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dytlow\OneDrive - IGF\Pulpit\Sonata grant G59\Baza danych Sonata\"/>
    </mc:Choice>
  </mc:AlternateContent>
  <xr:revisionPtr revIDLastSave="1" documentId="11_A4DA3BE38C5BF25B2937DCD1CEC2FCBE09797CBF" xr6:coauthVersionLast="36" xr6:coauthVersionMax="36" xr10:uidLastSave="{A66C1A1E-F1CF-46E1-9BFA-DE528B40D0CB}"/>
  <bookViews>
    <workbookView xWindow="0" yWindow="0" windowWidth="16380" windowHeight="8190" tabRatio="500" xr2:uid="{00000000-000D-0000-FFFF-FFFF00000000}"/>
  </bookViews>
  <sheets>
    <sheet name="Pył drogowy Hori" sheetId="1" r:id="rId1"/>
    <sheet name="Masa Wawer" sheetId="2" r:id="rId2"/>
    <sheet name="F1 Wawer" sheetId="3" r:id="rId3"/>
    <sheet name="F3 Wawer" sheetId="4" r:id="rId4"/>
    <sheet name="Analiza sitowa" sheetId="5" r:id="rId5"/>
    <sheet name="Lokalizacje" sheetId="6" r:id="rId6"/>
    <sheet name="ARM" sheetId="7" r:id="rId7"/>
    <sheet name="ARM_RAW" sheetId="8" r:id="rId8"/>
    <sheet name="F1 Sort" sheetId="9" r:id="rId9"/>
    <sheet name="VSM" sheetId="10" r:id="rId10"/>
  </sheets>
  <definedNames>
    <definedName name="__xlfn_CONCAT">NA()</definedName>
    <definedName name="__xlfn_STDEV_P">NA()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46" i="7" l="1"/>
  <c r="F146" i="7"/>
  <c r="G145" i="7"/>
  <c r="F145" i="7"/>
  <c r="F144" i="7"/>
  <c r="G144" i="7" s="1"/>
  <c r="G143" i="7"/>
  <c r="F143" i="7"/>
  <c r="G142" i="7"/>
  <c r="F142" i="7"/>
  <c r="F141" i="7"/>
  <c r="G141" i="7" s="1"/>
  <c r="BF53" i="1" s="1"/>
  <c r="BG53" i="1" s="1"/>
  <c r="G140" i="7"/>
  <c r="F140" i="7"/>
  <c r="G139" i="7"/>
  <c r="F139" i="7"/>
  <c r="F138" i="7"/>
  <c r="G138" i="7" s="1"/>
  <c r="G137" i="7"/>
  <c r="F137" i="7"/>
  <c r="G136" i="7"/>
  <c r="F136" i="7"/>
  <c r="F135" i="7"/>
  <c r="G135" i="7" s="1"/>
  <c r="G134" i="7"/>
  <c r="F134" i="7"/>
  <c r="G133" i="7"/>
  <c r="F133" i="7"/>
  <c r="F132" i="7"/>
  <c r="G132" i="7" s="1"/>
  <c r="G131" i="7"/>
  <c r="F131" i="7"/>
  <c r="G130" i="7"/>
  <c r="F130" i="7"/>
  <c r="F129" i="7"/>
  <c r="G129" i="7" s="1"/>
  <c r="G128" i="7"/>
  <c r="F128" i="7"/>
  <c r="G127" i="7"/>
  <c r="F127" i="7"/>
  <c r="F126" i="7"/>
  <c r="G126" i="7" s="1"/>
  <c r="G125" i="7"/>
  <c r="F125" i="7"/>
  <c r="G124" i="7"/>
  <c r="F124" i="7"/>
  <c r="F123" i="7"/>
  <c r="G123" i="7" s="1"/>
  <c r="BR38" i="1" s="1"/>
  <c r="BS38" i="1" s="1"/>
  <c r="BT38" i="1" s="1"/>
  <c r="BU38" i="1" s="1"/>
  <c r="G122" i="7"/>
  <c r="F122" i="7"/>
  <c r="G121" i="7"/>
  <c r="F121" i="7"/>
  <c r="F120" i="7"/>
  <c r="G120" i="7" s="1"/>
  <c r="G119" i="7"/>
  <c r="F119" i="7"/>
  <c r="G118" i="7"/>
  <c r="F118" i="7"/>
  <c r="F117" i="7"/>
  <c r="G117" i="7" s="1"/>
  <c r="G116" i="7"/>
  <c r="F116" i="7"/>
  <c r="G115" i="7"/>
  <c r="F115" i="7"/>
  <c r="F114" i="7"/>
  <c r="F113" i="7"/>
  <c r="F112" i="7"/>
  <c r="G111" i="7"/>
  <c r="F111" i="7"/>
  <c r="F110" i="7"/>
  <c r="F109" i="7"/>
  <c r="F108" i="7"/>
  <c r="G108" i="7" s="1"/>
  <c r="F107" i="7"/>
  <c r="G107" i="7" s="1"/>
  <c r="F106" i="7"/>
  <c r="F105" i="7"/>
  <c r="F104" i="7"/>
  <c r="G104" i="7" s="1"/>
  <c r="G103" i="7"/>
  <c r="F103" i="7"/>
  <c r="G102" i="7"/>
  <c r="F102" i="7"/>
  <c r="F101" i="7"/>
  <c r="G101" i="7" s="1"/>
  <c r="G100" i="7"/>
  <c r="F100" i="7"/>
  <c r="F99" i="7"/>
  <c r="G99" i="7" s="1"/>
  <c r="F98" i="7"/>
  <c r="G98" i="7" s="1"/>
  <c r="G97" i="7"/>
  <c r="F97" i="7"/>
  <c r="F96" i="7"/>
  <c r="G96" i="7" s="1"/>
  <c r="F95" i="7"/>
  <c r="G95" i="7" s="1"/>
  <c r="F94" i="7"/>
  <c r="G93" i="7"/>
  <c r="F93" i="7"/>
  <c r="G94" i="7" s="1"/>
  <c r="F92" i="7"/>
  <c r="F91" i="7"/>
  <c r="G90" i="7"/>
  <c r="F90" i="7"/>
  <c r="F89" i="7"/>
  <c r="F88" i="7"/>
  <c r="F87" i="7"/>
  <c r="F86" i="7"/>
  <c r="G86" i="7" s="1"/>
  <c r="F85" i="7"/>
  <c r="G84" i="7"/>
  <c r="F84" i="7"/>
  <c r="G85" i="7" s="1"/>
  <c r="F83" i="7"/>
  <c r="G83" i="7" s="1"/>
  <c r="G82" i="7"/>
  <c r="F82" i="7"/>
  <c r="F81" i="7"/>
  <c r="G81" i="7" s="1"/>
  <c r="F80" i="7"/>
  <c r="G80" i="7" s="1"/>
  <c r="G79" i="7"/>
  <c r="F79" i="7"/>
  <c r="G78" i="7"/>
  <c r="F78" i="7"/>
  <c r="F77" i="7"/>
  <c r="G77" i="7" s="1"/>
  <c r="G76" i="7"/>
  <c r="F76" i="7"/>
  <c r="G75" i="7"/>
  <c r="F75" i="7"/>
  <c r="F74" i="7"/>
  <c r="G74" i="7" s="1"/>
  <c r="G73" i="7"/>
  <c r="F73" i="7"/>
  <c r="F72" i="7"/>
  <c r="G72" i="7" s="1"/>
  <c r="F71" i="7"/>
  <c r="G71" i="7" s="1"/>
  <c r="G70" i="7"/>
  <c r="F70" i="7"/>
  <c r="F69" i="7"/>
  <c r="G69" i="7" s="1"/>
  <c r="F68" i="7"/>
  <c r="G68" i="7" s="1"/>
  <c r="G67" i="7"/>
  <c r="F67" i="7"/>
  <c r="G66" i="7"/>
  <c r="F66" i="7"/>
  <c r="F65" i="7"/>
  <c r="G65" i="7" s="1"/>
  <c r="G64" i="7"/>
  <c r="F64" i="7"/>
  <c r="F63" i="7"/>
  <c r="G63" i="7" s="1"/>
  <c r="F62" i="7"/>
  <c r="G62" i="7" s="1"/>
  <c r="G61" i="7"/>
  <c r="F61" i="7"/>
  <c r="G60" i="7"/>
  <c r="F60" i="7"/>
  <c r="F59" i="7"/>
  <c r="G59" i="7" s="1"/>
  <c r="G58" i="7"/>
  <c r="F58" i="7"/>
  <c r="F57" i="7"/>
  <c r="G57" i="7" s="1"/>
  <c r="F56" i="7"/>
  <c r="G56" i="7" s="1"/>
  <c r="G55" i="7"/>
  <c r="F55" i="7"/>
  <c r="F54" i="7"/>
  <c r="G54" i="7" s="1"/>
  <c r="F53" i="7"/>
  <c r="G53" i="7" s="1"/>
  <c r="G52" i="7"/>
  <c r="F52" i="7"/>
  <c r="F51" i="7"/>
  <c r="G51" i="7" s="1"/>
  <c r="F50" i="7"/>
  <c r="G50" i="7" s="1"/>
  <c r="G49" i="7"/>
  <c r="F49" i="7"/>
  <c r="G48" i="7"/>
  <c r="F48" i="7"/>
  <c r="F47" i="7"/>
  <c r="G47" i="7" s="1"/>
  <c r="G46" i="7"/>
  <c r="F46" i="7"/>
  <c r="F45" i="7"/>
  <c r="G45" i="7" s="1"/>
  <c r="F44" i="7"/>
  <c r="G44" i="7" s="1"/>
  <c r="G43" i="7"/>
  <c r="F43" i="7"/>
  <c r="G42" i="7"/>
  <c r="F42" i="7"/>
  <c r="F41" i="7"/>
  <c r="G41" i="7" s="1"/>
  <c r="G40" i="7"/>
  <c r="F40" i="7"/>
  <c r="G39" i="7"/>
  <c r="F39" i="7"/>
  <c r="F38" i="7"/>
  <c r="G38" i="7" s="1"/>
  <c r="G37" i="7"/>
  <c r="F37" i="7"/>
  <c r="F36" i="7"/>
  <c r="G36" i="7" s="1"/>
  <c r="F35" i="7"/>
  <c r="G35" i="7" s="1"/>
  <c r="G34" i="7"/>
  <c r="F34" i="7"/>
  <c r="F33" i="7"/>
  <c r="G33" i="7" s="1"/>
  <c r="F32" i="7"/>
  <c r="G32" i="7" s="1"/>
  <c r="G31" i="7"/>
  <c r="F31" i="7"/>
  <c r="G30" i="7"/>
  <c r="F30" i="7"/>
  <c r="F29" i="7"/>
  <c r="G29" i="7" s="1"/>
  <c r="G28" i="7"/>
  <c r="F28" i="7"/>
  <c r="F27" i="7"/>
  <c r="G27" i="7" s="1"/>
  <c r="F26" i="7"/>
  <c r="G26" i="7" s="1"/>
  <c r="G25" i="7"/>
  <c r="F25" i="7"/>
  <c r="G24" i="7"/>
  <c r="F24" i="7"/>
  <c r="F23" i="7"/>
  <c r="G23" i="7" s="1"/>
  <c r="G22" i="7"/>
  <c r="F22" i="7"/>
  <c r="F21" i="7"/>
  <c r="G21" i="7" s="1"/>
  <c r="F20" i="7"/>
  <c r="G20" i="7" s="1"/>
  <c r="G19" i="7"/>
  <c r="F19" i="7"/>
  <c r="F18" i="7"/>
  <c r="G18" i="7" s="1"/>
  <c r="F17" i="7"/>
  <c r="G17" i="7" s="1"/>
  <c r="G16" i="7"/>
  <c r="F16" i="7"/>
  <c r="G15" i="7"/>
  <c r="F15" i="7"/>
  <c r="F14" i="7"/>
  <c r="G14" i="7" s="1"/>
  <c r="G13" i="7"/>
  <c r="F13" i="7"/>
  <c r="G12" i="7"/>
  <c r="F12" i="7"/>
  <c r="F11" i="7"/>
  <c r="G11" i="7" s="1"/>
  <c r="G10" i="7"/>
  <c r="F10" i="7"/>
  <c r="F9" i="7"/>
  <c r="G9" i="7" s="1"/>
  <c r="F8" i="7"/>
  <c r="G8" i="7" s="1"/>
  <c r="G7" i="7"/>
  <c r="F7" i="7"/>
  <c r="G6" i="7"/>
  <c r="F6" i="7"/>
  <c r="F5" i="7"/>
  <c r="G5" i="7" s="1"/>
  <c r="G4" i="7"/>
  <c r="F4" i="7"/>
  <c r="G22" i="6"/>
  <c r="I50" i="5"/>
  <c r="H50" i="5"/>
  <c r="H49" i="5"/>
  <c r="I49" i="5" s="1"/>
  <c r="H48" i="5"/>
  <c r="I48" i="5" s="1"/>
  <c r="I47" i="5"/>
  <c r="H47" i="5"/>
  <c r="H46" i="5"/>
  <c r="I46" i="5" s="1"/>
  <c r="H45" i="5"/>
  <c r="I45" i="5" s="1"/>
  <c r="I44" i="5"/>
  <c r="H44" i="5"/>
  <c r="H43" i="5"/>
  <c r="I43" i="5" s="1"/>
  <c r="H42" i="5"/>
  <c r="I42" i="5" s="1"/>
  <c r="I41" i="5"/>
  <c r="H41" i="5"/>
  <c r="H40" i="5"/>
  <c r="I40" i="5" s="1"/>
  <c r="H39" i="5"/>
  <c r="I39" i="5" s="1"/>
  <c r="I38" i="5"/>
  <c r="H38" i="5"/>
  <c r="H37" i="5"/>
  <c r="I37" i="5" s="1"/>
  <c r="H36" i="5"/>
  <c r="I36" i="5" s="1"/>
  <c r="I35" i="5"/>
  <c r="H35" i="5"/>
  <c r="H34" i="5"/>
  <c r="I34" i="5" s="1"/>
  <c r="H33" i="5"/>
  <c r="I33" i="5" s="1"/>
  <c r="I32" i="5"/>
  <c r="H32" i="5"/>
  <c r="H31" i="5"/>
  <c r="I31" i="5" s="1"/>
  <c r="H30" i="5"/>
  <c r="I30" i="5" s="1"/>
  <c r="I29" i="5"/>
  <c r="H29" i="5"/>
  <c r="H28" i="5"/>
  <c r="I28" i="5" s="1"/>
  <c r="H27" i="5"/>
  <c r="I27" i="5" s="1"/>
  <c r="I26" i="5"/>
  <c r="H26" i="5"/>
  <c r="H25" i="5"/>
  <c r="I25" i="5" s="1"/>
  <c r="H24" i="5"/>
  <c r="I24" i="5" s="1"/>
  <c r="I23" i="5"/>
  <c r="H23" i="5"/>
  <c r="H22" i="5"/>
  <c r="I22" i="5" s="1"/>
  <c r="H21" i="5"/>
  <c r="I21" i="5" s="1"/>
  <c r="I20" i="5"/>
  <c r="H20" i="5"/>
  <c r="H19" i="5"/>
  <c r="I19" i="5" s="1"/>
  <c r="H18" i="5"/>
  <c r="I18" i="5" s="1"/>
  <c r="I17" i="5"/>
  <c r="H17" i="5"/>
  <c r="H16" i="5"/>
  <c r="I16" i="5" s="1"/>
  <c r="H15" i="5"/>
  <c r="I15" i="5" s="1"/>
  <c r="I14" i="5"/>
  <c r="H14" i="5"/>
  <c r="H13" i="5"/>
  <c r="I13" i="5" s="1"/>
  <c r="H12" i="5"/>
  <c r="I12" i="5" s="1"/>
  <c r="I11" i="5"/>
  <c r="H11" i="5"/>
  <c r="H10" i="5"/>
  <c r="I10" i="5" s="1"/>
  <c r="H9" i="5"/>
  <c r="I9" i="5" s="1"/>
  <c r="I8" i="5"/>
  <c r="H8" i="5"/>
  <c r="H7" i="5"/>
  <c r="I7" i="5" s="1"/>
  <c r="H6" i="5"/>
  <c r="I6" i="5" s="1"/>
  <c r="I5" i="5"/>
  <c r="H5" i="5"/>
  <c r="H4" i="5"/>
  <c r="I4" i="5" s="1"/>
  <c r="H3" i="5"/>
  <c r="I3" i="5" s="1"/>
  <c r="I2" i="5"/>
  <c r="H2" i="5"/>
  <c r="S51" i="2"/>
  <c r="P51" i="2"/>
  <c r="M51" i="2"/>
  <c r="J51" i="2"/>
  <c r="G51" i="2"/>
  <c r="D51" i="2"/>
  <c r="S50" i="2"/>
  <c r="P50" i="2"/>
  <c r="M50" i="2"/>
  <c r="J50" i="2"/>
  <c r="G50" i="2"/>
  <c r="D50" i="2"/>
  <c r="S49" i="2"/>
  <c r="P49" i="2"/>
  <c r="M49" i="2"/>
  <c r="J49" i="2"/>
  <c r="G49" i="2"/>
  <c r="D49" i="2"/>
  <c r="S48" i="2"/>
  <c r="P48" i="2"/>
  <c r="M48" i="2"/>
  <c r="J48" i="2"/>
  <c r="G48" i="2"/>
  <c r="D48" i="2"/>
  <c r="S47" i="2"/>
  <c r="P47" i="2"/>
  <c r="M47" i="2"/>
  <c r="J47" i="2"/>
  <c r="G47" i="2"/>
  <c r="D47" i="2"/>
  <c r="S46" i="2"/>
  <c r="P46" i="2"/>
  <c r="M46" i="2"/>
  <c r="J46" i="2"/>
  <c r="G46" i="2"/>
  <c r="D46" i="2"/>
  <c r="S45" i="2"/>
  <c r="P45" i="2"/>
  <c r="M45" i="2"/>
  <c r="J45" i="2"/>
  <c r="G45" i="2"/>
  <c r="D45" i="2"/>
  <c r="S44" i="2"/>
  <c r="P44" i="2"/>
  <c r="M44" i="2"/>
  <c r="J44" i="2"/>
  <c r="G44" i="2"/>
  <c r="D44" i="2"/>
  <c r="S43" i="2"/>
  <c r="P43" i="2"/>
  <c r="M43" i="2"/>
  <c r="J43" i="2"/>
  <c r="G43" i="2"/>
  <c r="D43" i="2"/>
  <c r="S42" i="2"/>
  <c r="P42" i="2"/>
  <c r="M42" i="2"/>
  <c r="J42" i="2"/>
  <c r="G42" i="2"/>
  <c r="D42" i="2"/>
  <c r="S41" i="2"/>
  <c r="P41" i="2"/>
  <c r="M41" i="2"/>
  <c r="J41" i="2"/>
  <c r="G41" i="2"/>
  <c r="D41" i="2"/>
  <c r="S40" i="2"/>
  <c r="P40" i="2"/>
  <c r="M40" i="2"/>
  <c r="J40" i="2"/>
  <c r="G40" i="2"/>
  <c r="D40" i="2"/>
  <c r="S39" i="2"/>
  <c r="P39" i="2"/>
  <c r="M39" i="2"/>
  <c r="J39" i="2"/>
  <c r="G39" i="2"/>
  <c r="D39" i="2"/>
  <c r="S38" i="2"/>
  <c r="P38" i="2"/>
  <c r="M38" i="2"/>
  <c r="J38" i="2"/>
  <c r="G38" i="2"/>
  <c r="D38" i="2"/>
  <c r="S37" i="2"/>
  <c r="P37" i="2"/>
  <c r="M37" i="2"/>
  <c r="J37" i="2"/>
  <c r="G37" i="2"/>
  <c r="D37" i="2"/>
  <c r="S36" i="2"/>
  <c r="P36" i="2"/>
  <c r="M36" i="2"/>
  <c r="J36" i="2"/>
  <c r="G36" i="2"/>
  <c r="D36" i="2"/>
  <c r="S35" i="2"/>
  <c r="P35" i="2"/>
  <c r="M35" i="2"/>
  <c r="J35" i="2"/>
  <c r="G35" i="2"/>
  <c r="D35" i="2"/>
  <c r="S34" i="2"/>
  <c r="P34" i="2"/>
  <c r="M34" i="2"/>
  <c r="J34" i="2"/>
  <c r="G34" i="2"/>
  <c r="D34" i="2"/>
  <c r="S33" i="2"/>
  <c r="P33" i="2"/>
  <c r="M33" i="2"/>
  <c r="J33" i="2"/>
  <c r="G33" i="2"/>
  <c r="D33" i="2"/>
  <c r="S32" i="2"/>
  <c r="P32" i="2"/>
  <c r="M32" i="2"/>
  <c r="J32" i="2"/>
  <c r="G32" i="2"/>
  <c r="D32" i="2"/>
  <c r="S31" i="2"/>
  <c r="P31" i="2"/>
  <c r="M31" i="2"/>
  <c r="J31" i="2"/>
  <c r="G31" i="2"/>
  <c r="D31" i="2"/>
  <c r="S30" i="2"/>
  <c r="P30" i="2"/>
  <c r="M30" i="2"/>
  <c r="J30" i="2"/>
  <c r="G30" i="2"/>
  <c r="D30" i="2"/>
  <c r="S29" i="2"/>
  <c r="P29" i="2"/>
  <c r="M29" i="2"/>
  <c r="J29" i="2"/>
  <c r="G29" i="2"/>
  <c r="D29" i="2"/>
  <c r="S28" i="2"/>
  <c r="P28" i="2"/>
  <c r="M28" i="2"/>
  <c r="J28" i="2"/>
  <c r="G28" i="2"/>
  <c r="D28" i="2"/>
  <c r="S27" i="2"/>
  <c r="P27" i="2"/>
  <c r="M27" i="2"/>
  <c r="J27" i="2"/>
  <c r="G27" i="2"/>
  <c r="D27" i="2"/>
  <c r="S26" i="2"/>
  <c r="P26" i="2"/>
  <c r="M26" i="2"/>
  <c r="J26" i="2"/>
  <c r="G26" i="2"/>
  <c r="D26" i="2"/>
  <c r="S25" i="2"/>
  <c r="P25" i="2"/>
  <c r="M25" i="2"/>
  <c r="J25" i="2"/>
  <c r="G25" i="2"/>
  <c r="D25" i="2"/>
  <c r="S24" i="2"/>
  <c r="P24" i="2"/>
  <c r="M24" i="2"/>
  <c r="J24" i="2"/>
  <c r="G24" i="2"/>
  <c r="D24" i="2"/>
  <c r="S23" i="2"/>
  <c r="P23" i="2"/>
  <c r="M23" i="2"/>
  <c r="J23" i="2"/>
  <c r="G23" i="2"/>
  <c r="D23" i="2"/>
  <c r="S22" i="2"/>
  <c r="P22" i="2"/>
  <c r="M22" i="2"/>
  <c r="J22" i="2"/>
  <c r="G22" i="2"/>
  <c r="D22" i="2"/>
  <c r="S21" i="2"/>
  <c r="P21" i="2"/>
  <c r="M21" i="2"/>
  <c r="J21" i="2"/>
  <c r="G21" i="2"/>
  <c r="D21" i="2"/>
  <c r="S20" i="2"/>
  <c r="P20" i="2"/>
  <c r="M20" i="2"/>
  <c r="J20" i="2"/>
  <c r="G20" i="2"/>
  <c r="D20" i="2"/>
  <c r="S19" i="2"/>
  <c r="P19" i="2"/>
  <c r="M19" i="2"/>
  <c r="J19" i="2"/>
  <c r="G19" i="2"/>
  <c r="D19" i="2"/>
  <c r="S18" i="2"/>
  <c r="P18" i="2"/>
  <c r="M18" i="2"/>
  <c r="J18" i="2"/>
  <c r="G18" i="2"/>
  <c r="D18" i="2"/>
  <c r="S17" i="2"/>
  <c r="P17" i="2"/>
  <c r="M17" i="2"/>
  <c r="J17" i="2"/>
  <c r="G17" i="2"/>
  <c r="D17" i="2"/>
  <c r="S16" i="2"/>
  <c r="P16" i="2"/>
  <c r="M16" i="2"/>
  <c r="J16" i="2"/>
  <c r="G16" i="2"/>
  <c r="D16" i="2"/>
  <c r="S15" i="2"/>
  <c r="P15" i="2"/>
  <c r="M15" i="2"/>
  <c r="J15" i="2"/>
  <c r="G15" i="2"/>
  <c r="D15" i="2"/>
  <c r="S14" i="2"/>
  <c r="P14" i="2"/>
  <c r="M14" i="2"/>
  <c r="J14" i="2"/>
  <c r="G14" i="2"/>
  <c r="D14" i="2"/>
  <c r="S13" i="2"/>
  <c r="P13" i="2"/>
  <c r="M13" i="2"/>
  <c r="J13" i="2"/>
  <c r="G13" i="2"/>
  <c r="D13" i="2"/>
  <c r="S12" i="2"/>
  <c r="P12" i="2"/>
  <c r="M12" i="2"/>
  <c r="J12" i="2"/>
  <c r="G12" i="2"/>
  <c r="D12" i="2"/>
  <c r="S11" i="2"/>
  <c r="P11" i="2"/>
  <c r="M11" i="2"/>
  <c r="J11" i="2"/>
  <c r="G11" i="2"/>
  <c r="D11" i="2"/>
  <c r="S10" i="2"/>
  <c r="P10" i="2"/>
  <c r="M10" i="2"/>
  <c r="J10" i="2"/>
  <c r="G10" i="2"/>
  <c r="D10" i="2"/>
  <c r="S9" i="2"/>
  <c r="P9" i="2"/>
  <c r="M9" i="2"/>
  <c r="J9" i="2"/>
  <c r="G9" i="2"/>
  <c r="D9" i="2"/>
  <c r="S8" i="2"/>
  <c r="P8" i="2"/>
  <c r="M8" i="2"/>
  <c r="J8" i="2"/>
  <c r="G8" i="2"/>
  <c r="D8" i="2"/>
  <c r="S7" i="2"/>
  <c r="P7" i="2"/>
  <c r="M7" i="2"/>
  <c r="J7" i="2"/>
  <c r="G7" i="2"/>
  <c r="D7" i="2"/>
  <c r="S6" i="2"/>
  <c r="P6" i="2"/>
  <c r="M6" i="2"/>
  <c r="J6" i="2"/>
  <c r="G6" i="2"/>
  <c r="D6" i="2"/>
  <c r="S5" i="2"/>
  <c r="P5" i="2"/>
  <c r="M5" i="2"/>
  <c r="J5" i="2"/>
  <c r="G5" i="2"/>
  <c r="D5" i="2"/>
  <c r="S4" i="2"/>
  <c r="P4" i="2"/>
  <c r="M4" i="2"/>
  <c r="J4" i="2"/>
  <c r="G4" i="2"/>
  <c r="D4" i="2"/>
  <c r="S3" i="2"/>
  <c r="P3" i="2"/>
  <c r="M3" i="2"/>
  <c r="J3" i="2"/>
  <c r="G3" i="2"/>
  <c r="D3" i="2"/>
  <c r="CG75" i="1"/>
  <c r="CE72" i="1"/>
  <c r="DY57" i="1"/>
  <c r="DX57" i="1"/>
  <c r="DW57" i="1"/>
  <c r="DU57" i="1"/>
  <c r="DT57" i="1"/>
  <c r="DS57" i="1"/>
  <c r="DR57" i="1"/>
  <c r="DQ57" i="1"/>
  <c r="DP57" i="1"/>
  <c r="DN57" i="1"/>
  <c r="DO57" i="1" s="1"/>
  <c r="DM57" i="1"/>
  <c r="DK57" i="1"/>
  <c r="DJ57" i="1"/>
  <c r="DL57" i="1" s="1"/>
  <c r="DI57" i="1"/>
  <c r="DH57" i="1"/>
  <c r="DF57" i="1"/>
  <c r="DG57" i="1" s="1"/>
  <c r="DE57" i="1"/>
  <c r="DD57" i="1"/>
  <c r="DC57" i="1"/>
  <c r="DB57" i="1"/>
  <c r="DA57" i="1"/>
  <c r="CZ57" i="1"/>
  <c r="CX57" i="1"/>
  <c r="CY57" i="1" s="1"/>
  <c r="CW57" i="1"/>
  <c r="CV57" i="1"/>
  <c r="CU57" i="1"/>
  <c r="CT57" i="1"/>
  <c r="CS57" i="1"/>
  <c r="CR57" i="1"/>
  <c r="CO57" i="1"/>
  <c r="CQ57" i="1" s="1"/>
  <c r="CM57" i="1"/>
  <c r="CN57" i="1" s="1"/>
  <c r="CL57" i="1"/>
  <c r="CK57" i="1"/>
  <c r="CJ57" i="1"/>
  <c r="CI57" i="1"/>
  <c r="CH57" i="1"/>
  <c r="CG57" i="1"/>
  <c r="CE57" i="1"/>
  <c r="CF57" i="1" s="1"/>
  <c r="CD57" i="1"/>
  <c r="BW57" i="1"/>
  <c r="BS57" i="1"/>
  <c r="BO57" i="1"/>
  <c r="BK57" i="1"/>
  <c r="BG57" i="1"/>
  <c r="BB57" i="1"/>
  <c r="BC57" i="1" s="1"/>
  <c r="X57" i="1"/>
  <c r="W57" i="1"/>
  <c r="V57" i="1"/>
  <c r="U57" i="1"/>
  <c r="T57" i="1"/>
  <c r="S57" i="1"/>
  <c r="R57" i="1"/>
  <c r="J57" i="1"/>
  <c r="I57" i="1"/>
  <c r="H57" i="1"/>
  <c r="P57" i="1" s="1"/>
  <c r="G57" i="1"/>
  <c r="O57" i="1" s="1"/>
  <c r="F57" i="1"/>
  <c r="E57" i="1"/>
  <c r="Q57" i="1" s="1"/>
  <c r="D57" i="1"/>
  <c r="C57" i="1"/>
  <c r="B57" i="1"/>
  <c r="DY56" i="1"/>
  <c r="DX56" i="1"/>
  <c r="DU56" i="1"/>
  <c r="DW56" i="1" s="1"/>
  <c r="DS56" i="1"/>
  <c r="DT56" i="1" s="1"/>
  <c r="DR56" i="1"/>
  <c r="DQ56" i="1"/>
  <c r="DP56" i="1"/>
  <c r="DN56" i="1"/>
  <c r="DM56" i="1"/>
  <c r="DO56" i="1" s="1"/>
  <c r="DK56" i="1"/>
  <c r="DL56" i="1" s="1"/>
  <c r="DJ56" i="1"/>
  <c r="DI56" i="1"/>
  <c r="DH56" i="1"/>
  <c r="DF56" i="1"/>
  <c r="DE56" i="1"/>
  <c r="DG56" i="1" s="1"/>
  <c r="DC56" i="1"/>
  <c r="DD56" i="1" s="1"/>
  <c r="DB56" i="1"/>
  <c r="DA56" i="1"/>
  <c r="CZ56" i="1"/>
  <c r="CY56" i="1"/>
  <c r="CX56" i="1"/>
  <c r="CW56" i="1"/>
  <c r="CU56" i="1"/>
  <c r="CV56" i="1" s="1"/>
  <c r="CT56" i="1"/>
  <c r="CS56" i="1"/>
  <c r="CR56" i="1"/>
  <c r="CQ56" i="1"/>
  <c r="CO56" i="1"/>
  <c r="CN56" i="1"/>
  <c r="CM56" i="1"/>
  <c r="CL56" i="1"/>
  <c r="CK56" i="1"/>
  <c r="CJ56" i="1"/>
  <c r="CH56" i="1"/>
  <c r="CI56" i="1" s="1"/>
  <c r="CG56" i="1"/>
  <c r="CF56" i="1"/>
  <c r="CE56" i="1"/>
  <c r="CD56" i="1"/>
  <c r="BV56" i="1"/>
  <c r="BW56" i="1" s="1"/>
  <c r="BR56" i="1"/>
  <c r="BS56" i="1" s="1"/>
  <c r="BN56" i="1"/>
  <c r="BO56" i="1" s="1"/>
  <c r="BJ56" i="1"/>
  <c r="BK56" i="1" s="1"/>
  <c r="BF56" i="1"/>
  <c r="BG56" i="1" s="1"/>
  <c r="BB56" i="1"/>
  <c r="BC56" i="1" s="1"/>
  <c r="X56" i="1"/>
  <c r="W56" i="1"/>
  <c r="V56" i="1"/>
  <c r="U56" i="1"/>
  <c r="T56" i="1"/>
  <c r="S56" i="1"/>
  <c r="P56" i="1"/>
  <c r="N56" i="1"/>
  <c r="M56" i="1"/>
  <c r="J56" i="1"/>
  <c r="R56" i="1" s="1"/>
  <c r="I56" i="1"/>
  <c r="H56" i="1"/>
  <c r="G56" i="1"/>
  <c r="O56" i="1" s="1"/>
  <c r="F56" i="1"/>
  <c r="K56" i="1" s="1"/>
  <c r="L56" i="1" s="1"/>
  <c r="E56" i="1"/>
  <c r="Q56" i="1" s="1"/>
  <c r="D56" i="1"/>
  <c r="C56" i="1"/>
  <c r="B56" i="1"/>
  <c r="DY55" i="1"/>
  <c r="DX55" i="1"/>
  <c r="DU55" i="1"/>
  <c r="DW55" i="1" s="1"/>
  <c r="DS55" i="1"/>
  <c r="DT55" i="1" s="1"/>
  <c r="DR55" i="1"/>
  <c r="DQ55" i="1"/>
  <c r="DP55" i="1"/>
  <c r="DO55" i="1"/>
  <c r="DN55" i="1"/>
  <c r="DM55" i="1"/>
  <c r="DK55" i="1"/>
  <c r="DL55" i="1" s="1"/>
  <c r="DJ55" i="1"/>
  <c r="DI55" i="1"/>
  <c r="DH55" i="1"/>
  <c r="DG55" i="1"/>
  <c r="DF55" i="1"/>
  <c r="DE55" i="1"/>
  <c r="DC55" i="1"/>
  <c r="DD55" i="1" s="1"/>
  <c r="DB55" i="1"/>
  <c r="DA55" i="1"/>
  <c r="CZ55" i="1"/>
  <c r="CX55" i="1"/>
  <c r="CW55" i="1"/>
  <c r="CY55" i="1" s="1"/>
  <c r="CU55" i="1"/>
  <c r="CV55" i="1" s="1"/>
  <c r="CT55" i="1"/>
  <c r="CS55" i="1"/>
  <c r="CR55" i="1"/>
  <c r="CQ55" i="1"/>
  <c r="CO55" i="1"/>
  <c r="CN55" i="1"/>
  <c r="CM55" i="1"/>
  <c r="CL55" i="1"/>
  <c r="CK55" i="1"/>
  <c r="CJ55" i="1"/>
  <c r="CH55" i="1"/>
  <c r="CI55" i="1" s="1"/>
  <c r="CG55" i="1"/>
  <c r="CE55" i="1"/>
  <c r="CD55" i="1"/>
  <c r="CF55" i="1" s="1"/>
  <c r="BW55" i="1"/>
  <c r="BS55" i="1"/>
  <c r="BO55" i="1"/>
  <c r="BK55" i="1"/>
  <c r="BG55" i="1"/>
  <c r="BC55" i="1"/>
  <c r="BB55" i="1"/>
  <c r="X55" i="1"/>
  <c r="W55" i="1"/>
  <c r="V55" i="1"/>
  <c r="U55" i="1"/>
  <c r="T55" i="1"/>
  <c r="S55" i="1"/>
  <c r="K55" i="1"/>
  <c r="J55" i="1"/>
  <c r="R55" i="1" s="1"/>
  <c r="I55" i="1"/>
  <c r="H55" i="1"/>
  <c r="G55" i="1"/>
  <c r="F55" i="1"/>
  <c r="E55" i="1"/>
  <c r="D55" i="1"/>
  <c r="C55" i="1"/>
  <c r="B55" i="1"/>
  <c r="DY54" i="1"/>
  <c r="DX54" i="1"/>
  <c r="DW54" i="1"/>
  <c r="DU54" i="1"/>
  <c r="DS54" i="1"/>
  <c r="DR54" i="1"/>
  <c r="DT54" i="1" s="1"/>
  <c r="DQ54" i="1"/>
  <c r="DP54" i="1"/>
  <c r="DN54" i="1"/>
  <c r="DO54" i="1" s="1"/>
  <c r="DM54" i="1"/>
  <c r="DK54" i="1"/>
  <c r="DJ54" i="1"/>
  <c r="DL54" i="1" s="1"/>
  <c r="DI54" i="1"/>
  <c r="DH54" i="1"/>
  <c r="DF54" i="1"/>
  <c r="DG54" i="1" s="1"/>
  <c r="DE54" i="1"/>
  <c r="DD54" i="1"/>
  <c r="DC54" i="1"/>
  <c r="DB54" i="1"/>
  <c r="DA54" i="1"/>
  <c r="CZ54" i="1"/>
  <c r="CX54" i="1"/>
  <c r="CY54" i="1" s="1"/>
  <c r="CW54" i="1"/>
  <c r="CU54" i="1"/>
  <c r="CT54" i="1"/>
  <c r="CV54" i="1" s="1"/>
  <c r="CS54" i="1"/>
  <c r="CR54" i="1"/>
  <c r="CO54" i="1"/>
  <c r="CQ54" i="1" s="1"/>
  <c r="CM54" i="1"/>
  <c r="CN54" i="1" s="1"/>
  <c r="CL54" i="1"/>
  <c r="CK54" i="1"/>
  <c r="CJ54" i="1"/>
  <c r="CH54" i="1"/>
  <c r="CG54" i="1"/>
  <c r="CI54" i="1" s="1"/>
  <c r="CE54" i="1"/>
  <c r="CF54" i="1" s="1"/>
  <c r="CD54" i="1"/>
  <c r="BW54" i="1"/>
  <c r="BS54" i="1"/>
  <c r="BO54" i="1"/>
  <c r="BK54" i="1"/>
  <c r="BG54" i="1"/>
  <c r="BB54" i="1"/>
  <c r="BC54" i="1" s="1"/>
  <c r="BD54" i="1" s="1"/>
  <c r="BE54" i="1" s="1"/>
  <c r="X54" i="1"/>
  <c r="W54" i="1"/>
  <c r="V54" i="1"/>
  <c r="U54" i="1"/>
  <c r="T54" i="1"/>
  <c r="S54" i="1"/>
  <c r="P54" i="1"/>
  <c r="N54" i="1"/>
  <c r="M54" i="1"/>
  <c r="J54" i="1"/>
  <c r="R54" i="1" s="1"/>
  <c r="I54" i="1"/>
  <c r="Q54" i="1" s="1"/>
  <c r="H54" i="1"/>
  <c r="G54" i="1"/>
  <c r="O54" i="1" s="1"/>
  <c r="F54" i="1"/>
  <c r="K54" i="1" s="1"/>
  <c r="L54" i="1" s="1"/>
  <c r="E54" i="1"/>
  <c r="D54" i="1"/>
  <c r="C54" i="1"/>
  <c r="B54" i="1"/>
  <c r="DY53" i="1"/>
  <c r="DX53" i="1"/>
  <c r="DU53" i="1"/>
  <c r="DW53" i="1" s="1"/>
  <c r="DS53" i="1"/>
  <c r="DT53" i="1" s="1"/>
  <c r="DR53" i="1"/>
  <c r="DQ53" i="1"/>
  <c r="DP53" i="1"/>
  <c r="DO53" i="1"/>
  <c r="DN53" i="1"/>
  <c r="DM53" i="1"/>
  <c r="DK53" i="1"/>
  <c r="DL53" i="1" s="1"/>
  <c r="DJ53" i="1"/>
  <c r="DI53" i="1"/>
  <c r="DH53" i="1"/>
  <c r="DG53" i="1"/>
  <c r="DF53" i="1"/>
  <c r="DE53" i="1"/>
  <c r="DC53" i="1"/>
  <c r="DD53" i="1" s="1"/>
  <c r="DB53" i="1"/>
  <c r="DA53" i="1"/>
  <c r="CZ53" i="1"/>
  <c r="CX53" i="1"/>
  <c r="CW53" i="1"/>
  <c r="CY53" i="1" s="1"/>
  <c r="CU53" i="1"/>
  <c r="CV53" i="1" s="1"/>
  <c r="CT53" i="1"/>
  <c r="CS53" i="1"/>
  <c r="CR53" i="1"/>
  <c r="CQ53" i="1"/>
  <c r="CO53" i="1"/>
  <c r="CN53" i="1"/>
  <c r="CM53" i="1"/>
  <c r="CL53" i="1"/>
  <c r="CK53" i="1"/>
  <c r="CJ53" i="1"/>
  <c r="CH53" i="1"/>
  <c r="CI53" i="1" s="1"/>
  <c r="CG53" i="1"/>
  <c r="CE53" i="1"/>
  <c r="CD53" i="1"/>
  <c r="CF53" i="1" s="1"/>
  <c r="BV53" i="1"/>
  <c r="BW53" i="1" s="1"/>
  <c r="BR53" i="1"/>
  <c r="BS53" i="1" s="1"/>
  <c r="BN53" i="1"/>
  <c r="BO53" i="1" s="1"/>
  <c r="BJ53" i="1"/>
  <c r="BK53" i="1" s="1"/>
  <c r="BB53" i="1"/>
  <c r="BC53" i="1" s="1"/>
  <c r="X53" i="1"/>
  <c r="W53" i="1"/>
  <c r="V53" i="1"/>
  <c r="U53" i="1"/>
  <c r="T53" i="1"/>
  <c r="S53" i="1"/>
  <c r="P53" i="1"/>
  <c r="O53" i="1"/>
  <c r="J53" i="1"/>
  <c r="R53" i="1" s="1"/>
  <c r="I53" i="1"/>
  <c r="Q53" i="1" s="1"/>
  <c r="H53" i="1"/>
  <c r="G53" i="1"/>
  <c r="F53" i="1"/>
  <c r="E53" i="1"/>
  <c r="M53" i="1" s="1"/>
  <c r="D53" i="1"/>
  <c r="C53" i="1"/>
  <c r="B53" i="1"/>
  <c r="DY52" i="1"/>
  <c r="DX52" i="1"/>
  <c r="DU52" i="1"/>
  <c r="DW52" i="1" s="1"/>
  <c r="DS52" i="1"/>
  <c r="DT52" i="1" s="1"/>
  <c r="DR52" i="1"/>
  <c r="DQ52" i="1"/>
  <c r="DP52" i="1"/>
  <c r="DO52" i="1"/>
  <c r="DN52" i="1"/>
  <c r="DM52" i="1"/>
  <c r="DK52" i="1"/>
  <c r="DL52" i="1" s="1"/>
  <c r="DJ52" i="1"/>
  <c r="DI52" i="1"/>
  <c r="DH52" i="1"/>
  <c r="DF52" i="1"/>
  <c r="DE52" i="1"/>
  <c r="DG52" i="1" s="1"/>
  <c r="DC52" i="1"/>
  <c r="DD52" i="1" s="1"/>
  <c r="DB52" i="1"/>
  <c r="DA52" i="1"/>
  <c r="CZ52" i="1"/>
  <c r="CY52" i="1"/>
  <c r="CX52" i="1"/>
  <c r="CW52" i="1"/>
  <c r="CU52" i="1"/>
  <c r="CV52" i="1" s="1"/>
  <c r="CT52" i="1"/>
  <c r="CS52" i="1"/>
  <c r="CR52" i="1"/>
  <c r="CQ52" i="1"/>
  <c r="CO52" i="1"/>
  <c r="CM52" i="1"/>
  <c r="CL52" i="1"/>
  <c r="CN52" i="1" s="1"/>
  <c r="CK52" i="1"/>
  <c r="CJ52" i="1"/>
  <c r="CH52" i="1"/>
  <c r="CI52" i="1" s="1"/>
  <c r="CG52" i="1"/>
  <c r="CF52" i="1"/>
  <c r="CE52" i="1"/>
  <c r="CD52" i="1"/>
  <c r="BW52" i="1"/>
  <c r="BS52" i="1"/>
  <c r="BO52" i="1"/>
  <c r="BK52" i="1"/>
  <c r="BG52" i="1"/>
  <c r="BC52" i="1"/>
  <c r="BB52" i="1"/>
  <c r="X52" i="1"/>
  <c r="W52" i="1"/>
  <c r="V52" i="1"/>
  <c r="U52" i="1"/>
  <c r="T52" i="1"/>
  <c r="S52" i="1"/>
  <c r="O52" i="1"/>
  <c r="M52" i="1"/>
  <c r="J52" i="1"/>
  <c r="I52" i="1"/>
  <c r="Q52" i="1" s="1"/>
  <c r="H52" i="1"/>
  <c r="P52" i="1" s="1"/>
  <c r="G52" i="1"/>
  <c r="K52" i="1" s="1"/>
  <c r="F52" i="1"/>
  <c r="E52" i="1"/>
  <c r="R52" i="1" s="1"/>
  <c r="D52" i="1"/>
  <c r="C52" i="1"/>
  <c r="B52" i="1"/>
  <c r="DY51" i="1"/>
  <c r="DX51" i="1"/>
  <c r="DW51" i="1"/>
  <c r="DU51" i="1"/>
  <c r="DS51" i="1"/>
  <c r="DR51" i="1"/>
  <c r="DT51" i="1" s="1"/>
  <c r="DQ51" i="1"/>
  <c r="DP51" i="1"/>
  <c r="DN51" i="1"/>
  <c r="DO51" i="1" s="1"/>
  <c r="DM51" i="1"/>
  <c r="DK51" i="1"/>
  <c r="DL51" i="1" s="1"/>
  <c r="DJ51" i="1"/>
  <c r="DI51" i="1"/>
  <c r="DH51" i="1"/>
  <c r="DF51" i="1"/>
  <c r="DE51" i="1"/>
  <c r="DD51" i="1"/>
  <c r="DC51" i="1"/>
  <c r="DB51" i="1"/>
  <c r="DA51" i="1"/>
  <c r="CZ51" i="1"/>
  <c r="CX51" i="1"/>
  <c r="CY51" i="1" s="1"/>
  <c r="CW51" i="1"/>
  <c r="CV51" i="1"/>
  <c r="CU51" i="1"/>
  <c r="CT51" i="1"/>
  <c r="CS51" i="1"/>
  <c r="CR51" i="1"/>
  <c r="CO51" i="1"/>
  <c r="CQ51" i="1" s="1"/>
  <c r="CM51" i="1"/>
  <c r="CN51" i="1" s="1"/>
  <c r="CL51" i="1"/>
  <c r="CK51" i="1"/>
  <c r="CJ51" i="1"/>
  <c r="CI51" i="1"/>
  <c r="CH51" i="1"/>
  <c r="CG51" i="1"/>
  <c r="CF51" i="1"/>
  <c r="CE51" i="1"/>
  <c r="CD51" i="1"/>
  <c r="BW51" i="1"/>
  <c r="BS51" i="1"/>
  <c r="BO51" i="1"/>
  <c r="BK51" i="1"/>
  <c r="BG51" i="1"/>
  <c r="BB51" i="1"/>
  <c r="BC51" i="1" s="1"/>
  <c r="X51" i="1"/>
  <c r="W51" i="1"/>
  <c r="V51" i="1"/>
  <c r="U51" i="1"/>
  <c r="T51" i="1"/>
  <c r="S51" i="1"/>
  <c r="O51" i="1"/>
  <c r="J51" i="1"/>
  <c r="R51" i="1" s="1"/>
  <c r="I51" i="1"/>
  <c r="Q51" i="1" s="1"/>
  <c r="H51" i="1"/>
  <c r="P51" i="1" s="1"/>
  <c r="G51" i="1"/>
  <c r="F51" i="1"/>
  <c r="E51" i="1"/>
  <c r="M51" i="1" s="1"/>
  <c r="D51" i="1"/>
  <c r="C51" i="1"/>
  <c r="B51" i="1"/>
  <c r="DY50" i="1"/>
  <c r="DX50" i="1"/>
  <c r="DU50" i="1"/>
  <c r="DW50" i="1" s="1"/>
  <c r="DT50" i="1"/>
  <c r="DS50" i="1"/>
  <c r="DR50" i="1"/>
  <c r="DQ50" i="1"/>
  <c r="DP50" i="1"/>
  <c r="DO50" i="1"/>
  <c r="DN50" i="1"/>
  <c r="DM50" i="1"/>
  <c r="DK50" i="1"/>
  <c r="DL50" i="1" s="1"/>
  <c r="DJ50" i="1"/>
  <c r="DI50" i="1"/>
  <c r="DH50" i="1"/>
  <c r="DF50" i="1"/>
  <c r="DE50" i="1"/>
  <c r="DG50" i="1" s="1"/>
  <c r="DC50" i="1"/>
  <c r="DD50" i="1" s="1"/>
  <c r="DB50" i="1"/>
  <c r="DA50" i="1"/>
  <c r="CZ50" i="1"/>
  <c r="CX50" i="1"/>
  <c r="CW50" i="1"/>
  <c r="CY50" i="1" s="1"/>
  <c r="CU50" i="1"/>
  <c r="CV50" i="1" s="1"/>
  <c r="CT50" i="1"/>
  <c r="CS50" i="1"/>
  <c r="CR50" i="1"/>
  <c r="CQ50" i="1"/>
  <c r="CO50" i="1"/>
  <c r="CN50" i="1"/>
  <c r="CM50" i="1"/>
  <c r="CL50" i="1"/>
  <c r="CK50" i="1"/>
  <c r="CJ50" i="1"/>
  <c r="CH50" i="1"/>
  <c r="CI50" i="1" s="1"/>
  <c r="CG50" i="1"/>
  <c r="CE50" i="1"/>
  <c r="CD50" i="1"/>
  <c r="CF50" i="1" s="1"/>
  <c r="BW50" i="1"/>
  <c r="BS50" i="1"/>
  <c r="BO50" i="1"/>
  <c r="BK50" i="1"/>
  <c r="BH50" i="1"/>
  <c r="BI50" i="1" s="1"/>
  <c r="BG50" i="1"/>
  <c r="BC50" i="1"/>
  <c r="BB50" i="1"/>
  <c r="X50" i="1"/>
  <c r="W50" i="1"/>
  <c r="V50" i="1"/>
  <c r="U50" i="1"/>
  <c r="T50" i="1"/>
  <c r="S50" i="1"/>
  <c r="K50" i="1"/>
  <c r="J50" i="1"/>
  <c r="I50" i="1"/>
  <c r="H50" i="1"/>
  <c r="G50" i="1"/>
  <c r="F50" i="1"/>
  <c r="E50" i="1"/>
  <c r="D50" i="1"/>
  <c r="C50" i="1"/>
  <c r="B50" i="1"/>
  <c r="DY49" i="1"/>
  <c r="DX49" i="1"/>
  <c r="DW49" i="1"/>
  <c r="DU49" i="1"/>
  <c r="DS49" i="1"/>
  <c r="DR49" i="1"/>
  <c r="DT49" i="1" s="1"/>
  <c r="DQ49" i="1"/>
  <c r="DP49" i="1"/>
  <c r="DN49" i="1"/>
  <c r="DO49" i="1" s="1"/>
  <c r="DM49" i="1"/>
  <c r="DL49" i="1"/>
  <c r="DK49" i="1"/>
  <c r="DJ49" i="1"/>
  <c r="DI49" i="1"/>
  <c r="DH49" i="1"/>
  <c r="DF49" i="1"/>
  <c r="DE49" i="1"/>
  <c r="DC49" i="1"/>
  <c r="DB49" i="1"/>
  <c r="DD49" i="1" s="1"/>
  <c r="DA49" i="1"/>
  <c r="CZ49" i="1"/>
  <c r="CY49" i="1"/>
  <c r="CX49" i="1"/>
  <c r="CW49" i="1"/>
  <c r="CV49" i="1"/>
  <c r="CU49" i="1"/>
  <c r="CT49" i="1"/>
  <c r="CS49" i="1"/>
  <c r="CR49" i="1"/>
  <c r="CP49" i="1"/>
  <c r="CQ49" i="1" s="1"/>
  <c r="CO49" i="1"/>
  <c r="CN49" i="1"/>
  <c r="CM49" i="1"/>
  <c r="CL49" i="1"/>
  <c r="CK49" i="1"/>
  <c r="CJ49" i="1"/>
  <c r="CH49" i="1"/>
  <c r="CI49" i="1" s="1"/>
  <c r="CG49" i="1"/>
  <c r="CE49" i="1"/>
  <c r="CD49" i="1"/>
  <c r="CF49" i="1" s="1"/>
  <c r="BW49" i="1"/>
  <c r="BS49" i="1"/>
  <c r="BO49" i="1"/>
  <c r="BK49" i="1"/>
  <c r="BL49" i="1" s="1"/>
  <c r="BM49" i="1" s="1"/>
  <c r="BF49" i="1"/>
  <c r="BG49" i="1" s="1"/>
  <c r="BB49" i="1"/>
  <c r="BC49" i="1" s="1"/>
  <c r="X49" i="1"/>
  <c r="W49" i="1"/>
  <c r="V49" i="1"/>
  <c r="U49" i="1"/>
  <c r="T49" i="1"/>
  <c r="S49" i="1"/>
  <c r="K49" i="1"/>
  <c r="J49" i="1"/>
  <c r="I49" i="1"/>
  <c r="H49" i="1"/>
  <c r="P49" i="1" s="1"/>
  <c r="G49" i="1"/>
  <c r="F49" i="1"/>
  <c r="E49" i="1"/>
  <c r="D49" i="1"/>
  <c r="C49" i="1"/>
  <c r="B49" i="1"/>
  <c r="DY48" i="1"/>
  <c r="DX48" i="1"/>
  <c r="DW48" i="1"/>
  <c r="DU48" i="1"/>
  <c r="DS48" i="1"/>
  <c r="DT48" i="1" s="1"/>
  <c r="DR48" i="1"/>
  <c r="DQ48" i="1"/>
  <c r="DP48" i="1"/>
  <c r="DO48" i="1"/>
  <c r="DN48" i="1"/>
  <c r="DM48" i="1"/>
  <c r="DK48" i="1"/>
  <c r="DL48" i="1" s="1"/>
  <c r="DJ48" i="1"/>
  <c r="DI48" i="1"/>
  <c r="DH48" i="1"/>
  <c r="DF48" i="1"/>
  <c r="DE48" i="1"/>
  <c r="DG48" i="1" s="1"/>
  <c r="DD48" i="1"/>
  <c r="DC48" i="1"/>
  <c r="DB48" i="1"/>
  <c r="DA48" i="1"/>
  <c r="CZ48" i="1"/>
  <c r="CY48" i="1"/>
  <c r="CX48" i="1"/>
  <c r="CW48" i="1"/>
  <c r="CU48" i="1"/>
  <c r="CV48" i="1" s="1"/>
  <c r="CT48" i="1"/>
  <c r="CS48" i="1"/>
  <c r="CR48" i="1"/>
  <c r="CQ48" i="1"/>
  <c r="CO48" i="1"/>
  <c r="CN48" i="1"/>
  <c r="CM48" i="1"/>
  <c r="CL48" i="1"/>
  <c r="CK48" i="1"/>
  <c r="CJ48" i="1"/>
  <c r="CH48" i="1"/>
  <c r="CI48" i="1" s="1"/>
  <c r="CG48" i="1"/>
  <c r="CE48" i="1"/>
  <c r="CD48" i="1"/>
  <c r="CF48" i="1" s="1"/>
  <c r="BW48" i="1"/>
  <c r="BS48" i="1"/>
  <c r="BP48" i="1"/>
  <c r="BQ48" i="1" s="1"/>
  <c r="BO48" i="1"/>
  <c r="BK48" i="1"/>
  <c r="BB48" i="1"/>
  <c r="BC48" i="1" s="1"/>
  <c r="X48" i="1"/>
  <c r="W48" i="1"/>
  <c r="V48" i="1"/>
  <c r="U48" i="1"/>
  <c r="T48" i="1"/>
  <c r="S48" i="1"/>
  <c r="Q48" i="1"/>
  <c r="J48" i="1"/>
  <c r="R48" i="1" s="1"/>
  <c r="I48" i="1"/>
  <c r="H48" i="1"/>
  <c r="P48" i="1" s="1"/>
  <c r="G48" i="1"/>
  <c r="F48" i="1"/>
  <c r="E48" i="1"/>
  <c r="M48" i="1" s="1"/>
  <c r="D48" i="1"/>
  <c r="C48" i="1"/>
  <c r="B48" i="1"/>
  <c r="DY47" i="1"/>
  <c r="DX47" i="1"/>
  <c r="DW47" i="1"/>
  <c r="DU47" i="1"/>
  <c r="DS47" i="1"/>
  <c r="DT47" i="1" s="1"/>
  <c r="DR47" i="1"/>
  <c r="DQ47" i="1"/>
  <c r="DP47" i="1"/>
  <c r="DN47" i="1"/>
  <c r="DM47" i="1"/>
  <c r="DO47" i="1" s="1"/>
  <c r="DK47" i="1"/>
  <c r="DL47" i="1" s="1"/>
  <c r="DJ47" i="1"/>
  <c r="DI47" i="1"/>
  <c r="DH47" i="1"/>
  <c r="DF47" i="1"/>
  <c r="DE47" i="1"/>
  <c r="DG47" i="1" s="1"/>
  <c r="DC47" i="1"/>
  <c r="DD47" i="1" s="1"/>
  <c r="DB47" i="1"/>
  <c r="DA47" i="1"/>
  <c r="CZ47" i="1"/>
  <c r="CX47" i="1"/>
  <c r="CW47" i="1"/>
  <c r="CY47" i="1" s="1"/>
  <c r="CU47" i="1"/>
  <c r="CV47" i="1" s="1"/>
  <c r="CT47" i="1"/>
  <c r="CS47" i="1"/>
  <c r="CR47" i="1"/>
  <c r="CP47" i="1"/>
  <c r="CO47" i="1"/>
  <c r="CQ47" i="1" s="1"/>
  <c r="CM47" i="1"/>
  <c r="CL47" i="1"/>
  <c r="CK47" i="1"/>
  <c r="CJ47" i="1"/>
  <c r="CI47" i="1"/>
  <c r="CH47" i="1"/>
  <c r="CG47" i="1"/>
  <c r="CF47" i="1"/>
  <c r="CE47" i="1"/>
  <c r="CD47" i="1"/>
  <c r="BW47" i="1"/>
  <c r="BV47" i="1"/>
  <c r="BS47" i="1"/>
  <c r="BR47" i="1"/>
  <c r="BO47" i="1"/>
  <c r="BN47" i="1"/>
  <c r="BJ47" i="1"/>
  <c r="BK47" i="1" s="1"/>
  <c r="BG47" i="1"/>
  <c r="BF47" i="1"/>
  <c r="BC47" i="1"/>
  <c r="BB47" i="1"/>
  <c r="X47" i="1"/>
  <c r="W47" i="1"/>
  <c r="V47" i="1"/>
  <c r="U47" i="1"/>
  <c r="T47" i="1"/>
  <c r="S47" i="1"/>
  <c r="R47" i="1"/>
  <c r="O47" i="1"/>
  <c r="J47" i="1"/>
  <c r="I47" i="1"/>
  <c r="Q47" i="1" s="1"/>
  <c r="H47" i="1"/>
  <c r="P47" i="1" s="1"/>
  <c r="G47" i="1"/>
  <c r="F47" i="1"/>
  <c r="E47" i="1"/>
  <c r="M47" i="1" s="1"/>
  <c r="D47" i="1"/>
  <c r="C47" i="1"/>
  <c r="B47" i="1"/>
  <c r="DY46" i="1"/>
  <c r="DX46" i="1"/>
  <c r="DW46" i="1"/>
  <c r="DU46" i="1"/>
  <c r="DT46" i="1"/>
  <c r="DS46" i="1"/>
  <c r="DR46" i="1"/>
  <c r="DQ46" i="1"/>
  <c r="DP46" i="1"/>
  <c r="DN46" i="1"/>
  <c r="DM46" i="1"/>
  <c r="DK46" i="1"/>
  <c r="DL46" i="1" s="1"/>
  <c r="DJ46" i="1"/>
  <c r="DI46" i="1"/>
  <c r="DH46" i="1"/>
  <c r="DG46" i="1"/>
  <c r="DF46" i="1"/>
  <c r="DE46" i="1"/>
  <c r="DC46" i="1"/>
  <c r="DB46" i="1"/>
  <c r="DD46" i="1" s="1"/>
  <c r="DA46" i="1"/>
  <c r="CZ46" i="1"/>
  <c r="CY46" i="1"/>
  <c r="CX46" i="1"/>
  <c r="CW46" i="1"/>
  <c r="CU46" i="1"/>
  <c r="CV46" i="1" s="1"/>
  <c r="CT46" i="1"/>
  <c r="CS46" i="1"/>
  <c r="CR46" i="1"/>
  <c r="CO46" i="1"/>
  <c r="CQ46" i="1" s="1"/>
  <c r="CN46" i="1"/>
  <c r="CM46" i="1"/>
  <c r="CL46" i="1"/>
  <c r="CK46" i="1"/>
  <c r="CJ46" i="1"/>
  <c r="CI46" i="1"/>
  <c r="CH46" i="1"/>
  <c r="CG46" i="1"/>
  <c r="CF46" i="1"/>
  <c r="CE46" i="1"/>
  <c r="CD46" i="1"/>
  <c r="BW46" i="1"/>
  <c r="BS46" i="1"/>
  <c r="BO46" i="1"/>
  <c r="BK46" i="1"/>
  <c r="BB46" i="1"/>
  <c r="BC46" i="1" s="1"/>
  <c r="X46" i="1"/>
  <c r="W46" i="1"/>
  <c r="V46" i="1"/>
  <c r="U46" i="1"/>
  <c r="T46" i="1"/>
  <c r="S46" i="1"/>
  <c r="R46" i="1"/>
  <c r="O46" i="1"/>
  <c r="J46" i="1"/>
  <c r="I46" i="1"/>
  <c r="Q46" i="1" s="1"/>
  <c r="H46" i="1"/>
  <c r="P46" i="1" s="1"/>
  <c r="G46" i="1"/>
  <c r="F46" i="1"/>
  <c r="E46" i="1"/>
  <c r="M46" i="1" s="1"/>
  <c r="D46" i="1"/>
  <c r="C46" i="1"/>
  <c r="B46" i="1"/>
  <c r="DY45" i="1"/>
  <c r="DX45" i="1"/>
  <c r="DW45" i="1"/>
  <c r="DU45" i="1"/>
  <c r="DT45" i="1"/>
  <c r="DS45" i="1"/>
  <c r="DR45" i="1"/>
  <c r="DQ45" i="1"/>
  <c r="DP45" i="1"/>
  <c r="DN45" i="1"/>
  <c r="DM45" i="1"/>
  <c r="DK45" i="1"/>
  <c r="DL45" i="1" s="1"/>
  <c r="DJ45" i="1"/>
  <c r="DI45" i="1"/>
  <c r="DH45" i="1"/>
  <c r="DG45" i="1"/>
  <c r="DF45" i="1"/>
  <c r="DE45" i="1"/>
  <c r="DC45" i="1"/>
  <c r="DB45" i="1"/>
  <c r="DD45" i="1" s="1"/>
  <c r="DA45" i="1"/>
  <c r="CZ45" i="1"/>
  <c r="CY45" i="1"/>
  <c r="CX45" i="1"/>
  <c r="CW45" i="1"/>
  <c r="CU45" i="1"/>
  <c r="CV45" i="1" s="1"/>
  <c r="CT45" i="1"/>
  <c r="CS45" i="1"/>
  <c r="CR45" i="1"/>
  <c r="CO45" i="1"/>
  <c r="CQ45" i="1" s="1"/>
  <c r="CM45" i="1"/>
  <c r="CL45" i="1"/>
  <c r="CN45" i="1" s="1"/>
  <c r="CK45" i="1"/>
  <c r="CJ45" i="1"/>
  <c r="CI45" i="1"/>
  <c r="CH45" i="1"/>
  <c r="CG45" i="1"/>
  <c r="CF45" i="1"/>
  <c r="CE45" i="1"/>
  <c r="CD45" i="1"/>
  <c r="BW45" i="1"/>
  <c r="BS45" i="1"/>
  <c r="BO45" i="1"/>
  <c r="BK45" i="1"/>
  <c r="BB45" i="1"/>
  <c r="BC45" i="1" s="1"/>
  <c r="X45" i="1"/>
  <c r="W45" i="1"/>
  <c r="V45" i="1"/>
  <c r="U45" i="1"/>
  <c r="T45" i="1"/>
  <c r="S45" i="1"/>
  <c r="R45" i="1"/>
  <c r="O45" i="1"/>
  <c r="J45" i="1"/>
  <c r="I45" i="1"/>
  <c r="Q45" i="1" s="1"/>
  <c r="H45" i="1"/>
  <c r="P45" i="1" s="1"/>
  <c r="G45" i="1"/>
  <c r="F45" i="1"/>
  <c r="E45" i="1"/>
  <c r="M45" i="1" s="1"/>
  <c r="D45" i="1"/>
  <c r="C45" i="1"/>
  <c r="B45" i="1"/>
  <c r="DY44" i="1"/>
  <c r="DX44" i="1"/>
  <c r="DW44" i="1"/>
  <c r="DU44" i="1"/>
  <c r="DT44" i="1"/>
  <c r="DS44" i="1"/>
  <c r="DR44" i="1"/>
  <c r="DQ44" i="1"/>
  <c r="DP44" i="1"/>
  <c r="DN44" i="1"/>
  <c r="DM44" i="1"/>
  <c r="DK44" i="1"/>
  <c r="DL44" i="1" s="1"/>
  <c r="DJ44" i="1"/>
  <c r="DI44" i="1"/>
  <c r="DH44" i="1"/>
  <c r="DF44" i="1"/>
  <c r="DE44" i="1"/>
  <c r="DG44" i="1" s="1"/>
  <c r="DC44" i="1"/>
  <c r="DB44" i="1"/>
  <c r="DD44" i="1" s="1"/>
  <c r="DA44" i="1"/>
  <c r="CZ44" i="1"/>
  <c r="CY44" i="1"/>
  <c r="CX44" i="1"/>
  <c r="CW44" i="1"/>
  <c r="CU44" i="1"/>
  <c r="CV44" i="1" s="1"/>
  <c r="CT44" i="1"/>
  <c r="CS44" i="1"/>
  <c r="CR44" i="1"/>
  <c r="CP44" i="1"/>
  <c r="CQ44" i="1" s="1"/>
  <c r="CO44" i="1"/>
  <c r="CM44" i="1"/>
  <c r="CN44" i="1" s="1"/>
  <c r="CL44" i="1"/>
  <c r="CK44" i="1"/>
  <c r="CJ44" i="1"/>
  <c r="CJ73" i="1" s="1"/>
  <c r="CH44" i="1"/>
  <c r="CG44" i="1"/>
  <c r="CE44" i="1"/>
  <c r="CD44" i="1"/>
  <c r="BW44" i="1"/>
  <c r="BV44" i="1"/>
  <c r="BS44" i="1"/>
  <c r="BR44" i="1"/>
  <c r="BN44" i="1"/>
  <c r="BO44" i="1" s="1"/>
  <c r="BK44" i="1"/>
  <c r="BJ44" i="1"/>
  <c r="BG44" i="1"/>
  <c r="BF44" i="1"/>
  <c r="BB44" i="1"/>
  <c r="BC44" i="1" s="1"/>
  <c r="BD44" i="1" s="1"/>
  <c r="BE44" i="1" s="1"/>
  <c r="X44" i="1"/>
  <c r="W44" i="1"/>
  <c r="V44" i="1"/>
  <c r="U44" i="1"/>
  <c r="T44" i="1"/>
  <c r="S44" i="1"/>
  <c r="R44" i="1"/>
  <c r="Q44" i="1"/>
  <c r="O44" i="1"/>
  <c r="J44" i="1"/>
  <c r="I44" i="1"/>
  <c r="H44" i="1"/>
  <c r="P44" i="1" s="1"/>
  <c r="G44" i="1"/>
  <c r="F44" i="1"/>
  <c r="E44" i="1"/>
  <c r="M44" i="1" s="1"/>
  <c r="D44" i="1"/>
  <c r="C44" i="1"/>
  <c r="B44" i="1"/>
  <c r="DY43" i="1"/>
  <c r="DX43" i="1"/>
  <c r="DW43" i="1"/>
  <c r="DU43" i="1"/>
  <c r="DT43" i="1"/>
  <c r="DS43" i="1"/>
  <c r="DR43" i="1"/>
  <c r="DQ43" i="1"/>
  <c r="DP43" i="1"/>
  <c r="DN43" i="1"/>
  <c r="DO43" i="1" s="1"/>
  <c r="DM43" i="1"/>
  <c r="DK43" i="1"/>
  <c r="DL43" i="1" s="1"/>
  <c r="DJ43" i="1"/>
  <c r="DI43" i="1"/>
  <c r="DH43" i="1"/>
  <c r="DF43" i="1"/>
  <c r="DE43" i="1"/>
  <c r="DG43" i="1" s="1"/>
  <c r="DC43" i="1"/>
  <c r="DB43" i="1"/>
  <c r="DD43" i="1" s="1"/>
  <c r="DA43" i="1"/>
  <c r="CZ43" i="1"/>
  <c r="CX43" i="1"/>
  <c r="CY43" i="1" s="1"/>
  <c r="CW43" i="1"/>
  <c r="CV43" i="1"/>
  <c r="CU43" i="1"/>
  <c r="CT43" i="1"/>
  <c r="CS43" i="1"/>
  <c r="CR43" i="1"/>
  <c r="CO43" i="1"/>
  <c r="CQ43" i="1" s="1"/>
  <c r="CM43" i="1"/>
  <c r="CL43" i="1"/>
  <c r="CN43" i="1" s="1"/>
  <c r="CK43" i="1"/>
  <c r="CJ43" i="1"/>
  <c r="CI43" i="1"/>
  <c r="CH43" i="1"/>
  <c r="CG43" i="1"/>
  <c r="CE43" i="1"/>
  <c r="CF43" i="1" s="1"/>
  <c r="CD43" i="1"/>
  <c r="BW43" i="1"/>
  <c r="BS43" i="1"/>
  <c r="BO43" i="1"/>
  <c r="BK43" i="1"/>
  <c r="BB43" i="1"/>
  <c r="BC43" i="1" s="1"/>
  <c r="X43" i="1"/>
  <c r="W43" i="1"/>
  <c r="V43" i="1"/>
  <c r="U43" i="1"/>
  <c r="T43" i="1"/>
  <c r="S43" i="1"/>
  <c r="R43" i="1"/>
  <c r="O43" i="1"/>
  <c r="J43" i="1"/>
  <c r="I43" i="1"/>
  <c r="H43" i="1"/>
  <c r="G43" i="1"/>
  <c r="F43" i="1"/>
  <c r="E43" i="1"/>
  <c r="M43" i="1" s="1"/>
  <c r="D43" i="1"/>
  <c r="C43" i="1"/>
  <c r="B43" i="1"/>
  <c r="DY42" i="1"/>
  <c r="DX42" i="1"/>
  <c r="DW42" i="1"/>
  <c r="DU42" i="1"/>
  <c r="DT42" i="1"/>
  <c r="DS42" i="1"/>
  <c r="DR42" i="1"/>
  <c r="DQ42" i="1"/>
  <c r="DP42" i="1"/>
  <c r="DN42" i="1"/>
  <c r="DO42" i="1" s="1"/>
  <c r="DM42" i="1"/>
  <c r="DK42" i="1"/>
  <c r="DJ42" i="1"/>
  <c r="DI42" i="1"/>
  <c r="DH42" i="1"/>
  <c r="DF42" i="1"/>
  <c r="DE42" i="1"/>
  <c r="DG42" i="1" s="1"/>
  <c r="DC42" i="1"/>
  <c r="DB42" i="1"/>
  <c r="DD42" i="1" s="1"/>
  <c r="DA42" i="1"/>
  <c r="CZ42" i="1"/>
  <c r="CY42" i="1"/>
  <c r="CX42" i="1"/>
  <c r="CW42" i="1"/>
  <c r="CV42" i="1"/>
  <c r="CU42" i="1"/>
  <c r="CT42" i="1"/>
  <c r="CS42" i="1"/>
  <c r="CR42" i="1"/>
  <c r="CO42" i="1"/>
  <c r="CQ42" i="1" s="1"/>
  <c r="CM42" i="1"/>
  <c r="CL42" i="1"/>
  <c r="CN42" i="1" s="1"/>
  <c r="CK42" i="1"/>
  <c r="CJ42" i="1"/>
  <c r="CI42" i="1"/>
  <c r="CH42" i="1"/>
  <c r="CG42" i="1"/>
  <c r="CF42" i="1"/>
  <c r="CE42" i="1"/>
  <c r="CD42" i="1"/>
  <c r="BW42" i="1"/>
  <c r="BS42" i="1"/>
  <c r="BO42" i="1"/>
  <c r="BK42" i="1"/>
  <c r="BB42" i="1"/>
  <c r="BC42" i="1" s="1"/>
  <c r="BD42" i="1" s="1"/>
  <c r="BE42" i="1" s="1"/>
  <c r="X42" i="1"/>
  <c r="W42" i="1"/>
  <c r="V42" i="1"/>
  <c r="U42" i="1"/>
  <c r="T42" i="1"/>
  <c r="S42" i="1"/>
  <c r="R42" i="1"/>
  <c r="Q42" i="1"/>
  <c r="O42" i="1"/>
  <c r="J42" i="1"/>
  <c r="I42" i="1"/>
  <c r="H42" i="1"/>
  <c r="P42" i="1" s="1"/>
  <c r="G42" i="1"/>
  <c r="F42" i="1"/>
  <c r="E42" i="1"/>
  <c r="M42" i="1" s="1"/>
  <c r="D42" i="1"/>
  <c r="C42" i="1"/>
  <c r="B42" i="1"/>
  <c r="DY41" i="1"/>
  <c r="DX41" i="1"/>
  <c r="DW41" i="1"/>
  <c r="DU41" i="1"/>
  <c r="DT41" i="1"/>
  <c r="DS41" i="1"/>
  <c r="DR41" i="1"/>
  <c r="DQ41" i="1"/>
  <c r="DP41" i="1"/>
  <c r="DN41" i="1"/>
  <c r="DO41" i="1" s="1"/>
  <c r="DM41" i="1"/>
  <c r="DK41" i="1"/>
  <c r="DL41" i="1" s="1"/>
  <c r="DJ41" i="1"/>
  <c r="DI41" i="1"/>
  <c r="DH41" i="1"/>
  <c r="DF41" i="1"/>
  <c r="DE41" i="1"/>
  <c r="DG41" i="1" s="1"/>
  <c r="DC41" i="1"/>
  <c r="DB41" i="1"/>
  <c r="DD41" i="1" s="1"/>
  <c r="DA41" i="1"/>
  <c r="CZ41" i="1"/>
  <c r="CX41" i="1"/>
  <c r="CY41" i="1" s="1"/>
  <c r="CW41" i="1"/>
  <c r="CV41" i="1"/>
  <c r="CU41" i="1"/>
  <c r="CT41" i="1"/>
  <c r="CS41" i="1"/>
  <c r="CR41" i="1"/>
  <c r="CO41" i="1"/>
  <c r="CQ41" i="1" s="1"/>
  <c r="CM41" i="1"/>
  <c r="CL41" i="1"/>
  <c r="CN41" i="1" s="1"/>
  <c r="CK41" i="1"/>
  <c r="CJ41" i="1"/>
  <c r="CI41" i="1"/>
  <c r="CH41" i="1"/>
  <c r="CG41" i="1"/>
  <c r="CE41" i="1"/>
  <c r="CF41" i="1" s="1"/>
  <c r="CD41" i="1"/>
  <c r="BW41" i="1"/>
  <c r="BS41" i="1"/>
  <c r="BO41" i="1"/>
  <c r="BK41" i="1"/>
  <c r="BB41" i="1"/>
  <c r="BC41" i="1" s="1"/>
  <c r="X41" i="1"/>
  <c r="W41" i="1"/>
  <c r="V41" i="1"/>
  <c r="U41" i="1"/>
  <c r="T41" i="1"/>
  <c r="S41" i="1"/>
  <c r="R41" i="1"/>
  <c r="O41" i="1"/>
  <c r="J41" i="1"/>
  <c r="I41" i="1"/>
  <c r="H41" i="1"/>
  <c r="G41" i="1"/>
  <c r="F41" i="1"/>
  <c r="E41" i="1"/>
  <c r="M41" i="1" s="1"/>
  <c r="D41" i="1"/>
  <c r="C41" i="1"/>
  <c r="B41" i="1"/>
  <c r="DY40" i="1"/>
  <c r="DX40" i="1"/>
  <c r="DW40" i="1"/>
  <c r="DU40" i="1"/>
  <c r="DT40" i="1"/>
  <c r="DS40" i="1"/>
  <c r="DR40" i="1"/>
  <c r="DQ40" i="1"/>
  <c r="DP40" i="1"/>
  <c r="DN40" i="1"/>
  <c r="DO40" i="1" s="1"/>
  <c r="DM40" i="1"/>
  <c r="DK40" i="1"/>
  <c r="DJ40" i="1"/>
  <c r="DI40" i="1"/>
  <c r="DH40" i="1"/>
  <c r="DF40" i="1"/>
  <c r="DE40" i="1"/>
  <c r="DG40" i="1" s="1"/>
  <c r="DC40" i="1"/>
  <c r="DB40" i="1"/>
  <c r="DD40" i="1" s="1"/>
  <c r="DA40" i="1"/>
  <c r="CZ40" i="1"/>
  <c r="CY40" i="1"/>
  <c r="CX40" i="1"/>
  <c r="CW40" i="1"/>
  <c r="CV40" i="1"/>
  <c r="CU40" i="1"/>
  <c r="CT40" i="1"/>
  <c r="CS40" i="1"/>
  <c r="CR40" i="1"/>
  <c r="CO40" i="1"/>
  <c r="CQ40" i="1" s="1"/>
  <c r="CM40" i="1"/>
  <c r="CL40" i="1"/>
  <c r="CN40" i="1" s="1"/>
  <c r="CK40" i="1"/>
  <c r="CJ40" i="1"/>
  <c r="CI40" i="1"/>
  <c r="CH40" i="1"/>
  <c r="CG40" i="1"/>
  <c r="CF40" i="1"/>
  <c r="CE40" i="1"/>
  <c r="CD40" i="1"/>
  <c r="BW40" i="1"/>
  <c r="BS40" i="1"/>
  <c r="BO40" i="1"/>
  <c r="BK40" i="1"/>
  <c r="BB40" i="1"/>
  <c r="BC40" i="1" s="1"/>
  <c r="BD40" i="1" s="1"/>
  <c r="BE40" i="1" s="1"/>
  <c r="X40" i="1"/>
  <c r="W40" i="1"/>
  <c r="V40" i="1"/>
  <c r="U40" i="1"/>
  <c r="T40" i="1"/>
  <c r="S40" i="1"/>
  <c r="R40" i="1"/>
  <c r="Q40" i="1"/>
  <c r="O40" i="1"/>
  <c r="J40" i="1"/>
  <c r="I40" i="1"/>
  <c r="H40" i="1"/>
  <c r="P40" i="1" s="1"/>
  <c r="G40" i="1"/>
  <c r="F40" i="1"/>
  <c r="E40" i="1"/>
  <c r="M40" i="1" s="1"/>
  <c r="D40" i="1"/>
  <c r="C40" i="1"/>
  <c r="B40" i="1"/>
  <c r="DY39" i="1"/>
  <c r="DX39" i="1"/>
  <c r="DW39" i="1"/>
  <c r="DU39" i="1"/>
  <c r="DT39" i="1"/>
  <c r="DS39" i="1"/>
  <c r="DR39" i="1"/>
  <c r="DQ39" i="1"/>
  <c r="DP39" i="1"/>
  <c r="DN39" i="1"/>
  <c r="DO39" i="1" s="1"/>
  <c r="DM39" i="1"/>
  <c r="DK39" i="1"/>
  <c r="DL39" i="1" s="1"/>
  <c r="DJ39" i="1"/>
  <c r="DI39" i="1"/>
  <c r="DH39" i="1"/>
  <c r="DF39" i="1"/>
  <c r="DE39" i="1"/>
  <c r="DG39" i="1" s="1"/>
  <c r="DC39" i="1"/>
  <c r="DB39" i="1"/>
  <c r="DD39" i="1" s="1"/>
  <c r="DA39" i="1"/>
  <c r="CZ39" i="1"/>
  <c r="CX39" i="1"/>
  <c r="CY39" i="1" s="1"/>
  <c r="CW39" i="1"/>
  <c r="CV39" i="1"/>
  <c r="CU39" i="1"/>
  <c r="CT39" i="1"/>
  <c r="CS39" i="1"/>
  <c r="CR39" i="1"/>
  <c r="CO39" i="1"/>
  <c r="CQ39" i="1" s="1"/>
  <c r="CM39" i="1"/>
  <c r="CL39" i="1"/>
  <c r="CN39" i="1" s="1"/>
  <c r="CK39" i="1"/>
  <c r="CJ39" i="1"/>
  <c r="CI39" i="1"/>
  <c r="CH39" i="1"/>
  <c r="CG39" i="1"/>
  <c r="CE39" i="1"/>
  <c r="CF39" i="1" s="1"/>
  <c r="CD39" i="1"/>
  <c r="BW39" i="1"/>
  <c r="BS39" i="1"/>
  <c r="BO39" i="1"/>
  <c r="BK39" i="1"/>
  <c r="BB39" i="1"/>
  <c r="BC39" i="1" s="1"/>
  <c r="X39" i="1"/>
  <c r="W39" i="1"/>
  <c r="V39" i="1"/>
  <c r="U39" i="1"/>
  <c r="T39" i="1"/>
  <c r="S39" i="1"/>
  <c r="K39" i="1"/>
  <c r="J39" i="1"/>
  <c r="I39" i="1"/>
  <c r="H39" i="1"/>
  <c r="G39" i="1"/>
  <c r="F39" i="1"/>
  <c r="E39" i="1"/>
  <c r="D39" i="1"/>
  <c r="C39" i="1"/>
  <c r="B39" i="1"/>
  <c r="DY38" i="1"/>
  <c r="DX38" i="1"/>
  <c r="DW38" i="1"/>
  <c r="DU38" i="1"/>
  <c r="DT38" i="1"/>
  <c r="DS38" i="1"/>
  <c r="DR38" i="1"/>
  <c r="DQ38" i="1"/>
  <c r="DP38" i="1"/>
  <c r="DN38" i="1"/>
  <c r="DM38" i="1"/>
  <c r="DK38" i="1"/>
  <c r="DJ38" i="1"/>
  <c r="DI38" i="1"/>
  <c r="DH38" i="1"/>
  <c r="DG38" i="1"/>
  <c r="DF38" i="1"/>
  <c r="DE38" i="1"/>
  <c r="DC38" i="1"/>
  <c r="DB38" i="1"/>
  <c r="DD38" i="1" s="1"/>
  <c r="DA38" i="1"/>
  <c r="CZ38" i="1"/>
  <c r="CX38" i="1"/>
  <c r="CY38" i="1" s="1"/>
  <c r="CW38" i="1"/>
  <c r="CV38" i="1"/>
  <c r="CU38" i="1"/>
  <c r="CT38" i="1"/>
  <c r="CS38" i="1"/>
  <c r="CR38" i="1"/>
  <c r="CO38" i="1"/>
  <c r="CQ38" i="1" s="1"/>
  <c r="CN38" i="1"/>
  <c r="CM38" i="1"/>
  <c r="CL38" i="1"/>
  <c r="CK38" i="1"/>
  <c r="CJ38" i="1"/>
  <c r="CH38" i="1"/>
  <c r="CI38" i="1" s="1"/>
  <c r="CG38" i="1"/>
  <c r="CF38" i="1"/>
  <c r="CE38" i="1"/>
  <c r="CD38" i="1"/>
  <c r="BV38" i="1"/>
  <c r="BW38" i="1" s="1"/>
  <c r="BO38" i="1"/>
  <c r="BP38" i="1" s="1"/>
  <c r="BQ38" i="1" s="1"/>
  <c r="BN38" i="1"/>
  <c r="BJ38" i="1"/>
  <c r="BK38" i="1" s="1"/>
  <c r="BG38" i="1"/>
  <c r="BF38" i="1"/>
  <c r="BC38" i="1"/>
  <c r="BB38" i="1"/>
  <c r="X38" i="1"/>
  <c r="W38" i="1"/>
  <c r="V38" i="1"/>
  <c r="U38" i="1"/>
  <c r="T38" i="1"/>
  <c r="S38" i="1"/>
  <c r="Q38" i="1"/>
  <c r="N38" i="1"/>
  <c r="M38" i="1"/>
  <c r="J38" i="1"/>
  <c r="R38" i="1" s="1"/>
  <c r="I38" i="1"/>
  <c r="H38" i="1"/>
  <c r="P38" i="1" s="1"/>
  <c r="G38" i="1"/>
  <c r="O38" i="1" s="1"/>
  <c r="F38" i="1"/>
  <c r="E38" i="1"/>
  <c r="D38" i="1"/>
  <c r="C38" i="1"/>
  <c r="B38" i="1"/>
  <c r="DY37" i="1"/>
  <c r="DX37" i="1"/>
  <c r="DU37" i="1"/>
  <c r="DW37" i="1" s="1"/>
  <c r="DS37" i="1"/>
  <c r="DR37" i="1"/>
  <c r="DQ37" i="1"/>
  <c r="DP37" i="1"/>
  <c r="DN37" i="1"/>
  <c r="DM37" i="1"/>
  <c r="DO37" i="1" s="1"/>
  <c r="DK37" i="1"/>
  <c r="DJ37" i="1"/>
  <c r="DL37" i="1" s="1"/>
  <c r="DI37" i="1"/>
  <c r="DH37" i="1"/>
  <c r="DF37" i="1"/>
  <c r="DG37" i="1" s="1"/>
  <c r="DE37" i="1"/>
  <c r="DD37" i="1"/>
  <c r="DC37" i="1"/>
  <c r="DB37" i="1"/>
  <c r="DA37" i="1"/>
  <c r="CZ37" i="1"/>
  <c r="CX37" i="1"/>
  <c r="CW37" i="1"/>
  <c r="CU37" i="1"/>
  <c r="CT37" i="1"/>
  <c r="CS37" i="1"/>
  <c r="CR37" i="1"/>
  <c r="CQ37" i="1"/>
  <c r="CO37" i="1"/>
  <c r="CM37" i="1"/>
  <c r="CN37" i="1" s="1"/>
  <c r="CL37" i="1"/>
  <c r="CK37" i="1"/>
  <c r="CJ37" i="1"/>
  <c r="CH37" i="1"/>
  <c r="CI37" i="1" s="1"/>
  <c r="CG37" i="1"/>
  <c r="CE37" i="1"/>
  <c r="CF37" i="1" s="1"/>
  <c r="CD37" i="1"/>
  <c r="BW37" i="1"/>
  <c r="BS37" i="1"/>
  <c r="BO37" i="1"/>
  <c r="BK37" i="1"/>
  <c r="BG37" i="1"/>
  <c r="BC37" i="1"/>
  <c r="BB37" i="1"/>
  <c r="X37" i="1"/>
  <c r="W37" i="1"/>
  <c r="V37" i="1"/>
  <c r="U37" i="1"/>
  <c r="T37" i="1"/>
  <c r="S37" i="1"/>
  <c r="P37" i="1"/>
  <c r="N37" i="1"/>
  <c r="M37" i="1"/>
  <c r="J37" i="1"/>
  <c r="R37" i="1" s="1"/>
  <c r="I37" i="1"/>
  <c r="H37" i="1"/>
  <c r="G37" i="1"/>
  <c r="O37" i="1" s="1"/>
  <c r="F37" i="1"/>
  <c r="E37" i="1"/>
  <c r="Q37" i="1" s="1"/>
  <c r="D37" i="1"/>
  <c r="C37" i="1"/>
  <c r="B37" i="1"/>
  <c r="DY36" i="1"/>
  <c r="DX36" i="1"/>
  <c r="DU36" i="1"/>
  <c r="DW36" i="1" s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F36" i="1"/>
  <c r="DG36" i="1" s="1"/>
  <c r="DE36" i="1"/>
  <c r="DD36" i="1"/>
  <c r="DC36" i="1"/>
  <c r="DB36" i="1"/>
  <c r="DA36" i="1"/>
  <c r="CZ36" i="1"/>
  <c r="CX36" i="1"/>
  <c r="CW36" i="1"/>
  <c r="CU36" i="1"/>
  <c r="CT36" i="1"/>
  <c r="CS36" i="1"/>
  <c r="CR36" i="1"/>
  <c r="CQ36" i="1"/>
  <c r="CO36" i="1"/>
  <c r="CM36" i="1"/>
  <c r="CN36" i="1" s="1"/>
  <c r="CL36" i="1"/>
  <c r="CK36" i="1"/>
  <c r="CJ36" i="1"/>
  <c r="CH36" i="1"/>
  <c r="CI36" i="1" s="1"/>
  <c r="CG36" i="1"/>
  <c r="CE36" i="1"/>
  <c r="CF36" i="1" s="1"/>
  <c r="CD36" i="1"/>
  <c r="BX36" i="1"/>
  <c r="BY36" i="1" s="1"/>
  <c r="BW36" i="1"/>
  <c r="BS36" i="1"/>
  <c r="BO36" i="1"/>
  <c r="BK36" i="1"/>
  <c r="BG36" i="1"/>
  <c r="BD36" i="1"/>
  <c r="BE36" i="1" s="1"/>
  <c r="BC36" i="1"/>
  <c r="BB36" i="1"/>
  <c r="X36" i="1"/>
  <c r="W36" i="1"/>
  <c r="V36" i="1"/>
  <c r="U36" i="1"/>
  <c r="T36" i="1"/>
  <c r="S36" i="1"/>
  <c r="Q36" i="1"/>
  <c r="N36" i="1"/>
  <c r="M36" i="1"/>
  <c r="J36" i="1"/>
  <c r="R36" i="1" s="1"/>
  <c r="I36" i="1"/>
  <c r="H36" i="1"/>
  <c r="P36" i="1" s="1"/>
  <c r="G36" i="1"/>
  <c r="O36" i="1" s="1"/>
  <c r="F36" i="1"/>
  <c r="E36" i="1"/>
  <c r="D36" i="1"/>
  <c r="C36" i="1"/>
  <c r="B36" i="1"/>
  <c r="DY35" i="1"/>
  <c r="DX35" i="1"/>
  <c r="DU35" i="1"/>
  <c r="DW35" i="1" s="1"/>
  <c r="DS35" i="1"/>
  <c r="DR35" i="1"/>
  <c r="DQ35" i="1"/>
  <c r="DP35" i="1"/>
  <c r="DO35" i="1"/>
  <c r="DN35" i="1"/>
  <c r="DM35" i="1"/>
  <c r="DL35" i="1"/>
  <c r="DK35" i="1"/>
  <c r="DJ35" i="1"/>
  <c r="DI35" i="1"/>
  <c r="DH35" i="1"/>
  <c r="DF35" i="1"/>
  <c r="DG35" i="1" s="1"/>
  <c r="DE35" i="1"/>
  <c r="DC35" i="1"/>
  <c r="DB35" i="1"/>
  <c r="DD35" i="1" s="1"/>
  <c r="DA35" i="1"/>
  <c r="CZ35" i="1"/>
  <c r="CX35" i="1"/>
  <c r="CY35" i="1" s="1"/>
  <c r="CW35" i="1"/>
  <c r="CU35" i="1"/>
  <c r="CT35" i="1"/>
  <c r="CV35" i="1" s="1"/>
  <c r="CS35" i="1"/>
  <c r="CR35" i="1"/>
  <c r="CO35" i="1"/>
  <c r="CQ35" i="1" s="1"/>
  <c r="CM35" i="1"/>
  <c r="CN35" i="1" s="1"/>
  <c r="CL35" i="1"/>
  <c r="CK35" i="1"/>
  <c r="CJ35" i="1"/>
  <c r="CI35" i="1"/>
  <c r="CH35" i="1"/>
  <c r="CG35" i="1"/>
  <c r="CE35" i="1"/>
  <c r="CF35" i="1" s="1"/>
  <c r="CD35" i="1"/>
  <c r="BW35" i="1"/>
  <c r="BX35" i="1" s="1"/>
  <c r="BY35" i="1" s="1"/>
  <c r="BS35" i="1"/>
  <c r="BO35" i="1"/>
  <c r="BK35" i="1"/>
  <c r="BG35" i="1"/>
  <c r="BH35" i="1" s="1"/>
  <c r="BI35" i="1" s="1"/>
  <c r="BB35" i="1"/>
  <c r="BC35" i="1" s="1"/>
  <c r="X35" i="1"/>
  <c r="W35" i="1"/>
  <c r="V35" i="1"/>
  <c r="U35" i="1"/>
  <c r="T35" i="1"/>
  <c r="S35" i="1"/>
  <c r="P35" i="1"/>
  <c r="O35" i="1"/>
  <c r="M35" i="1"/>
  <c r="J35" i="1"/>
  <c r="R35" i="1" s="1"/>
  <c r="I35" i="1"/>
  <c r="Q35" i="1" s="1"/>
  <c r="H35" i="1"/>
  <c r="G35" i="1"/>
  <c r="F35" i="1"/>
  <c r="E35" i="1"/>
  <c r="D35" i="1"/>
  <c r="C35" i="1"/>
  <c r="B35" i="1"/>
  <c r="DY34" i="1"/>
  <c r="DX34" i="1"/>
  <c r="DU34" i="1"/>
  <c r="DW34" i="1" s="1"/>
  <c r="DS34" i="1"/>
  <c r="DT34" i="1" s="1"/>
  <c r="DR34" i="1"/>
  <c r="DQ34" i="1"/>
  <c r="DP34" i="1"/>
  <c r="DO34" i="1"/>
  <c r="DN34" i="1"/>
  <c r="DM34" i="1"/>
  <c r="DK34" i="1"/>
  <c r="DL34" i="1" s="1"/>
  <c r="DJ34" i="1"/>
  <c r="DI34" i="1"/>
  <c r="DH34" i="1"/>
  <c r="DF34" i="1"/>
  <c r="DE34" i="1"/>
  <c r="DG34" i="1" s="1"/>
  <c r="DC34" i="1"/>
  <c r="DD34" i="1" s="1"/>
  <c r="DB34" i="1"/>
  <c r="DA34" i="1"/>
  <c r="CZ34" i="1"/>
  <c r="CX34" i="1"/>
  <c r="CW34" i="1"/>
  <c r="CY34" i="1" s="1"/>
  <c r="CU34" i="1"/>
  <c r="CV34" i="1" s="1"/>
  <c r="CT34" i="1"/>
  <c r="CS34" i="1"/>
  <c r="CR34" i="1"/>
  <c r="CQ34" i="1"/>
  <c r="CO34" i="1"/>
  <c r="CM34" i="1"/>
  <c r="CL34" i="1"/>
  <c r="CN34" i="1" s="1"/>
  <c r="CK34" i="1"/>
  <c r="CJ34" i="1"/>
  <c r="CH34" i="1"/>
  <c r="CI34" i="1" s="1"/>
  <c r="CG34" i="1"/>
  <c r="CF34" i="1"/>
  <c r="CE34" i="1"/>
  <c r="CD34" i="1"/>
  <c r="BW34" i="1"/>
  <c r="BS34" i="1"/>
  <c r="BO34" i="1"/>
  <c r="BK34" i="1"/>
  <c r="BG34" i="1"/>
  <c r="BC34" i="1"/>
  <c r="BB34" i="1"/>
  <c r="X34" i="1"/>
  <c r="W34" i="1"/>
  <c r="V34" i="1"/>
  <c r="U34" i="1"/>
  <c r="T34" i="1"/>
  <c r="S34" i="1"/>
  <c r="M34" i="1"/>
  <c r="J34" i="1"/>
  <c r="I34" i="1"/>
  <c r="Q34" i="1" s="1"/>
  <c r="H34" i="1"/>
  <c r="G34" i="1"/>
  <c r="K34" i="1" s="1"/>
  <c r="F34" i="1"/>
  <c r="N34" i="1" s="1"/>
  <c r="E34" i="1"/>
  <c r="R34" i="1" s="1"/>
  <c r="D34" i="1"/>
  <c r="C34" i="1"/>
  <c r="B34" i="1"/>
  <c r="DY33" i="1"/>
  <c r="DX33" i="1"/>
  <c r="DW33" i="1"/>
  <c r="DU33" i="1"/>
  <c r="DS33" i="1"/>
  <c r="DR33" i="1"/>
  <c r="DT33" i="1" s="1"/>
  <c r="DQ33" i="1"/>
  <c r="DP33" i="1"/>
  <c r="DN33" i="1"/>
  <c r="DO33" i="1" s="1"/>
  <c r="DM33" i="1"/>
  <c r="DL33" i="1"/>
  <c r="DK33" i="1"/>
  <c r="DJ33" i="1"/>
  <c r="DI33" i="1"/>
  <c r="DH33" i="1"/>
  <c r="DF33" i="1"/>
  <c r="DG33" i="1" s="1"/>
  <c r="DE33" i="1"/>
  <c r="DC33" i="1"/>
  <c r="DB33" i="1"/>
  <c r="DD33" i="1" s="1"/>
  <c r="DA33" i="1"/>
  <c r="CZ33" i="1"/>
  <c r="CX33" i="1"/>
  <c r="CY33" i="1" s="1"/>
  <c r="CW33" i="1"/>
  <c r="CU33" i="1"/>
  <c r="CT33" i="1"/>
  <c r="CV33" i="1" s="1"/>
  <c r="CS33" i="1"/>
  <c r="CR33" i="1"/>
  <c r="CO33" i="1"/>
  <c r="CQ33" i="1" s="1"/>
  <c r="CM33" i="1"/>
  <c r="CN33" i="1" s="1"/>
  <c r="CL33" i="1"/>
  <c r="CK33" i="1"/>
  <c r="CJ33" i="1"/>
  <c r="CH33" i="1"/>
  <c r="CG33" i="1"/>
  <c r="CI33" i="1" s="1"/>
  <c r="CE33" i="1"/>
  <c r="CF33" i="1" s="1"/>
  <c r="CD33" i="1"/>
  <c r="BW33" i="1"/>
  <c r="BV33" i="1"/>
  <c r="BO33" i="1"/>
  <c r="BP33" i="1" s="1"/>
  <c r="BQ33" i="1" s="1"/>
  <c r="BN33" i="1"/>
  <c r="BK33" i="1"/>
  <c r="BJ33" i="1"/>
  <c r="BG33" i="1"/>
  <c r="BF33" i="1"/>
  <c r="BC33" i="1"/>
  <c r="BB33" i="1"/>
  <c r="X33" i="1"/>
  <c r="W33" i="1"/>
  <c r="V33" i="1"/>
  <c r="U33" i="1"/>
  <c r="T33" i="1"/>
  <c r="S33" i="1"/>
  <c r="J33" i="1"/>
  <c r="I33" i="1"/>
  <c r="Q33" i="1" s="1"/>
  <c r="H33" i="1"/>
  <c r="G33" i="1"/>
  <c r="F33" i="1"/>
  <c r="E33" i="1"/>
  <c r="D33" i="1"/>
  <c r="C33" i="1"/>
  <c r="B33" i="1"/>
  <c r="DY32" i="1"/>
  <c r="DX32" i="1"/>
  <c r="DW32" i="1"/>
  <c r="DU32" i="1"/>
  <c r="DT32" i="1"/>
  <c r="DS32" i="1"/>
  <c r="DR32" i="1"/>
  <c r="DQ32" i="1"/>
  <c r="DP32" i="1"/>
  <c r="DN32" i="1"/>
  <c r="DO32" i="1" s="1"/>
  <c r="DM32" i="1"/>
  <c r="DK32" i="1"/>
  <c r="DJ32" i="1"/>
  <c r="DL32" i="1" s="1"/>
  <c r="DI32" i="1"/>
  <c r="DH32" i="1"/>
  <c r="DF32" i="1"/>
  <c r="DG32" i="1" s="1"/>
  <c r="DE32" i="1"/>
  <c r="DD32" i="1"/>
  <c r="DC32" i="1"/>
  <c r="DB32" i="1"/>
  <c r="DA32" i="1"/>
  <c r="CZ32" i="1"/>
  <c r="CX32" i="1"/>
  <c r="CY32" i="1" s="1"/>
  <c r="CW32" i="1"/>
  <c r="CV32" i="1"/>
  <c r="CU32" i="1"/>
  <c r="CT32" i="1"/>
  <c r="CS32" i="1"/>
  <c r="CR32" i="1"/>
  <c r="CO32" i="1"/>
  <c r="CQ32" i="1" s="1"/>
  <c r="CM32" i="1"/>
  <c r="CN32" i="1" s="1"/>
  <c r="CL32" i="1"/>
  <c r="CK32" i="1"/>
  <c r="CJ32" i="1"/>
  <c r="CI32" i="1"/>
  <c r="CH32" i="1"/>
  <c r="CG32" i="1"/>
  <c r="CE32" i="1"/>
  <c r="CF32" i="1" s="1"/>
  <c r="CD32" i="1"/>
  <c r="BS32" i="1"/>
  <c r="BO32" i="1"/>
  <c r="BK32" i="1"/>
  <c r="BB32" i="1"/>
  <c r="BC32" i="1" s="1"/>
  <c r="BD32" i="1" s="1"/>
  <c r="BE32" i="1" s="1"/>
  <c r="X32" i="1"/>
  <c r="W32" i="1"/>
  <c r="V32" i="1"/>
  <c r="U32" i="1"/>
  <c r="T32" i="1"/>
  <c r="S32" i="1"/>
  <c r="R32" i="1"/>
  <c r="L32" i="1"/>
  <c r="J32" i="1"/>
  <c r="I32" i="1"/>
  <c r="H32" i="1"/>
  <c r="P32" i="1" s="1"/>
  <c r="G32" i="1"/>
  <c r="O32" i="1" s="1"/>
  <c r="F32" i="1"/>
  <c r="K32" i="1" s="1"/>
  <c r="E32" i="1"/>
  <c r="Q32" i="1" s="1"/>
  <c r="D32" i="1"/>
  <c r="C32" i="1"/>
  <c r="B32" i="1"/>
  <c r="DY31" i="1"/>
  <c r="DX31" i="1"/>
  <c r="DW31" i="1"/>
  <c r="DU31" i="1"/>
  <c r="DS31" i="1"/>
  <c r="DT31" i="1" s="1"/>
  <c r="DR31" i="1"/>
  <c r="DQ31" i="1"/>
  <c r="DP31" i="1"/>
  <c r="DN31" i="1"/>
  <c r="DM31" i="1"/>
  <c r="DO31" i="1" s="1"/>
  <c r="DK31" i="1"/>
  <c r="DL31" i="1" s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U31" i="1"/>
  <c r="CV31" i="1" s="1"/>
  <c r="CT31" i="1"/>
  <c r="CS31" i="1"/>
  <c r="CR31" i="1"/>
  <c r="CQ31" i="1"/>
  <c r="CO31" i="1"/>
  <c r="CN31" i="1"/>
  <c r="CM31" i="1"/>
  <c r="CL31" i="1"/>
  <c r="CK31" i="1"/>
  <c r="CJ31" i="1"/>
  <c r="CH31" i="1"/>
  <c r="CI31" i="1" s="1"/>
  <c r="CG31" i="1"/>
  <c r="CF31" i="1"/>
  <c r="CE31" i="1"/>
  <c r="CD31" i="1"/>
  <c r="BS31" i="1"/>
  <c r="BO31" i="1"/>
  <c r="BK31" i="1"/>
  <c r="BC31" i="1"/>
  <c r="BB31" i="1"/>
  <c r="X31" i="1"/>
  <c r="W31" i="1"/>
  <c r="V31" i="1"/>
  <c r="U31" i="1"/>
  <c r="T31" i="1"/>
  <c r="S31" i="1"/>
  <c r="K31" i="1"/>
  <c r="J31" i="1"/>
  <c r="I31" i="1"/>
  <c r="H31" i="1"/>
  <c r="G31" i="1"/>
  <c r="F31" i="1"/>
  <c r="E31" i="1"/>
  <c r="Q31" i="1" s="1"/>
  <c r="D31" i="1"/>
  <c r="C31" i="1"/>
  <c r="B31" i="1"/>
  <c r="DY30" i="1"/>
  <c r="DX30" i="1"/>
  <c r="DW30" i="1"/>
  <c r="DU30" i="1"/>
  <c r="DT30" i="1"/>
  <c r="DS30" i="1"/>
  <c r="DR30" i="1"/>
  <c r="DQ30" i="1"/>
  <c r="DP30" i="1"/>
  <c r="DN30" i="1"/>
  <c r="DO30" i="1" s="1"/>
  <c r="DM30" i="1"/>
  <c r="DK30" i="1"/>
  <c r="DJ30" i="1"/>
  <c r="DL30" i="1" s="1"/>
  <c r="DI30" i="1"/>
  <c r="DH30" i="1"/>
  <c r="DG30" i="1"/>
  <c r="DF30" i="1"/>
  <c r="DE30" i="1"/>
  <c r="DC30" i="1"/>
  <c r="DB30" i="1"/>
  <c r="DD30" i="1" s="1"/>
  <c r="DA30" i="1"/>
  <c r="CZ30" i="1"/>
  <c r="CX30" i="1"/>
  <c r="CY30" i="1" s="1"/>
  <c r="CW30" i="1"/>
  <c r="CV30" i="1"/>
  <c r="CU30" i="1"/>
  <c r="CT30" i="1"/>
  <c r="CS30" i="1"/>
  <c r="CR30" i="1"/>
  <c r="CO30" i="1"/>
  <c r="CQ30" i="1" s="1"/>
  <c r="CN30" i="1"/>
  <c r="CM30" i="1"/>
  <c r="CL30" i="1"/>
  <c r="CK30" i="1"/>
  <c r="CJ30" i="1"/>
  <c r="CI30" i="1"/>
  <c r="CH30" i="1"/>
  <c r="CG30" i="1"/>
  <c r="CE30" i="1"/>
  <c r="CF30" i="1" s="1"/>
  <c r="CD30" i="1"/>
  <c r="BS30" i="1"/>
  <c r="BO30" i="1"/>
  <c r="BK30" i="1"/>
  <c r="BB30" i="1"/>
  <c r="BC30" i="1" s="1"/>
  <c r="BD30" i="1" s="1"/>
  <c r="BE30" i="1" s="1"/>
  <c r="X30" i="1"/>
  <c r="W30" i="1"/>
  <c r="V30" i="1"/>
  <c r="U30" i="1"/>
  <c r="T30" i="1"/>
  <c r="S30" i="1"/>
  <c r="R30" i="1"/>
  <c r="J30" i="1"/>
  <c r="I30" i="1"/>
  <c r="H30" i="1"/>
  <c r="P30" i="1" s="1"/>
  <c r="G30" i="1"/>
  <c r="O30" i="1" s="1"/>
  <c r="F30" i="1"/>
  <c r="E30" i="1"/>
  <c r="Q30" i="1" s="1"/>
  <c r="D30" i="1"/>
  <c r="C30" i="1"/>
  <c r="B30" i="1"/>
  <c r="DY29" i="1"/>
  <c r="DX29" i="1"/>
  <c r="DW29" i="1"/>
  <c r="DU29" i="1"/>
  <c r="DS29" i="1"/>
  <c r="DT29" i="1" s="1"/>
  <c r="DR29" i="1"/>
  <c r="DQ29" i="1"/>
  <c r="DP29" i="1"/>
  <c r="DN29" i="1"/>
  <c r="DM29" i="1"/>
  <c r="DO29" i="1" s="1"/>
  <c r="DK29" i="1"/>
  <c r="DL29" i="1" s="1"/>
  <c r="DJ29" i="1"/>
  <c r="DI29" i="1"/>
  <c r="DH29" i="1"/>
  <c r="DF29" i="1"/>
  <c r="DE29" i="1"/>
  <c r="DG29" i="1" s="1"/>
  <c r="DD29" i="1"/>
  <c r="DC29" i="1"/>
  <c r="DB29" i="1"/>
  <c r="DA29" i="1"/>
  <c r="CZ29" i="1"/>
  <c r="CY29" i="1"/>
  <c r="CX29" i="1"/>
  <c r="CW29" i="1"/>
  <c r="CU29" i="1"/>
  <c r="CV29" i="1" s="1"/>
  <c r="CT29" i="1"/>
  <c r="CS29" i="1"/>
  <c r="CR29" i="1"/>
  <c r="CQ29" i="1"/>
  <c r="CO29" i="1"/>
  <c r="CM29" i="1"/>
  <c r="CL29" i="1"/>
  <c r="CN29" i="1" s="1"/>
  <c r="CK29" i="1"/>
  <c r="CJ29" i="1"/>
  <c r="CH29" i="1"/>
  <c r="CI29" i="1" s="1"/>
  <c r="CG29" i="1"/>
  <c r="CF29" i="1"/>
  <c r="CE29" i="1"/>
  <c r="CD29" i="1"/>
  <c r="BS29" i="1"/>
  <c r="BO29" i="1"/>
  <c r="BK29" i="1"/>
  <c r="BC29" i="1"/>
  <c r="BB29" i="1"/>
  <c r="X29" i="1"/>
  <c r="W29" i="1"/>
  <c r="V29" i="1"/>
  <c r="U29" i="1"/>
  <c r="T29" i="1"/>
  <c r="S29" i="1"/>
  <c r="J29" i="1"/>
  <c r="I29" i="1"/>
  <c r="Q29" i="1" s="1"/>
  <c r="H29" i="1"/>
  <c r="G29" i="1"/>
  <c r="F29" i="1"/>
  <c r="E29" i="1"/>
  <c r="D29" i="1"/>
  <c r="C29" i="1"/>
  <c r="B29" i="1"/>
  <c r="DY28" i="1"/>
  <c r="DX28" i="1"/>
  <c r="DW28" i="1"/>
  <c r="DU28" i="1"/>
  <c r="DT28" i="1"/>
  <c r="DS28" i="1"/>
  <c r="DR28" i="1"/>
  <c r="DQ28" i="1"/>
  <c r="DP28" i="1"/>
  <c r="DN28" i="1"/>
  <c r="DO28" i="1" s="1"/>
  <c r="DM28" i="1"/>
  <c r="DK28" i="1"/>
  <c r="DJ28" i="1"/>
  <c r="DL28" i="1" s="1"/>
  <c r="DI28" i="1"/>
  <c r="DH28" i="1"/>
  <c r="DG28" i="1"/>
  <c r="DF28" i="1"/>
  <c r="DE28" i="1"/>
  <c r="DC28" i="1"/>
  <c r="DB28" i="1"/>
  <c r="DD28" i="1" s="1"/>
  <c r="DA28" i="1"/>
  <c r="CZ28" i="1"/>
  <c r="CX28" i="1"/>
  <c r="CY28" i="1" s="1"/>
  <c r="CW28" i="1"/>
  <c r="CV28" i="1"/>
  <c r="CU28" i="1"/>
  <c r="CT28" i="1"/>
  <c r="CS28" i="1"/>
  <c r="CR28" i="1"/>
  <c r="CO28" i="1"/>
  <c r="CQ28" i="1" s="1"/>
  <c r="CN28" i="1"/>
  <c r="CM28" i="1"/>
  <c r="CL28" i="1"/>
  <c r="CK28" i="1"/>
  <c r="CJ28" i="1"/>
  <c r="CI28" i="1"/>
  <c r="CH28" i="1"/>
  <c r="CG28" i="1"/>
  <c r="CE28" i="1"/>
  <c r="CF28" i="1" s="1"/>
  <c r="CD28" i="1"/>
  <c r="BS28" i="1"/>
  <c r="BO28" i="1"/>
  <c r="BK28" i="1"/>
  <c r="BB28" i="1"/>
  <c r="BC28" i="1" s="1"/>
  <c r="BD28" i="1" s="1"/>
  <c r="BE28" i="1" s="1"/>
  <c r="X28" i="1"/>
  <c r="W28" i="1"/>
  <c r="V28" i="1"/>
  <c r="U28" i="1"/>
  <c r="T28" i="1"/>
  <c r="S28" i="1"/>
  <c r="R28" i="1"/>
  <c r="J28" i="1"/>
  <c r="I28" i="1"/>
  <c r="H28" i="1"/>
  <c r="P28" i="1" s="1"/>
  <c r="G28" i="1"/>
  <c r="O28" i="1" s="1"/>
  <c r="F28" i="1"/>
  <c r="E28" i="1"/>
  <c r="Q28" i="1" s="1"/>
  <c r="D28" i="1"/>
  <c r="C28" i="1"/>
  <c r="B28" i="1"/>
  <c r="DY27" i="1"/>
  <c r="DX27" i="1"/>
  <c r="DW27" i="1"/>
  <c r="DV27" i="1"/>
  <c r="DU27" i="1"/>
  <c r="DT27" i="1"/>
  <c r="DS27" i="1"/>
  <c r="DR27" i="1"/>
  <c r="DQ27" i="1"/>
  <c r="DP27" i="1"/>
  <c r="DN27" i="1"/>
  <c r="DO27" i="1" s="1"/>
  <c r="DM27" i="1"/>
  <c r="DL27" i="1"/>
  <c r="DK27" i="1"/>
  <c r="DJ27" i="1"/>
  <c r="DI27" i="1"/>
  <c r="DH27" i="1"/>
  <c r="DF27" i="1"/>
  <c r="DG27" i="1" s="1"/>
  <c r="DE27" i="1"/>
  <c r="DC27" i="1"/>
  <c r="DB27" i="1"/>
  <c r="DD27" i="1" s="1"/>
  <c r="DA27" i="1"/>
  <c r="CZ27" i="1"/>
  <c r="CY27" i="1"/>
  <c r="CX27" i="1"/>
  <c r="CW27" i="1"/>
  <c r="CU27" i="1"/>
  <c r="CT27" i="1"/>
  <c r="CV27" i="1" s="1"/>
  <c r="CS27" i="1"/>
  <c r="CR27" i="1"/>
  <c r="CP27" i="1"/>
  <c r="CQ27" i="1" s="1"/>
  <c r="CO27" i="1"/>
  <c r="CN27" i="1"/>
  <c r="CM27" i="1"/>
  <c r="CL27" i="1"/>
  <c r="CK27" i="1"/>
  <c r="CJ27" i="1"/>
  <c r="CH27" i="1"/>
  <c r="CI27" i="1" s="1"/>
  <c r="CG27" i="1"/>
  <c r="CE27" i="1"/>
  <c r="CD27" i="1"/>
  <c r="CF27" i="1" s="1"/>
  <c r="BX27" i="1"/>
  <c r="BY27" i="1" s="1"/>
  <c r="BW27" i="1"/>
  <c r="BV27" i="1"/>
  <c r="BR27" i="1"/>
  <c r="BS27" i="1" s="1"/>
  <c r="BT27" i="1" s="1"/>
  <c r="BU27" i="1" s="1"/>
  <c r="BL27" i="1"/>
  <c r="BM27" i="1" s="1"/>
  <c r="BK27" i="1"/>
  <c r="BJ27" i="1"/>
  <c r="BF27" i="1"/>
  <c r="BG27" i="1" s="1"/>
  <c r="BH27" i="1" s="1"/>
  <c r="BI27" i="1" s="1"/>
  <c r="BB27" i="1"/>
  <c r="BC27" i="1" s="1"/>
  <c r="X27" i="1"/>
  <c r="W27" i="1"/>
  <c r="V27" i="1"/>
  <c r="U27" i="1"/>
  <c r="T27" i="1"/>
  <c r="S27" i="1"/>
  <c r="P27" i="1"/>
  <c r="O27" i="1"/>
  <c r="J27" i="1"/>
  <c r="R27" i="1" s="1"/>
  <c r="I27" i="1"/>
  <c r="Q27" i="1" s="1"/>
  <c r="H27" i="1"/>
  <c r="G27" i="1"/>
  <c r="F27" i="1"/>
  <c r="E27" i="1"/>
  <c r="M27" i="1" s="1"/>
  <c r="D27" i="1"/>
  <c r="C27" i="1"/>
  <c r="B27" i="1"/>
  <c r="DY26" i="1"/>
  <c r="DX26" i="1"/>
  <c r="DU26" i="1"/>
  <c r="DW26" i="1" s="1"/>
  <c r="DT26" i="1"/>
  <c r="DS26" i="1"/>
  <c r="DR26" i="1"/>
  <c r="DQ26" i="1"/>
  <c r="DP26" i="1"/>
  <c r="DO26" i="1"/>
  <c r="DN26" i="1"/>
  <c r="DM26" i="1"/>
  <c r="DK26" i="1"/>
  <c r="DL26" i="1" s="1"/>
  <c r="DJ26" i="1"/>
  <c r="DI26" i="1"/>
  <c r="DH26" i="1"/>
  <c r="DF26" i="1"/>
  <c r="DE26" i="1"/>
  <c r="DG26" i="1" s="1"/>
  <c r="DC26" i="1"/>
  <c r="DD26" i="1" s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O26" i="1"/>
  <c r="CM26" i="1"/>
  <c r="CL26" i="1"/>
  <c r="CN26" i="1" s="1"/>
  <c r="CK26" i="1"/>
  <c r="CJ26" i="1"/>
  <c r="CI26" i="1"/>
  <c r="CH26" i="1"/>
  <c r="CG26" i="1"/>
  <c r="CF26" i="1"/>
  <c r="CE26" i="1"/>
  <c r="CD26" i="1"/>
  <c r="BS26" i="1"/>
  <c r="BO26" i="1"/>
  <c r="BK26" i="1"/>
  <c r="BC26" i="1"/>
  <c r="BB26" i="1"/>
  <c r="X26" i="1"/>
  <c r="W26" i="1"/>
  <c r="V26" i="1"/>
  <c r="U26" i="1"/>
  <c r="T26" i="1"/>
  <c r="S26" i="1"/>
  <c r="R26" i="1"/>
  <c r="M26" i="1"/>
  <c r="J26" i="1"/>
  <c r="I26" i="1"/>
  <c r="Q26" i="1" s="1"/>
  <c r="H26" i="1"/>
  <c r="P26" i="1" s="1"/>
  <c r="G26" i="1"/>
  <c r="O26" i="1" s="1"/>
  <c r="F26" i="1"/>
  <c r="E26" i="1"/>
  <c r="D26" i="1"/>
  <c r="C26" i="1"/>
  <c r="B26" i="1"/>
  <c r="DY25" i="1"/>
  <c r="DX25" i="1"/>
  <c r="DW25" i="1"/>
  <c r="DU25" i="1"/>
  <c r="DT25" i="1"/>
  <c r="DS25" i="1"/>
  <c r="DR25" i="1"/>
  <c r="DQ25" i="1"/>
  <c r="DP25" i="1"/>
  <c r="DN25" i="1"/>
  <c r="DO25" i="1" s="1"/>
  <c r="DM25" i="1"/>
  <c r="DL25" i="1"/>
  <c r="DK25" i="1"/>
  <c r="DJ25" i="1"/>
  <c r="DI25" i="1"/>
  <c r="DH25" i="1"/>
  <c r="DF25" i="1"/>
  <c r="DG25" i="1" s="1"/>
  <c r="DE25" i="1"/>
  <c r="DC25" i="1"/>
  <c r="DB25" i="1"/>
  <c r="DD25" i="1" s="1"/>
  <c r="DA25" i="1"/>
  <c r="CZ25" i="1"/>
  <c r="CY25" i="1"/>
  <c r="CX25" i="1"/>
  <c r="CW25" i="1"/>
  <c r="CU25" i="1"/>
  <c r="CT25" i="1"/>
  <c r="CV25" i="1" s="1"/>
  <c r="CS25" i="1"/>
  <c r="CR25" i="1"/>
  <c r="CO25" i="1"/>
  <c r="CQ25" i="1" s="1"/>
  <c r="CM25" i="1"/>
  <c r="CN25" i="1" s="1"/>
  <c r="CL25" i="1"/>
  <c r="CK25" i="1"/>
  <c r="CJ25" i="1"/>
  <c r="CI25" i="1"/>
  <c r="CH25" i="1"/>
  <c r="CG25" i="1"/>
  <c r="CF25" i="1"/>
  <c r="CE25" i="1"/>
  <c r="CD25" i="1"/>
  <c r="BS25" i="1"/>
  <c r="BO25" i="1"/>
  <c r="BK25" i="1"/>
  <c r="BB25" i="1"/>
  <c r="BC25" i="1" s="1"/>
  <c r="BD25" i="1" s="1"/>
  <c r="BE25" i="1" s="1"/>
  <c r="X25" i="1"/>
  <c r="W25" i="1"/>
  <c r="V25" i="1"/>
  <c r="U25" i="1"/>
  <c r="T25" i="1"/>
  <c r="S25" i="1"/>
  <c r="R25" i="1"/>
  <c r="P25" i="1"/>
  <c r="O25" i="1"/>
  <c r="J25" i="1"/>
  <c r="I25" i="1"/>
  <c r="Q25" i="1" s="1"/>
  <c r="H25" i="1"/>
  <c r="G25" i="1"/>
  <c r="F25" i="1"/>
  <c r="E25" i="1"/>
  <c r="M25" i="1" s="1"/>
  <c r="D25" i="1"/>
  <c r="C25" i="1"/>
  <c r="B25" i="1"/>
  <c r="DY24" i="1"/>
  <c r="DX24" i="1"/>
  <c r="DU24" i="1"/>
  <c r="DW24" i="1" s="1"/>
  <c r="DT24" i="1"/>
  <c r="DS24" i="1"/>
  <c r="DR24" i="1"/>
  <c r="DQ24" i="1"/>
  <c r="DP24" i="1"/>
  <c r="DO24" i="1"/>
  <c r="DN24" i="1"/>
  <c r="DM24" i="1"/>
  <c r="DK24" i="1"/>
  <c r="DL24" i="1" s="1"/>
  <c r="DJ24" i="1"/>
  <c r="DI24" i="1"/>
  <c r="DH24" i="1"/>
  <c r="DF24" i="1"/>
  <c r="DE24" i="1"/>
  <c r="DG24" i="1" s="1"/>
  <c r="DC24" i="1"/>
  <c r="DD24" i="1" s="1"/>
  <c r="DB24" i="1"/>
  <c r="DA24" i="1"/>
  <c r="CZ24" i="1"/>
  <c r="CX24" i="1"/>
  <c r="CW24" i="1"/>
  <c r="CY24" i="1" s="1"/>
  <c r="CV24" i="1"/>
  <c r="CU24" i="1"/>
  <c r="CT24" i="1"/>
  <c r="CS24" i="1"/>
  <c r="CR24" i="1"/>
  <c r="CQ24" i="1"/>
  <c r="CO24" i="1"/>
  <c r="CM24" i="1"/>
  <c r="CL24" i="1"/>
  <c r="CN24" i="1" s="1"/>
  <c r="CK24" i="1"/>
  <c r="CJ24" i="1"/>
  <c r="CI24" i="1"/>
  <c r="CH24" i="1"/>
  <c r="CG24" i="1"/>
  <c r="CF24" i="1"/>
  <c r="CE24" i="1"/>
  <c r="CD24" i="1"/>
  <c r="BS24" i="1"/>
  <c r="BO24" i="1"/>
  <c r="BP24" i="1" s="1"/>
  <c r="BQ24" i="1" s="1"/>
  <c r="BK24" i="1"/>
  <c r="BC24" i="1"/>
  <c r="BB24" i="1"/>
  <c r="X24" i="1"/>
  <c r="W24" i="1"/>
  <c r="V24" i="1"/>
  <c r="U24" i="1"/>
  <c r="T24" i="1"/>
  <c r="S24" i="1"/>
  <c r="R24" i="1"/>
  <c r="O24" i="1"/>
  <c r="M24" i="1"/>
  <c r="J24" i="1"/>
  <c r="I24" i="1"/>
  <c r="Q24" i="1" s="1"/>
  <c r="H24" i="1"/>
  <c r="G24" i="1"/>
  <c r="F24" i="1"/>
  <c r="K24" i="1" s="1"/>
  <c r="L24" i="1" s="1"/>
  <c r="E24" i="1"/>
  <c r="P24" i="1" s="1"/>
  <c r="D24" i="1"/>
  <c r="C24" i="1"/>
  <c r="B24" i="1"/>
  <c r="DY23" i="1"/>
  <c r="DX23" i="1"/>
  <c r="DW23" i="1"/>
  <c r="DU23" i="1"/>
  <c r="DT23" i="1"/>
  <c r="DS23" i="1"/>
  <c r="DR23" i="1"/>
  <c r="DQ23" i="1"/>
  <c r="DP23" i="1"/>
  <c r="DN23" i="1"/>
  <c r="DO23" i="1" s="1"/>
  <c r="DM23" i="1"/>
  <c r="DL23" i="1"/>
  <c r="DK23" i="1"/>
  <c r="DJ23" i="1"/>
  <c r="DI23" i="1"/>
  <c r="DH23" i="1"/>
  <c r="DF23" i="1"/>
  <c r="DG23" i="1" s="1"/>
  <c r="DE23" i="1"/>
  <c r="DC23" i="1"/>
  <c r="DB23" i="1"/>
  <c r="DD23" i="1" s="1"/>
  <c r="DA23" i="1"/>
  <c r="CZ23" i="1"/>
  <c r="CY23" i="1"/>
  <c r="CX23" i="1"/>
  <c r="CW23" i="1"/>
  <c r="CU23" i="1"/>
  <c r="CT23" i="1"/>
  <c r="CV23" i="1" s="1"/>
  <c r="CS23" i="1"/>
  <c r="CR23" i="1"/>
  <c r="CO23" i="1"/>
  <c r="CQ23" i="1" s="1"/>
  <c r="CM23" i="1"/>
  <c r="CN23" i="1" s="1"/>
  <c r="CL23" i="1"/>
  <c r="CK23" i="1"/>
  <c r="CJ23" i="1"/>
  <c r="CH23" i="1"/>
  <c r="CG23" i="1"/>
  <c r="CI23" i="1" s="1"/>
  <c r="CF23" i="1"/>
  <c r="CE23" i="1"/>
  <c r="CD23" i="1"/>
  <c r="BS23" i="1"/>
  <c r="BO23" i="1"/>
  <c r="BK23" i="1"/>
  <c r="BL23" i="1" s="1"/>
  <c r="BM23" i="1" s="1"/>
  <c r="BB23" i="1"/>
  <c r="BC23" i="1" s="1"/>
  <c r="X23" i="1"/>
  <c r="W23" i="1"/>
  <c r="V23" i="1"/>
  <c r="U23" i="1"/>
  <c r="T23" i="1"/>
  <c r="S23" i="1"/>
  <c r="R23" i="1"/>
  <c r="P23" i="1"/>
  <c r="O23" i="1"/>
  <c r="J23" i="1"/>
  <c r="I23" i="1"/>
  <c r="Q23" i="1" s="1"/>
  <c r="H23" i="1"/>
  <c r="G23" i="1"/>
  <c r="F23" i="1"/>
  <c r="E23" i="1"/>
  <c r="M23" i="1" s="1"/>
  <c r="D23" i="1"/>
  <c r="C23" i="1"/>
  <c r="B23" i="1"/>
  <c r="DY22" i="1"/>
  <c r="DX22" i="1"/>
  <c r="DU22" i="1"/>
  <c r="DW22" i="1" s="1"/>
  <c r="DT22" i="1"/>
  <c r="DS22" i="1"/>
  <c r="DR22" i="1"/>
  <c r="DQ22" i="1"/>
  <c r="DP22" i="1"/>
  <c r="DO22" i="1"/>
  <c r="DN22" i="1"/>
  <c r="DM22" i="1"/>
  <c r="DK22" i="1"/>
  <c r="DL22" i="1" s="1"/>
  <c r="DJ22" i="1"/>
  <c r="DI22" i="1"/>
  <c r="DH22" i="1"/>
  <c r="DF22" i="1"/>
  <c r="DE22" i="1"/>
  <c r="DG22" i="1" s="1"/>
  <c r="DC22" i="1"/>
  <c r="DD22" i="1" s="1"/>
  <c r="DB22" i="1"/>
  <c r="DA22" i="1"/>
  <c r="CZ22" i="1"/>
  <c r="CX22" i="1"/>
  <c r="CW22" i="1"/>
  <c r="CY22" i="1" s="1"/>
  <c r="CV22" i="1"/>
  <c r="CU22" i="1"/>
  <c r="CT22" i="1"/>
  <c r="CS22" i="1"/>
  <c r="CR22" i="1"/>
  <c r="CQ22" i="1"/>
  <c r="CO22" i="1"/>
  <c r="CM22" i="1"/>
  <c r="CL22" i="1"/>
  <c r="CN22" i="1" s="1"/>
  <c r="CK22" i="1"/>
  <c r="CJ22" i="1"/>
  <c r="CI22" i="1"/>
  <c r="CH22" i="1"/>
  <c r="CG22" i="1"/>
  <c r="CE22" i="1"/>
  <c r="CD22" i="1"/>
  <c r="CF22" i="1" s="1"/>
  <c r="BS22" i="1"/>
  <c r="BO22" i="1"/>
  <c r="BK22" i="1"/>
  <c r="BC22" i="1"/>
  <c r="BD22" i="1" s="1"/>
  <c r="BE22" i="1" s="1"/>
  <c r="BB22" i="1"/>
  <c r="X22" i="1"/>
  <c r="W22" i="1"/>
  <c r="V22" i="1"/>
  <c r="U22" i="1"/>
  <c r="T22" i="1"/>
  <c r="S22" i="1"/>
  <c r="R22" i="1"/>
  <c r="M22" i="1"/>
  <c r="J22" i="1"/>
  <c r="I22" i="1"/>
  <c r="Q22" i="1" s="1"/>
  <c r="H22" i="1"/>
  <c r="P22" i="1" s="1"/>
  <c r="G22" i="1"/>
  <c r="O22" i="1" s="1"/>
  <c r="F22" i="1"/>
  <c r="E22" i="1"/>
  <c r="D22" i="1"/>
  <c r="C22" i="1"/>
  <c r="B22" i="1"/>
  <c r="DY21" i="1"/>
  <c r="DX21" i="1"/>
  <c r="DW21" i="1"/>
  <c r="DU21" i="1"/>
  <c r="DS21" i="1"/>
  <c r="DR21" i="1"/>
  <c r="DT21" i="1" s="1"/>
  <c r="DQ21" i="1"/>
  <c r="DP21" i="1"/>
  <c r="DN21" i="1"/>
  <c r="DO21" i="1" s="1"/>
  <c r="DM21" i="1"/>
  <c r="DL21" i="1"/>
  <c r="DK21" i="1"/>
  <c r="DJ21" i="1"/>
  <c r="DI21" i="1"/>
  <c r="DH21" i="1"/>
  <c r="DF21" i="1"/>
  <c r="DG21" i="1" s="1"/>
  <c r="DE21" i="1"/>
  <c r="DC21" i="1"/>
  <c r="DB21" i="1"/>
  <c r="DD21" i="1" s="1"/>
  <c r="DA21" i="1"/>
  <c r="CZ21" i="1"/>
  <c r="CY21" i="1"/>
  <c r="CX21" i="1"/>
  <c r="CW21" i="1"/>
  <c r="CV21" i="1"/>
  <c r="CU21" i="1"/>
  <c r="CT21" i="1"/>
  <c r="CS21" i="1"/>
  <c r="CR21" i="1"/>
  <c r="CO21" i="1"/>
  <c r="CQ21" i="1" s="1"/>
  <c r="CM21" i="1"/>
  <c r="CN21" i="1" s="1"/>
  <c r="CL21" i="1"/>
  <c r="CK21" i="1"/>
  <c r="CJ21" i="1"/>
  <c r="CH21" i="1"/>
  <c r="CG21" i="1"/>
  <c r="CI21" i="1" s="1"/>
  <c r="CF21" i="1"/>
  <c r="CE21" i="1"/>
  <c r="CD21" i="1"/>
  <c r="BS21" i="1"/>
  <c r="BT21" i="1" s="1"/>
  <c r="BU21" i="1" s="1"/>
  <c r="BO21" i="1"/>
  <c r="BK21" i="1"/>
  <c r="BB21" i="1"/>
  <c r="BC21" i="1" s="1"/>
  <c r="X21" i="1"/>
  <c r="W21" i="1"/>
  <c r="V21" i="1"/>
  <c r="U21" i="1"/>
  <c r="T21" i="1"/>
  <c r="S21" i="1"/>
  <c r="R21" i="1"/>
  <c r="P21" i="1"/>
  <c r="O21" i="1"/>
  <c r="J21" i="1"/>
  <c r="I21" i="1"/>
  <c r="Q21" i="1" s="1"/>
  <c r="H21" i="1"/>
  <c r="G21" i="1"/>
  <c r="F21" i="1"/>
  <c r="E21" i="1"/>
  <c r="M21" i="1" s="1"/>
  <c r="D21" i="1"/>
  <c r="C21" i="1"/>
  <c r="B21" i="1"/>
  <c r="DY20" i="1"/>
  <c r="DX20" i="1"/>
  <c r="DV20" i="1"/>
  <c r="DW20" i="1" s="1"/>
  <c r="DU20" i="1"/>
  <c r="DS20" i="1"/>
  <c r="DR20" i="1"/>
  <c r="DT20" i="1" s="1"/>
  <c r="DQ20" i="1"/>
  <c r="DP20" i="1"/>
  <c r="DO20" i="1"/>
  <c r="DN20" i="1"/>
  <c r="DM20" i="1"/>
  <c r="DL20" i="1"/>
  <c r="DK20" i="1"/>
  <c r="DJ20" i="1"/>
  <c r="DI20" i="1"/>
  <c r="DH20" i="1"/>
  <c r="DF20" i="1"/>
  <c r="DG20" i="1" s="1"/>
  <c r="DE20" i="1"/>
  <c r="DD20" i="1"/>
  <c r="DC20" i="1"/>
  <c r="DB20" i="1"/>
  <c r="DA20" i="1"/>
  <c r="CZ20" i="1"/>
  <c r="CX20" i="1"/>
  <c r="CY20" i="1" s="1"/>
  <c r="CW20" i="1"/>
  <c r="CU20" i="1"/>
  <c r="CT20" i="1"/>
  <c r="CV20" i="1" s="1"/>
  <c r="CS20" i="1"/>
  <c r="CR20" i="1"/>
  <c r="CQ20" i="1"/>
  <c r="CP20" i="1"/>
  <c r="CO20" i="1"/>
  <c r="CM20" i="1"/>
  <c r="CL20" i="1"/>
  <c r="CN20" i="1" s="1"/>
  <c r="CK20" i="1"/>
  <c r="CJ20" i="1"/>
  <c r="CH20" i="1"/>
  <c r="CI20" i="1" s="1"/>
  <c r="CG20" i="1"/>
  <c r="CF20" i="1"/>
  <c r="CE20" i="1"/>
  <c r="CD20" i="1"/>
  <c r="BZ20" i="1"/>
  <c r="CA20" i="1" s="1"/>
  <c r="CB20" i="1" s="1"/>
  <c r="CC20" i="1" s="1"/>
  <c r="BV20" i="1"/>
  <c r="BW20" i="1" s="1"/>
  <c r="BT20" i="1"/>
  <c r="BU20" i="1" s="1"/>
  <c r="BS20" i="1"/>
  <c r="BR20" i="1"/>
  <c r="BH20" i="1"/>
  <c r="BI20" i="1" s="1"/>
  <c r="BG20" i="1"/>
  <c r="BF20" i="1"/>
  <c r="BB20" i="1"/>
  <c r="BC20" i="1" s="1"/>
  <c r="BD20" i="1" s="1"/>
  <c r="BE20" i="1" s="1"/>
  <c r="X20" i="1"/>
  <c r="W20" i="1"/>
  <c r="V20" i="1"/>
  <c r="U20" i="1"/>
  <c r="T20" i="1"/>
  <c r="S20" i="1"/>
  <c r="R20" i="1"/>
  <c r="J20" i="1"/>
  <c r="I20" i="1"/>
  <c r="H20" i="1"/>
  <c r="P20" i="1" s="1"/>
  <c r="G20" i="1"/>
  <c r="O20" i="1" s="1"/>
  <c r="F20" i="1"/>
  <c r="E20" i="1"/>
  <c r="Q20" i="1" s="1"/>
  <c r="D20" i="1"/>
  <c r="C20" i="1"/>
  <c r="B20" i="1"/>
  <c r="DY19" i="1"/>
  <c r="DX19" i="1"/>
  <c r="DW19" i="1"/>
  <c r="DU19" i="1"/>
  <c r="DS19" i="1"/>
  <c r="DT19" i="1" s="1"/>
  <c r="DR19" i="1"/>
  <c r="DQ19" i="1"/>
  <c r="DP19" i="1"/>
  <c r="DN19" i="1"/>
  <c r="DM19" i="1"/>
  <c r="DO19" i="1" s="1"/>
  <c r="DK19" i="1"/>
  <c r="DL19" i="1" s="1"/>
  <c r="DJ19" i="1"/>
  <c r="DI19" i="1"/>
  <c r="DH19" i="1"/>
  <c r="DF19" i="1"/>
  <c r="DE19" i="1"/>
  <c r="DG19" i="1" s="1"/>
  <c r="DD19" i="1"/>
  <c r="DC19" i="1"/>
  <c r="DB19" i="1"/>
  <c r="DA19" i="1"/>
  <c r="CZ19" i="1"/>
  <c r="CY19" i="1"/>
  <c r="CX19" i="1"/>
  <c r="CW19" i="1"/>
  <c r="CU19" i="1"/>
  <c r="CV19" i="1" s="1"/>
  <c r="CT19" i="1"/>
  <c r="CS19" i="1"/>
  <c r="CR19" i="1"/>
  <c r="CQ19" i="1"/>
  <c r="CO19" i="1"/>
  <c r="CN19" i="1"/>
  <c r="CM19" i="1"/>
  <c r="CL19" i="1"/>
  <c r="CK19" i="1"/>
  <c r="CJ19" i="1"/>
  <c r="CH19" i="1"/>
  <c r="CI19" i="1" s="1"/>
  <c r="CG19" i="1"/>
  <c r="CF19" i="1"/>
  <c r="CE19" i="1"/>
  <c r="CD19" i="1"/>
  <c r="BS19" i="1"/>
  <c r="BO19" i="1"/>
  <c r="BK19" i="1"/>
  <c r="BC19" i="1"/>
  <c r="BB19" i="1"/>
  <c r="X19" i="1"/>
  <c r="W19" i="1"/>
  <c r="V19" i="1"/>
  <c r="U19" i="1"/>
  <c r="T19" i="1"/>
  <c r="S19" i="1"/>
  <c r="Q19" i="1"/>
  <c r="J19" i="1"/>
  <c r="I19" i="1"/>
  <c r="K19" i="1" s="1"/>
  <c r="H19" i="1"/>
  <c r="G19" i="1"/>
  <c r="F19" i="1"/>
  <c r="E19" i="1"/>
  <c r="D19" i="1"/>
  <c r="C19" i="1"/>
  <c r="B19" i="1"/>
  <c r="DY18" i="1"/>
  <c r="DX18" i="1"/>
  <c r="DV18" i="1"/>
  <c r="DU18" i="1"/>
  <c r="DW18" i="1" s="1"/>
  <c r="DT18" i="1"/>
  <c r="DS18" i="1"/>
  <c r="DR18" i="1"/>
  <c r="DQ18" i="1"/>
  <c r="DP18" i="1"/>
  <c r="DO18" i="1"/>
  <c r="DN18" i="1"/>
  <c r="DM18" i="1"/>
  <c r="DK18" i="1"/>
  <c r="DL18" i="1" s="1"/>
  <c r="DJ18" i="1"/>
  <c r="DI18" i="1"/>
  <c r="DH18" i="1"/>
  <c r="DF18" i="1"/>
  <c r="DE18" i="1"/>
  <c r="DG18" i="1" s="1"/>
  <c r="DC18" i="1"/>
  <c r="DD18" i="1" s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M18" i="1"/>
  <c r="CN18" i="1" s="1"/>
  <c r="CL18" i="1"/>
  <c r="CK18" i="1"/>
  <c r="CJ18" i="1"/>
  <c r="CH18" i="1"/>
  <c r="CG18" i="1"/>
  <c r="CI18" i="1" s="1"/>
  <c r="CE18" i="1"/>
  <c r="CF18" i="1" s="1"/>
  <c r="CD18" i="1"/>
  <c r="CA18" i="1"/>
  <c r="CB18" i="1" s="1"/>
  <c r="CC18" i="1" s="1"/>
  <c r="BZ18" i="1"/>
  <c r="BW18" i="1"/>
  <c r="BV18" i="1"/>
  <c r="BS18" i="1"/>
  <c r="BT18" i="1" s="1"/>
  <c r="BU18" i="1" s="1"/>
  <c r="BO18" i="1"/>
  <c r="BK18" i="1"/>
  <c r="BF18" i="1"/>
  <c r="BG18" i="1" s="1"/>
  <c r="BH18" i="1" s="1"/>
  <c r="BI18" i="1" s="1"/>
  <c r="BC18" i="1"/>
  <c r="BB18" i="1"/>
  <c r="X18" i="1"/>
  <c r="W18" i="1"/>
  <c r="V18" i="1"/>
  <c r="U18" i="1"/>
  <c r="T18" i="1"/>
  <c r="S18" i="1"/>
  <c r="P18" i="1"/>
  <c r="N18" i="1"/>
  <c r="M18" i="1"/>
  <c r="J18" i="1"/>
  <c r="R18" i="1" s="1"/>
  <c r="I18" i="1"/>
  <c r="Q18" i="1" s="1"/>
  <c r="H18" i="1"/>
  <c r="G18" i="1"/>
  <c r="O18" i="1" s="1"/>
  <c r="F18" i="1"/>
  <c r="E18" i="1"/>
  <c r="D18" i="1"/>
  <c r="C18" i="1"/>
  <c r="B18" i="1"/>
  <c r="DY17" i="1"/>
  <c r="DX17" i="1"/>
  <c r="DV17" i="1"/>
  <c r="DW17" i="1" s="1"/>
  <c r="DU17" i="1"/>
  <c r="DT17" i="1"/>
  <c r="DS17" i="1"/>
  <c r="DR17" i="1"/>
  <c r="DQ17" i="1"/>
  <c r="DP17" i="1"/>
  <c r="DN17" i="1"/>
  <c r="DO17" i="1" s="1"/>
  <c r="DM17" i="1"/>
  <c r="DK17" i="1"/>
  <c r="DJ17" i="1"/>
  <c r="DL17" i="1" s="1"/>
  <c r="DI17" i="1"/>
  <c r="DH17" i="1"/>
  <c r="DG17" i="1"/>
  <c r="DF17" i="1"/>
  <c r="DE17" i="1"/>
  <c r="DD17" i="1"/>
  <c r="DC17" i="1"/>
  <c r="DB17" i="1"/>
  <c r="DA17" i="1"/>
  <c r="CZ17" i="1"/>
  <c r="CX17" i="1"/>
  <c r="CY17" i="1" s="1"/>
  <c r="CW17" i="1"/>
  <c r="CV17" i="1"/>
  <c r="CU17" i="1"/>
  <c r="CT17" i="1"/>
  <c r="CS17" i="1"/>
  <c r="CR17" i="1"/>
  <c r="CP17" i="1"/>
  <c r="CQ17" i="1" s="1"/>
  <c r="CO17" i="1"/>
  <c r="CM17" i="1"/>
  <c r="CL17" i="1"/>
  <c r="CN17" i="1" s="1"/>
  <c r="CK17" i="1"/>
  <c r="CJ17" i="1"/>
  <c r="CI17" i="1"/>
  <c r="CH17" i="1"/>
  <c r="CG17" i="1"/>
  <c r="CE17" i="1"/>
  <c r="CD17" i="1"/>
  <c r="CF17" i="1" s="1"/>
  <c r="BZ17" i="1"/>
  <c r="CA17" i="1" s="1"/>
  <c r="CB17" i="1" s="1"/>
  <c r="CC17" i="1" s="1"/>
  <c r="BW17" i="1"/>
  <c r="BV17" i="1"/>
  <c r="BT17" i="1"/>
  <c r="BU17" i="1" s="1"/>
  <c r="BR17" i="1"/>
  <c r="BS17" i="1" s="1"/>
  <c r="BN17" i="1"/>
  <c r="BO17" i="1" s="1"/>
  <c r="BP17" i="1" s="1"/>
  <c r="BQ17" i="1" s="1"/>
  <c r="BK17" i="1"/>
  <c r="BJ17" i="1"/>
  <c r="BH17" i="1"/>
  <c r="BI17" i="1" s="1"/>
  <c r="BF17" i="1"/>
  <c r="BG17" i="1" s="1"/>
  <c r="BB17" i="1"/>
  <c r="BC17" i="1" s="1"/>
  <c r="BD17" i="1" s="1"/>
  <c r="BE17" i="1" s="1"/>
  <c r="X17" i="1"/>
  <c r="W17" i="1"/>
  <c r="V17" i="1"/>
  <c r="U17" i="1"/>
  <c r="T17" i="1"/>
  <c r="S17" i="1"/>
  <c r="R17" i="1"/>
  <c r="P17" i="1"/>
  <c r="O17" i="1"/>
  <c r="J17" i="1"/>
  <c r="I17" i="1"/>
  <c r="Q17" i="1" s="1"/>
  <c r="H17" i="1"/>
  <c r="G17" i="1"/>
  <c r="F17" i="1"/>
  <c r="E17" i="1"/>
  <c r="M17" i="1" s="1"/>
  <c r="D17" i="1"/>
  <c r="C17" i="1"/>
  <c r="B17" i="1"/>
  <c r="DY16" i="1"/>
  <c r="DX16" i="1"/>
  <c r="DV16" i="1"/>
  <c r="DW16" i="1" s="1"/>
  <c r="DU16" i="1"/>
  <c r="DS16" i="1"/>
  <c r="DR16" i="1"/>
  <c r="DT16" i="1" s="1"/>
  <c r="DQ16" i="1"/>
  <c r="DP16" i="1"/>
  <c r="DO16" i="1"/>
  <c r="DN16" i="1"/>
  <c r="DM16" i="1"/>
  <c r="DK16" i="1"/>
  <c r="DJ16" i="1"/>
  <c r="DL16" i="1" s="1"/>
  <c r="DI16" i="1"/>
  <c r="DH16" i="1"/>
  <c r="DF16" i="1"/>
  <c r="DG16" i="1" s="1"/>
  <c r="DE16" i="1"/>
  <c r="DD16" i="1"/>
  <c r="DC16" i="1"/>
  <c r="DB16" i="1"/>
  <c r="DA16" i="1"/>
  <c r="CZ16" i="1"/>
  <c r="CX16" i="1"/>
  <c r="CY16" i="1" s="1"/>
  <c r="CW16" i="1"/>
  <c r="CU16" i="1"/>
  <c r="CT16" i="1"/>
  <c r="CV16" i="1" s="1"/>
  <c r="CS16" i="1"/>
  <c r="CR16" i="1"/>
  <c r="CQ16" i="1"/>
  <c r="CO16" i="1"/>
  <c r="CM16" i="1"/>
  <c r="CN16" i="1" s="1"/>
  <c r="CL16" i="1"/>
  <c r="CK16" i="1"/>
  <c r="CJ16" i="1"/>
  <c r="CH16" i="1"/>
  <c r="CG16" i="1"/>
  <c r="CI16" i="1" s="1"/>
  <c r="CE16" i="1"/>
  <c r="CF16" i="1" s="1"/>
  <c r="CD16" i="1"/>
  <c r="CA16" i="1"/>
  <c r="BZ16" i="1"/>
  <c r="BW16" i="1"/>
  <c r="BV16" i="1"/>
  <c r="BS16" i="1"/>
  <c r="BO16" i="1"/>
  <c r="BK16" i="1"/>
  <c r="BB16" i="1"/>
  <c r="BC16" i="1" s="1"/>
  <c r="BD16" i="1" s="1"/>
  <c r="BE16" i="1" s="1"/>
  <c r="X16" i="1"/>
  <c r="W16" i="1"/>
  <c r="V16" i="1"/>
  <c r="U16" i="1"/>
  <c r="T16" i="1"/>
  <c r="S16" i="1"/>
  <c r="R16" i="1"/>
  <c r="P16" i="1"/>
  <c r="O16" i="1"/>
  <c r="J16" i="1"/>
  <c r="I16" i="1"/>
  <c r="Q16" i="1" s="1"/>
  <c r="H16" i="1"/>
  <c r="G16" i="1"/>
  <c r="F16" i="1"/>
  <c r="E16" i="1"/>
  <c r="M16" i="1" s="1"/>
  <c r="D16" i="1"/>
  <c r="C16" i="1"/>
  <c r="B16" i="1"/>
  <c r="DY15" i="1"/>
  <c r="DX15" i="1"/>
  <c r="DV15" i="1"/>
  <c r="DW15" i="1" s="1"/>
  <c r="DU15" i="1"/>
  <c r="DS15" i="1"/>
  <c r="DR15" i="1"/>
  <c r="DT15" i="1" s="1"/>
  <c r="DQ15" i="1"/>
  <c r="DP15" i="1"/>
  <c r="DO15" i="1"/>
  <c r="DN15" i="1"/>
  <c r="DM15" i="1"/>
  <c r="DK15" i="1"/>
  <c r="DJ15" i="1"/>
  <c r="DL15" i="1" s="1"/>
  <c r="DI15" i="1"/>
  <c r="DH15" i="1"/>
  <c r="DF15" i="1"/>
  <c r="DG15" i="1" s="1"/>
  <c r="DE15" i="1"/>
  <c r="DD15" i="1"/>
  <c r="DC15" i="1"/>
  <c r="DB15" i="1"/>
  <c r="DA15" i="1"/>
  <c r="CZ15" i="1"/>
  <c r="CX15" i="1"/>
  <c r="CY15" i="1" s="1"/>
  <c r="CW15" i="1"/>
  <c r="CU15" i="1"/>
  <c r="CT15" i="1"/>
  <c r="CV15" i="1" s="1"/>
  <c r="CS15" i="1"/>
  <c r="CR15" i="1"/>
  <c r="CQ15" i="1"/>
  <c r="CO15" i="1"/>
  <c r="CM15" i="1"/>
  <c r="CN15" i="1" s="1"/>
  <c r="CL15" i="1"/>
  <c r="CK15" i="1"/>
  <c r="CJ15" i="1"/>
  <c r="CH15" i="1"/>
  <c r="CG15" i="1"/>
  <c r="CI15" i="1" s="1"/>
  <c r="CE15" i="1"/>
  <c r="CF15" i="1" s="1"/>
  <c r="CD15" i="1"/>
  <c r="CA15" i="1"/>
  <c r="BZ15" i="1"/>
  <c r="BW15" i="1"/>
  <c r="BV15" i="1"/>
  <c r="BS15" i="1"/>
  <c r="BO15" i="1"/>
  <c r="BK15" i="1"/>
  <c r="BB15" i="1"/>
  <c r="BC15" i="1" s="1"/>
  <c r="BD15" i="1" s="1"/>
  <c r="BE15" i="1" s="1"/>
  <c r="X15" i="1"/>
  <c r="W15" i="1"/>
  <c r="V15" i="1"/>
  <c r="U15" i="1"/>
  <c r="T15" i="1"/>
  <c r="S15" i="1"/>
  <c r="R15" i="1"/>
  <c r="P15" i="1"/>
  <c r="O15" i="1"/>
  <c r="M15" i="1"/>
  <c r="J15" i="1"/>
  <c r="I15" i="1"/>
  <c r="Q15" i="1" s="1"/>
  <c r="H15" i="1"/>
  <c r="G15" i="1"/>
  <c r="F15" i="1"/>
  <c r="E15" i="1"/>
  <c r="D15" i="1"/>
  <c r="C15" i="1"/>
  <c r="B15" i="1"/>
  <c r="DY14" i="1"/>
  <c r="DX14" i="1"/>
  <c r="DV14" i="1"/>
  <c r="DW14" i="1" s="1"/>
  <c r="DU14" i="1"/>
  <c r="DS14" i="1"/>
  <c r="DR14" i="1"/>
  <c r="DT14" i="1" s="1"/>
  <c r="DQ14" i="1"/>
  <c r="DP14" i="1"/>
  <c r="DN14" i="1"/>
  <c r="DO14" i="1" s="1"/>
  <c r="DM14" i="1"/>
  <c r="DK14" i="1"/>
  <c r="DJ14" i="1"/>
  <c r="DL14" i="1" s="1"/>
  <c r="DI14" i="1"/>
  <c r="DH14" i="1"/>
  <c r="DF14" i="1"/>
  <c r="DG14" i="1" s="1"/>
  <c r="DE14" i="1"/>
  <c r="DD14" i="1"/>
  <c r="DC14" i="1"/>
  <c r="DB14" i="1"/>
  <c r="DA14" i="1"/>
  <c r="CZ14" i="1"/>
  <c r="CY14" i="1"/>
  <c r="CX14" i="1"/>
  <c r="CW14" i="1"/>
  <c r="CU14" i="1"/>
  <c r="CT14" i="1"/>
  <c r="CV14" i="1" s="1"/>
  <c r="CS14" i="1"/>
  <c r="CR14" i="1"/>
  <c r="CP14" i="1"/>
  <c r="CQ14" i="1" s="1"/>
  <c r="CO14" i="1"/>
  <c r="CM14" i="1"/>
  <c r="CN14" i="1" s="1"/>
  <c r="CL14" i="1"/>
  <c r="CK14" i="1"/>
  <c r="CJ14" i="1"/>
  <c r="CH14" i="1"/>
  <c r="CI14" i="1" s="1"/>
  <c r="CG14" i="1"/>
  <c r="CF14" i="1"/>
  <c r="CE14" i="1"/>
  <c r="CD14" i="1"/>
  <c r="CA14" i="1"/>
  <c r="CB14" i="1" s="1"/>
  <c r="CC14" i="1" s="1"/>
  <c r="BZ14" i="1"/>
  <c r="BV14" i="1"/>
  <c r="BW14" i="1" s="1"/>
  <c r="BT14" i="1"/>
  <c r="BU14" i="1" s="1"/>
  <c r="BR14" i="1"/>
  <c r="BS14" i="1" s="1"/>
  <c r="BN14" i="1"/>
  <c r="BO14" i="1" s="1"/>
  <c r="BP14" i="1" s="1"/>
  <c r="BQ14" i="1" s="1"/>
  <c r="BJ14" i="1"/>
  <c r="BF14" i="1"/>
  <c r="BG14" i="1" s="1"/>
  <c r="BH14" i="1" s="1"/>
  <c r="BI14" i="1" s="1"/>
  <c r="BC14" i="1"/>
  <c r="BD14" i="1" s="1"/>
  <c r="BE14" i="1" s="1"/>
  <c r="BB14" i="1"/>
  <c r="X14" i="1"/>
  <c r="W14" i="1"/>
  <c r="V14" i="1"/>
  <c r="U14" i="1"/>
  <c r="T14" i="1"/>
  <c r="S14" i="1"/>
  <c r="R14" i="1"/>
  <c r="M14" i="1"/>
  <c r="J14" i="1"/>
  <c r="I14" i="1"/>
  <c r="H14" i="1"/>
  <c r="P14" i="1" s="1"/>
  <c r="G14" i="1"/>
  <c r="O14" i="1" s="1"/>
  <c r="F14" i="1"/>
  <c r="E14" i="1"/>
  <c r="Q14" i="1" s="1"/>
  <c r="D14" i="1"/>
  <c r="C14" i="1"/>
  <c r="B14" i="1"/>
  <c r="DY13" i="1"/>
  <c r="DX13" i="1"/>
  <c r="DV13" i="1"/>
  <c r="DW13" i="1" s="1"/>
  <c r="DU13" i="1"/>
  <c r="DS13" i="1"/>
  <c r="DT13" i="1" s="1"/>
  <c r="DR13" i="1"/>
  <c r="DQ13" i="1"/>
  <c r="DP13" i="1"/>
  <c r="DN13" i="1"/>
  <c r="DO13" i="1" s="1"/>
  <c r="DM13" i="1"/>
  <c r="DL13" i="1"/>
  <c r="DK13" i="1"/>
  <c r="DJ13" i="1"/>
  <c r="DI13" i="1"/>
  <c r="DH13" i="1"/>
  <c r="DF13" i="1"/>
  <c r="DG13" i="1" s="1"/>
  <c r="DE13" i="1"/>
  <c r="DC13" i="1"/>
  <c r="DB13" i="1"/>
  <c r="DD13" i="1" s="1"/>
  <c r="DA13" i="1"/>
  <c r="CZ13" i="1"/>
  <c r="CX13" i="1"/>
  <c r="CY13" i="1" s="1"/>
  <c r="CW13" i="1"/>
  <c r="CU13" i="1"/>
  <c r="CV13" i="1" s="1"/>
  <c r="CT13" i="1"/>
  <c r="CS13" i="1"/>
  <c r="CR13" i="1"/>
  <c r="CO13" i="1"/>
  <c r="CQ13" i="1" s="1"/>
  <c r="CM13" i="1"/>
  <c r="CN13" i="1" s="1"/>
  <c r="CL13" i="1"/>
  <c r="CK13" i="1"/>
  <c r="CJ13" i="1"/>
  <c r="CH13" i="1"/>
  <c r="CG13" i="1"/>
  <c r="CI13" i="1" s="1"/>
  <c r="CE13" i="1"/>
  <c r="CF13" i="1" s="1"/>
  <c r="CD13" i="1"/>
  <c r="CA13" i="1"/>
  <c r="BZ13" i="1"/>
  <c r="BW13" i="1"/>
  <c r="BX13" i="1" s="1"/>
  <c r="BY13" i="1" s="1"/>
  <c r="BV13" i="1"/>
  <c r="BS13" i="1"/>
  <c r="BP13" i="1"/>
  <c r="BQ13" i="1" s="1"/>
  <c r="BO13" i="1"/>
  <c r="BK13" i="1"/>
  <c r="BB13" i="1"/>
  <c r="BC13" i="1" s="1"/>
  <c r="BD13" i="1" s="1"/>
  <c r="BE13" i="1" s="1"/>
  <c r="X13" i="1"/>
  <c r="W13" i="1"/>
  <c r="V13" i="1"/>
  <c r="U13" i="1"/>
  <c r="T13" i="1"/>
  <c r="S13" i="1"/>
  <c r="R13" i="1"/>
  <c r="N13" i="1"/>
  <c r="M13" i="1"/>
  <c r="J13" i="1"/>
  <c r="I13" i="1"/>
  <c r="H13" i="1"/>
  <c r="P13" i="1" s="1"/>
  <c r="G13" i="1"/>
  <c r="O13" i="1" s="1"/>
  <c r="F13" i="1"/>
  <c r="E13" i="1"/>
  <c r="Q13" i="1" s="1"/>
  <c r="D13" i="1"/>
  <c r="C13" i="1"/>
  <c r="B13" i="1"/>
  <c r="DY12" i="1"/>
  <c r="DX12" i="1"/>
  <c r="DV12" i="1"/>
  <c r="DW12" i="1" s="1"/>
  <c r="DU12" i="1"/>
  <c r="DT12" i="1"/>
  <c r="DS12" i="1"/>
  <c r="DR12" i="1"/>
  <c r="DQ12" i="1"/>
  <c r="DP12" i="1"/>
  <c r="DN12" i="1"/>
  <c r="DM12" i="1"/>
  <c r="DL12" i="1"/>
  <c r="DK12" i="1"/>
  <c r="DJ12" i="1"/>
  <c r="DI12" i="1"/>
  <c r="DH12" i="1"/>
  <c r="DG12" i="1"/>
  <c r="DF12" i="1"/>
  <c r="DE12" i="1"/>
  <c r="DC12" i="1"/>
  <c r="DB12" i="1"/>
  <c r="DD12" i="1" s="1"/>
  <c r="DA12" i="1"/>
  <c r="CZ12" i="1"/>
  <c r="CX12" i="1"/>
  <c r="CY12" i="1" s="1"/>
  <c r="CW12" i="1"/>
  <c r="CU12" i="1"/>
  <c r="CT12" i="1"/>
  <c r="CV12" i="1" s="1"/>
  <c r="CS12" i="1"/>
  <c r="CR12" i="1"/>
  <c r="CO12" i="1"/>
  <c r="CQ12" i="1" s="1"/>
  <c r="CN12" i="1"/>
  <c r="CM12" i="1"/>
  <c r="CL12" i="1"/>
  <c r="CK12" i="1"/>
  <c r="CJ12" i="1"/>
  <c r="CH12" i="1"/>
  <c r="CI12" i="1" s="1"/>
  <c r="CG12" i="1"/>
  <c r="CE12" i="1"/>
  <c r="CF12" i="1" s="1"/>
  <c r="CD12" i="1"/>
  <c r="CA12" i="1"/>
  <c r="CB12" i="1" s="1"/>
  <c r="CC12" i="1" s="1"/>
  <c r="BZ12" i="1"/>
  <c r="BV12" i="1"/>
  <c r="BW12" i="1" s="1"/>
  <c r="BX12" i="1" s="1"/>
  <c r="BY12" i="1" s="1"/>
  <c r="BT12" i="1"/>
  <c r="BU12" i="1" s="1"/>
  <c r="BS12" i="1"/>
  <c r="BP12" i="1"/>
  <c r="BQ12" i="1" s="1"/>
  <c r="BO12" i="1"/>
  <c r="BK12" i="1"/>
  <c r="BL12" i="1" s="1"/>
  <c r="BM12" i="1" s="1"/>
  <c r="BC12" i="1"/>
  <c r="BD12" i="1" s="1"/>
  <c r="BE12" i="1" s="1"/>
  <c r="BB12" i="1"/>
  <c r="X12" i="1"/>
  <c r="W12" i="1"/>
  <c r="V12" i="1"/>
  <c r="U12" i="1"/>
  <c r="T12" i="1"/>
  <c r="S12" i="1"/>
  <c r="P12" i="1"/>
  <c r="M12" i="1"/>
  <c r="J12" i="1"/>
  <c r="I12" i="1"/>
  <c r="H12" i="1"/>
  <c r="G12" i="1"/>
  <c r="O12" i="1" s="1"/>
  <c r="F12" i="1"/>
  <c r="E12" i="1"/>
  <c r="D12" i="1"/>
  <c r="C12" i="1"/>
  <c r="B12" i="1"/>
  <c r="DY11" i="1"/>
  <c r="DX11" i="1"/>
  <c r="DW11" i="1"/>
  <c r="DV11" i="1"/>
  <c r="DU11" i="1"/>
  <c r="DS11" i="1"/>
  <c r="DT11" i="1" s="1"/>
  <c r="DR11" i="1"/>
  <c r="DQ11" i="1"/>
  <c r="DP11" i="1"/>
  <c r="DN11" i="1"/>
  <c r="DO11" i="1" s="1"/>
  <c r="DM11" i="1"/>
  <c r="DL11" i="1"/>
  <c r="DK11" i="1"/>
  <c r="DJ11" i="1"/>
  <c r="DI11" i="1"/>
  <c r="DH11" i="1"/>
  <c r="DF11" i="1"/>
  <c r="DG11" i="1" s="1"/>
  <c r="DE11" i="1"/>
  <c r="DC11" i="1"/>
  <c r="DB11" i="1"/>
  <c r="DD11" i="1" s="1"/>
  <c r="DA11" i="1"/>
  <c r="CZ11" i="1"/>
  <c r="CX11" i="1"/>
  <c r="CY11" i="1" s="1"/>
  <c r="CW11" i="1"/>
  <c r="CU11" i="1"/>
  <c r="CT11" i="1"/>
  <c r="CV11" i="1" s="1"/>
  <c r="CS11" i="1"/>
  <c r="CR11" i="1"/>
  <c r="CO11" i="1"/>
  <c r="CQ11" i="1" s="1"/>
  <c r="CM11" i="1"/>
  <c r="CL11" i="1"/>
  <c r="CN11" i="1" s="1"/>
  <c r="CK11" i="1"/>
  <c r="CJ11" i="1"/>
  <c r="CH11" i="1"/>
  <c r="CI11" i="1" s="1"/>
  <c r="CG11" i="1"/>
  <c r="CF11" i="1"/>
  <c r="CE11" i="1"/>
  <c r="CD11" i="1"/>
  <c r="BZ11" i="1"/>
  <c r="CA11" i="1" s="1"/>
  <c r="CB11" i="1" s="1"/>
  <c r="CC11" i="1" s="1"/>
  <c r="BW11" i="1"/>
  <c r="BV11" i="1"/>
  <c r="BS11" i="1"/>
  <c r="BT11" i="1" s="1"/>
  <c r="BU11" i="1" s="1"/>
  <c r="BO11" i="1"/>
  <c r="BP11" i="1" s="1"/>
  <c r="BQ11" i="1" s="1"/>
  <c r="BL11" i="1"/>
  <c r="BM11" i="1" s="1"/>
  <c r="BK11" i="1"/>
  <c r="BB11" i="1"/>
  <c r="BC11" i="1" s="1"/>
  <c r="BD11" i="1" s="1"/>
  <c r="BE11" i="1" s="1"/>
  <c r="X11" i="1"/>
  <c r="W11" i="1"/>
  <c r="V11" i="1"/>
  <c r="U11" i="1"/>
  <c r="T11" i="1"/>
  <c r="S11" i="1"/>
  <c r="Q11" i="1"/>
  <c r="N11" i="1"/>
  <c r="M11" i="1"/>
  <c r="J11" i="1"/>
  <c r="R11" i="1" s="1"/>
  <c r="I11" i="1"/>
  <c r="H11" i="1"/>
  <c r="P11" i="1" s="1"/>
  <c r="G11" i="1"/>
  <c r="O11" i="1" s="1"/>
  <c r="F11" i="1"/>
  <c r="K11" i="1" s="1"/>
  <c r="L11" i="1" s="1"/>
  <c r="E11" i="1"/>
  <c r="D11" i="1"/>
  <c r="C11" i="1"/>
  <c r="B11" i="1"/>
  <c r="DY10" i="1"/>
  <c r="DX10" i="1"/>
  <c r="DV10" i="1"/>
  <c r="DW10" i="1" s="1"/>
  <c r="DU10" i="1"/>
  <c r="DT10" i="1"/>
  <c r="DS10" i="1"/>
  <c r="DR10" i="1"/>
  <c r="DQ10" i="1"/>
  <c r="DP10" i="1"/>
  <c r="DN10" i="1"/>
  <c r="DM10" i="1"/>
  <c r="DK10" i="1"/>
  <c r="DL10" i="1" s="1"/>
  <c r="DJ10" i="1"/>
  <c r="DI10" i="1"/>
  <c r="DH10" i="1"/>
  <c r="DG10" i="1"/>
  <c r="DF10" i="1"/>
  <c r="DE10" i="1"/>
  <c r="DC10" i="1"/>
  <c r="DB10" i="1"/>
  <c r="DD10" i="1" s="1"/>
  <c r="DA10" i="1"/>
  <c r="CZ10" i="1"/>
  <c r="CY10" i="1"/>
  <c r="CX10" i="1"/>
  <c r="CW10" i="1"/>
  <c r="CU10" i="1"/>
  <c r="CV10" i="1" s="1"/>
  <c r="CT10" i="1"/>
  <c r="CS10" i="1"/>
  <c r="CR10" i="1"/>
  <c r="CO10" i="1"/>
  <c r="CQ10" i="1" s="1"/>
  <c r="CM10" i="1"/>
  <c r="CN10" i="1" s="1"/>
  <c r="CL10" i="1"/>
  <c r="CK10" i="1"/>
  <c r="CJ10" i="1"/>
  <c r="CH10" i="1"/>
  <c r="CG10" i="1"/>
  <c r="CI10" i="1" s="1"/>
  <c r="CE10" i="1"/>
  <c r="CF10" i="1" s="1"/>
  <c r="CD10" i="1"/>
  <c r="CA10" i="1"/>
  <c r="CB10" i="1" s="1"/>
  <c r="CC10" i="1" s="1"/>
  <c r="BZ10" i="1"/>
  <c r="BV10" i="1"/>
  <c r="BW10" i="1" s="1"/>
  <c r="BX10" i="1" s="1"/>
  <c r="BY10" i="1" s="1"/>
  <c r="BT10" i="1"/>
  <c r="BU10" i="1" s="1"/>
  <c r="BS10" i="1"/>
  <c r="BO10" i="1"/>
  <c r="BK10" i="1"/>
  <c r="BL10" i="1" s="1"/>
  <c r="BM10" i="1" s="1"/>
  <c r="BC10" i="1"/>
  <c r="BD10" i="1" s="1"/>
  <c r="BE10" i="1" s="1"/>
  <c r="BB10" i="1"/>
  <c r="X10" i="1"/>
  <c r="W10" i="1"/>
  <c r="V10" i="1"/>
  <c r="U10" i="1"/>
  <c r="T10" i="1"/>
  <c r="S10" i="1"/>
  <c r="M10" i="1"/>
  <c r="J10" i="1"/>
  <c r="I10" i="1"/>
  <c r="Q10" i="1" s="1"/>
  <c r="H10" i="1"/>
  <c r="P10" i="1" s="1"/>
  <c r="G10" i="1"/>
  <c r="K10" i="1" s="1"/>
  <c r="F10" i="1"/>
  <c r="E10" i="1"/>
  <c r="R10" i="1" s="1"/>
  <c r="D10" i="1"/>
  <c r="C10" i="1"/>
  <c r="B10" i="1"/>
  <c r="DY9" i="1"/>
  <c r="DX9" i="1"/>
  <c r="DV9" i="1"/>
  <c r="DU9" i="1"/>
  <c r="DS9" i="1"/>
  <c r="DT9" i="1" s="1"/>
  <c r="DR9" i="1"/>
  <c r="DR58" i="1" s="1"/>
  <c r="DQ9" i="1"/>
  <c r="DP9" i="1"/>
  <c r="DN9" i="1"/>
  <c r="DM9" i="1"/>
  <c r="DO9" i="1" s="1"/>
  <c r="DK9" i="1"/>
  <c r="DL9" i="1" s="1"/>
  <c r="DJ9" i="1"/>
  <c r="DI9" i="1"/>
  <c r="DH9" i="1"/>
  <c r="DG9" i="1"/>
  <c r="DF9" i="1"/>
  <c r="DE9" i="1"/>
  <c r="DC9" i="1"/>
  <c r="DD9" i="1" s="1"/>
  <c r="DB9" i="1"/>
  <c r="DA9" i="1"/>
  <c r="CZ9" i="1"/>
  <c r="CX9" i="1"/>
  <c r="CW9" i="1"/>
  <c r="CY9" i="1" s="1"/>
  <c r="CU9" i="1"/>
  <c r="CV9" i="1" s="1"/>
  <c r="CT9" i="1"/>
  <c r="CS9" i="1"/>
  <c r="CR9" i="1"/>
  <c r="CP9" i="1"/>
  <c r="CO9" i="1"/>
  <c r="CO60" i="1" s="1"/>
  <c r="CM9" i="1"/>
  <c r="CM61" i="1" s="1"/>
  <c r="CL9" i="1"/>
  <c r="CK9" i="1"/>
  <c r="CJ9" i="1"/>
  <c r="CI9" i="1"/>
  <c r="CH9" i="1"/>
  <c r="CG9" i="1"/>
  <c r="CE9" i="1"/>
  <c r="CF9" i="1" s="1"/>
  <c r="CD9" i="1"/>
  <c r="CA9" i="1"/>
  <c r="CB9" i="1" s="1"/>
  <c r="CC9" i="1" s="1"/>
  <c r="BZ9" i="1"/>
  <c r="BW9" i="1"/>
  <c r="BX9" i="1" s="1"/>
  <c r="BY9" i="1" s="1"/>
  <c r="BV9" i="1"/>
  <c r="BO9" i="1"/>
  <c r="BP9" i="1" s="1"/>
  <c r="BQ9" i="1" s="1"/>
  <c r="BN9" i="1"/>
  <c r="BG9" i="1"/>
  <c r="BH9" i="1" s="1"/>
  <c r="BI9" i="1" s="1"/>
  <c r="BF9" i="1"/>
  <c r="BC9" i="1"/>
  <c r="BD9" i="1" s="1"/>
  <c r="BE9" i="1" s="1"/>
  <c r="BB9" i="1"/>
  <c r="X9" i="1"/>
  <c r="W9" i="1"/>
  <c r="V9" i="1"/>
  <c r="U9" i="1"/>
  <c r="T9" i="1"/>
  <c r="S9" i="1"/>
  <c r="O9" i="1"/>
  <c r="J9" i="1"/>
  <c r="R9" i="1" s="1"/>
  <c r="I9" i="1"/>
  <c r="Q9" i="1" s="1"/>
  <c r="H9" i="1"/>
  <c r="G9" i="1"/>
  <c r="F9" i="1"/>
  <c r="E9" i="1"/>
  <c r="N9" i="1" s="1"/>
  <c r="D9" i="1"/>
  <c r="C9" i="1"/>
  <c r="B9" i="1"/>
  <c r="BC4" i="1"/>
  <c r="BP46" i="1" s="1"/>
  <c r="BQ46" i="1" s="1"/>
  <c r="AI51" i="4"/>
  <c r="AL50" i="4"/>
  <c r="AF50" i="4"/>
  <c r="AI49" i="4"/>
  <c r="AL48" i="4"/>
  <c r="AF48" i="4"/>
  <c r="AI47" i="4"/>
  <c r="AL46" i="4"/>
  <c r="AF46" i="4"/>
  <c r="AI45" i="4"/>
  <c r="AL44" i="4"/>
  <c r="AF44" i="4"/>
  <c r="AI43" i="4"/>
  <c r="AL42" i="4"/>
  <c r="AF42" i="4"/>
  <c r="AI41" i="4"/>
  <c r="AL40" i="4"/>
  <c r="AF40" i="4"/>
  <c r="AI39" i="4"/>
  <c r="AL38" i="4"/>
  <c r="AF38" i="4"/>
  <c r="AI37" i="4"/>
  <c r="AL36" i="4"/>
  <c r="AF36" i="4"/>
  <c r="AI35" i="4"/>
  <c r="AL34" i="4"/>
  <c r="AF34" i="4"/>
  <c r="AI33" i="4"/>
  <c r="AL32" i="4"/>
  <c r="AF32" i="4"/>
  <c r="AI31" i="4"/>
  <c r="AL30" i="4"/>
  <c r="AF30" i="4"/>
  <c r="AI29" i="4"/>
  <c r="AL28" i="4"/>
  <c r="AF28" i="4"/>
  <c r="AI27" i="4"/>
  <c r="AL26" i="4"/>
  <c r="AF26" i="4"/>
  <c r="AI25" i="4"/>
  <c r="AL24" i="4"/>
  <c r="AF24" i="4"/>
  <c r="AI23" i="4"/>
  <c r="AL22" i="4"/>
  <c r="AF22" i="4"/>
  <c r="AI21" i="4"/>
  <c r="AL20" i="4"/>
  <c r="AF20" i="4"/>
  <c r="AI19" i="4"/>
  <c r="AL18" i="4"/>
  <c r="AF18" i="4"/>
  <c r="AI17" i="4"/>
  <c r="AL16" i="4"/>
  <c r="AF16" i="4"/>
  <c r="AI15" i="4"/>
  <c r="AL14" i="4"/>
  <c r="AF14" i="4"/>
  <c r="AI13" i="4"/>
  <c r="AL12" i="4"/>
  <c r="AF12" i="4"/>
  <c r="AI11" i="4"/>
  <c r="AL10" i="4"/>
  <c r="AF10" i="4"/>
  <c r="AI9" i="4"/>
  <c r="AL8" i="4"/>
  <c r="AF8" i="4"/>
  <c r="AI7" i="4"/>
  <c r="AL6" i="4"/>
  <c r="AF6" i="4"/>
  <c r="AI5" i="4"/>
  <c r="AL4" i="4"/>
  <c r="AF4" i="4"/>
  <c r="AO51" i="4"/>
  <c r="AH51" i="4"/>
  <c r="AK50" i="4"/>
  <c r="AO49" i="4"/>
  <c r="AH49" i="4"/>
  <c r="AK48" i="4"/>
  <c r="AO47" i="4"/>
  <c r="AH47" i="4"/>
  <c r="AK46" i="4"/>
  <c r="AO45" i="4"/>
  <c r="AH45" i="4"/>
  <c r="AK44" i="4"/>
  <c r="AO43" i="4"/>
  <c r="AH43" i="4"/>
  <c r="AK42" i="4"/>
  <c r="AO41" i="4"/>
  <c r="AH41" i="4"/>
  <c r="AK40" i="4"/>
  <c r="AO39" i="4"/>
  <c r="AH39" i="4"/>
  <c r="AK38" i="4"/>
  <c r="AO37" i="4"/>
  <c r="AH37" i="4"/>
  <c r="AK36" i="4"/>
  <c r="AO35" i="4"/>
  <c r="AH35" i="4"/>
  <c r="AK34" i="4"/>
  <c r="AO33" i="4"/>
  <c r="AH33" i="4"/>
  <c r="AK32" i="4"/>
  <c r="AO31" i="4"/>
  <c r="AH31" i="4"/>
  <c r="AK30" i="4"/>
  <c r="AO29" i="4"/>
  <c r="AH29" i="4"/>
  <c r="AK28" i="4"/>
  <c r="AO27" i="4"/>
  <c r="AH27" i="4"/>
  <c r="AK26" i="4"/>
  <c r="AO25" i="4"/>
  <c r="AH25" i="4"/>
  <c r="AK24" i="4"/>
  <c r="AO23" i="4"/>
  <c r="AH23" i="4"/>
  <c r="AK22" i="4"/>
  <c r="AO21" i="4"/>
  <c r="AH21" i="4"/>
  <c r="AK20" i="4"/>
  <c r="AG51" i="4"/>
  <c r="AJ50" i="4"/>
  <c r="AG49" i="4"/>
  <c r="AJ48" i="4"/>
  <c r="AG47" i="4"/>
  <c r="AJ46" i="4"/>
  <c r="AG45" i="4"/>
  <c r="AJ44" i="4"/>
  <c r="AG43" i="4"/>
  <c r="AJ42" i="4"/>
  <c r="AG41" i="4"/>
  <c r="AJ40" i="4"/>
  <c r="AG39" i="4"/>
  <c r="AJ38" i="4"/>
  <c r="AG37" i="4"/>
  <c r="AJ36" i="4"/>
  <c r="AG35" i="4"/>
  <c r="AJ34" i="4"/>
  <c r="AG33" i="4"/>
  <c r="AJ32" i="4"/>
  <c r="AG31" i="4"/>
  <c r="AJ30" i="4"/>
  <c r="AG29" i="4"/>
  <c r="AJ28" i="4"/>
  <c r="AG27" i="4"/>
  <c r="AJ26" i="4"/>
  <c r="AG25" i="4"/>
  <c r="AJ24" i="4"/>
  <c r="AG23" i="4"/>
  <c r="AJ22" i="4"/>
  <c r="AG21" i="4"/>
  <c r="AJ20" i="4"/>
  <c r="AG19" i="4"/>
  <c r="AJ18" i="4"/>
  <c r="AG17" i="4"/>
  <c r="AJ16" i="4"/>
  <c r="AG15" i="4"/>
  <c r="AJ14" i="4"/>
  <c r="AG13" i="4"/>
  <c r="AJ12" i="4"/>
  <c r="AG11" i="4"/>
  <c r="AJ10" i="4"/>
  <c r="AG9" i="4"/>
  <c r="AJ8" i="4"/>
  <c r="AG7" i="4"/>
  <c r="AL51" i="4"/>
  <c r="AF51" i="4"/>
  <c r="AI50" i="4"/>
  <c r="AL49" i="4"/>
  <c r="AF49" i="4"/>
  <c r="AI48" i="4"/>
  <c r="AL47" i="4"/>
  <c r="AF47" i="4"/>
  <c r="AI46" i="4"/>
  <c r="AL45" i="4"/>
  <c r="AF45" i="4"/>
  <c r="AI44" i="4"/>
  <c r="AL43" i="4"/>
  <c r="AF43" i="4"/>
  <c r="AI42" i="4"/>
  <c r="AL41" i="4"/>
  <c r="AF41" i="4"/>
  <c r="AI40" i="4"/>
  <c r="AL39" i="4"/>
  <c r="AF39" i="4"/>
  <c r="AI38" i="4"/>
  <c r="AL37" i="4"/>
  <c r="AF37" i="4"/>
  <c r="AI36" i="4"/>
  <c r="AL35" i="4"/>
  <c r="AF35" i="4"/>
  <c r="AI34" i="4"/>
  <c r="AL33" i="4"/>
  <c r="AF33" i="4"/>
  <c r="AI32" i="4"/>
  <c r="AL31" i="4"/>
  <c r="AF31" i="4"/>
  <c r="AI30" i="4"/>
  <c r="AL29" i="4"/>
  <c r="AF29" i="4"/>
  <c r="AI28" i="4"/>
  <c r="AL27" i="4"/>
  <c r="AF27" i="4"/>
  <c r="AI26" i="4"/>
  <c r="AL25" i="4"/>
  <c r="AF25" i="4"/>
  <c r="AI24" i="4"/>
  <c r="AL23" i="4"/>
  <c r="AF23" i="4"/>
  <c r="AI22" i="4"/>
  <c r="AL21" i="4"/>
  <c r="AF21" i="4"/>
  <c r="AI20" i="4"/>
  <c r="AL19" i="4"/>
  <c r="AF19" i="4"/>
  <c r="AI18" i="4"/>
  <c r="AL17" i="4"/>
  <c r="AF17" i="4"/>
  <c r="AI16" i="4"/>
  <c r="AL15" i="4"/>
  <c r="AF15" i="4"/>
  <c r="AI14" i="4"/>
  <c r="AL13" i="4"/>
  <c r="AF13" i="4"/>
  <c r="AI12" i="4"/>
  <c r="AL11" i="4"/>
  <c r="AF11" i="4"/>
  <c r="AI10" i="4"/>
  <c r="AL9" i="4"/>
  <c r="AF9" i="4"/>
  <c r="AI8" i="4"/>
  <c r="AL7" i="4"/>
  <c r="AF7" i="4"/>
  <c r="AI6" i="4"/>
  <c r="AL5" i="4"/>
  <c r="AF5" i="4"/>
  <c r="AI4" i="4"/>
  <c r="AL3" i="4"/>
  <c r="AH19" i="4"/>
  <c r="AO17" i="4"/>
  <c r="AK16" i="4"/>
  <c r="AH15" i="4"/>
  <c r="AO13" i="4"/>
  <c r="AK12" i="4"/>
  <c r="AH11" i="4"/>
  <c r="AO9" i="4"/>
  <c r="AK8" i="4"/>
  <c r="AH7" i="4"/>
  <c r="AG6" i="4"/>
  <c r="AG5" i="4"/>
  <c r="AG4" i="4"/>
  <c r="AH3" i="4"/>
  <c r="AK2" i="4"/>
  <c r="AO296" i="3"/>
  <c r="AH296" i="3"/>
  <c r="AK295" i="3"/>
  <c r="AO294" i="3"/>
  <c r="AH294" i="3"/>
  <c r="AK293" i="3"/>
  <c r="AO292" i="3"/>
  <c r="AH292" i="3"/>
  <c r="AK291" i="3"/>
  <c r="AO290" i="3"/>
  <c r="AH290" i="3"/>
  <c r="AK289" i="3"/>
  <c r="AO288" i="3"/>
  <c r="AH50" i="4"/>
  <c r="AH48" i="4"/>
  <c r="AH46" i="4"/>
  <c r="AH44" i="4"/>
  <c r="AH42" i="4"/>
  <c r="AH40" i="4"/>
  <c r="AH38" i="4"/>
  <c r="AH36" i="4"/>
  <c r="AH34" i="4"/>
  <c r="AH32" i="4"/>
  <c r="AH30" i="4"/>
  <c r="AH28" i="4"/>
  <c r="AH26" i="4"/>
  <c r="AH24" i="4"/>
  <c r="AH22" i="4"/>
  <c r="AH20" i="4"/>
  <c r="AO18" i="4"/>
  <c r="AK17" i="4"/>
  <c r="AH16" i="4"/>
  <c r="AO14" i="4"/>
  <c r="AK13" i="4"/>
  <c r="AH12" i="4"/>
  <c r="AO10" i="4"/>
  <c r="AK9" i="4"/>
  <c r="AH8" i="4"/>
  <c r="AO6" i="4"/>
  <c r="AO5" i="4"/>
  <c r="AO4" i="4"/>
  <c r="AO3" i="4"/>
  <c r="AG3" i="4"/>
  <c r="AJ2" i="4"/>
  <c r="AG296" i="3"/>
  <c r="AJ295" i="3"/>
  <c r="AG294" i="3"/>
  <c r="AJ293" i="3"/>
  <c r="AG292" i="3"/>
  <c r="AJ291" i="3"/>
  <c r="AG290" i="3"/>
  <c r="AJ289" i="3"/>
  <c r="AG288" i="3"/>
  <c r="AJ287" i="3"/>
  <c r="AG286" i="3"/>
  <c r="AJ285" i="3"/>
  <c r="AG284" i="3"/>
  <c r="AJ283" i="3"/>
  <c r="AG282" i="3"/>
  <c r="AJ281" i="3"/>
  <c r="AG280" i="3"/>
  <c r="AJ279" i="3"/>
  <c r="AG278" i="3"/>
  <c r="AJ277" i="3"/>
  <c r="AG276" i="3"/>
  <c r="AJ275" i="3"/>
  <c r="AG274" i="3"/>
  <c r="AJ273" i="3"/>
  <c r="AG272" i="3"/>
  <c r="AJ271" i="3"/>
  <c r="AG270" i="3"/>
  <c r="AJ269" i="3"/>
  <c r="AG268" i="3"/>
  <c r="AJ267" i="3"/>
  <c r="AG266" i="3"/>
  <c r="AJ265" i="3"/>
  <c r="AG264" i="3"/>
  <c r="AJ263" i="3"/>
  <c r="AG262" i="3"/>
  <c r="AJ261" i="3"/>
  <c r="AG260" i="3"/>
  <c r="AJ259" i="3"/>
  <c r="AG258" i="3"/>
  <c r="AJ257" i="3"/>
  <c r="AG256" i="3"/>
  <c r="AJ255" i="3"/>
  <c r="AG254" i="3"/>
  <c r="AJ253" i="3"/>
  <c r="AG252" i="3"/>
  <c r="AJ251" i="3"/>
  <c r="AG250" i="3"/>
  <c r="AJ249" i="3"/>
  <c r="AJ51" i="4"/>
  <c r="AJ49" i="4"/>
  <c r="AJ47" i="4"/>
  <c r="AJ45" i="4"/>
  <c r="AJ43" i="4"/>
  <c r="AJ41" i="4"/>
  <c r="AJ39" i="4"/>
  <c r="AJ37" i="4"/>
  <c r="AJ35" i="4"/>
  <c r="AJ33" i="4"/>
  <c r="AJ31" i="4"/>
  <c r="AJ29" i="4"/>
  <c r="AJ27" i="4"/>
  <c r="AJ25" i="4"/>
  <c r="AJ23" i="4"/>
  <c r="AJ21" i="4"/>
  <c r="AK19" i="4"/>
  <c r="AH18" i="4"/>
  <c r="AO16" i="4"/>
  <c r="AK15" i="4"/>
  <c r="AH14" i="4"/>
  <c r="AO12" i="4"/>
  <c r="AK11" i="4"/>
  <c r="AH10" i="4"/>
  <c r="AO8" i="4"/>
  <c r="AK7" i="4"/>
  <c r="AJ6" i="4"/>
  <c r="AJ5" i="4"/>
  <c r="AJ4" i="4"/>
  <c r="AJ3" i="4"/>
  <c r="AG2" i="4"/>
  <c r="AJ296" i="3"/>
  <c r="AG295" i="3"/>
  <c r="AJ294" i="3"/>
  <c r="AG293" i="3"/>
  <c r="AJ292" i="3"/>
  <c r="AG291" i="3"/>
  <c r="AJ290" i="3"/>
  <c r="AG289" i="3"/>
  <c r="AJ288" i="3"/>
  <c r="AG287" i="3"/>
  <c r="AJ286" i="3"/>
  <c r="AK51" i="4"/>
  <c r="AK47" i="4"/>
  <c r="AK43" i="4"/>
  <c r="AK39" i="4"/>
  <c r="AK35" i="4"/>
  <c r="AK31" i="4"/>
  <c r="AK27" i="4"/>
  <c r="AK23" i="4"/>
  <c r="AO19" i="4"/>
  <c r="AH17" i="4"/>
  <c r="AK14" i="4"/>
  <c r="AO11" i="4"/>
  <c r="AH9" i="4"/>
  <c r="AK6" i="4"/>
  <c r="AK4" i="4"/>
  <c r="AO2" i="4"/>
  <c r="AK296" i="3"/>
  <c r="AH295" i="3"/>
  <c r="AO293" i="3"/>
  <c r="AK292" i="3"/>
  <c r="AH291" i="3"/>
  <c r="AO289" i="3"/>
  <c r="AK288" i="3"/>
  <c r="AK287" i="3"/>
  <c r="AK286" i="3"/>
  <c r="AL285" i="3"/>
  <c r="AO284" i="3"/>
  <c r="AF284" i="3"/>
  <c r="AH283" i="3"/>
  <c r="AJ282" i="3"/>
  <c r="AL281" i="3"/>
  <c r="AO280" i="3"/>
  <c r="AF280" i="3"/>
  <c r="AH279" i="3"/>
  <c r="AJ278" i="3"/>
  <c r="AL277" i="3"/>
  <c r="AO276" i="3"/>
  <c r="AF276" i="3"/>
  <c r="AH275" i="3"/>
  <c r="AJ274" i="3"/>
  <c r="AL273" i="3"/>
  <c r="AO272" i="3"/>
  <c r="AF272" i="3"/>
  <c r="AH271" i="3"/>
  <c r="AJ270" i="3"/>
  <c r="AL269" i="3"/>
  <c r="AO268" i="3"/>
  <c r="AF268" i="3"/>
  <c r="AH267" i="3"/>
  <c r="AJ266" i="3"/>
  <c r="AL265" i="3"/>
  <c r="AO264" i="3"/>
  <c r="AF264" i="3"/>
  <c r="AH263" i="3"/>
  <c r="AJ262" i="3"/>
  <c r="AL261" i="3"/>
  <c r="AO260" i="3"/>
  <c r="AF260" i="3"/>
  <c r="AH259" i="3"/>
  <c r="AJ258" i="3"/>
  <c r="AL257" i="3"/>
  <c r="AO256" i="3"/>
  <c r="AF256" i="3"/>
  <c r="AH255" i="3"/>
  <c r="AJ254" i="3"/>
  <c r="AL253" i="3"/>
  <c r="AO252" i="3"/>
  <c r="AF252" i="3"/>
  <c r="AH251" i="3"/>
  <c r="AJ250" i="3"/>
  <c r="AL249" i="3"/>
  <c r="AO248" i="3"/>
  <c r="AG248" i="3"/>
  <c r="AJ247" i="3"/>
  <c r="AG246" i="3"/>
  <c r="AJ245" i="3"/>
  <c r="AG244" i="3"/>
  <c r="AJ243" i="3"/>
  <c r="AG242" i="3"/>
  <c r="AJ241" i="3"/>
  <c r="AG240" i="3"/>
  <c r="AJ239" i="3"/>
  <c r="AG238" i="3"/>
  <c r="AJ237" i="3"/>
  <c r="AG236" i="3"/>
  <c r="AJ235" i="3"/>
  <c r="AG234" i="3"/>
  <c r="AJ233" i="3"/>
  <c r="AG232" i="3"/>
  <c r="AJ231" i="3"/>
  <c r="AG230" i="3"/>
  <c r="AJ229" i="3"/>
  <c r="AG228" i="3"/>
  <c r="AJ227" i="3"/>
  <c r="AG226" i="3"/>
  <c r="AJ225" i="3"/>
  <c r="AG224" i="3"/>
  <c r="AJ223" i="3"/>
  <c r="AG222" i="3"/>
  <c r="AJ221" i="3"/>
  <c r="AG220" i="3"/>
  <c r="AJ219" i="3"/>
  <c r="AG218" i="3"/>
  <c r="AJ217" i="3"/>
  <c r="AG216" i="3"/>
  <c r="AJ215" i="3"/>
  <c r="AG214" i="3"/>
  <c r="AJ213" i="3"/>
  <c r="AG212" i="3"/>
  <c r="AJ211" i="3"/>
  <c r="AO50" i="4"/>
  <c r="AO46" i="4"/>
  <c r="AO42" i="4"/>
  <c r="AO38" i="4"/>
  <c r="AO34" i="4"/>
  <c r="AO30" i="4"/>
  <c r="AO26" i="4"/>
  <c r="AO22" i="4"/>
  <c r="AJ19" i="4"/>
  <c r="AG14" i="4"/>
  <c r="AJ11" i="4"/>
  <c r="AH6" i="4"/>
  <c r="AH4" i="4"/>
  <c r="AL2" i="4"/>
  <c r="AI296" i="3"/>
  <c r="AF295" i="3"/>
  <c r="AL293" i="3"/>
  <c r="AI292" i="3"/>
  <c r="AF291" i="3"/>
  <c r="AL289" i="3"/>
  <c r="AI288" i="3"/>
  <c r="AI287" i="3"/>
  <c r="AI286" i="3"/>
  <c r="AK285" i="3"/>
  <c r="AL284" i="3"/>
  <c r="AO283" i="3"/>
  <c r="AG283" i="3"/>
  <c r="AI282" i="3"/>
  <c r="AK281" i="3"/>
  <c r="AL280" i="3"/>
  <c r="AO279" i="3"/>
  <c r="AG279" i="3"/>
  <c r="AI278" i="3"/>
  <c r="AK277" i="3"/>
  <c r="AL276" i="3"/>
  <c r="AO275" i="3"/>
  <c r="AG275" i="3"/>
  <c r="AI274" i="3"/>
  <c r="AK273" i="3"/>
  <c r="AL272" i="3"/>
  <c r="AO271" i="3"/>
  <c r="AG271" i="3"/>
  <c r="AI270" i="3"/>
  <c r="AK269" i="3"/>
  <c r="AL268" i="3"/>
  <c r="AO267" i="3"/>
  <c r="AG267" i="3"/>
  <c r="AI266" i="3"/>
  <c r="AK265" i="3"/>
  <c r="AL264" i="3"/>
  <c r="AO263" i="3"/>
  <c r="AG263" i="3"/>
  <c r="AI262" i="3"/>
  <c r="AK261" i="3"/>
  <c r="AL260" i="3"/>
  <c r="AO259" i="3"/>
  <c r="AG259" i="3"/>
  <c r="AI258" i="3"/>
  <c r="AK257" i="3"/>
  <c r="AL256" i="3"/>
  <c r="AO255" i="3"/>
  <c r="AG255" i="3"/>
  <c r="AI254" i="3"/>
  <c r="AK253" i="3"/>
  <c r="AL252" i="3"/>
  <c r="AO251" i="3"/>
  <c r="AG251" i="3"/>
  <c r="AI250" i="3"/>
  <c r="AK249" i="3"/>
  <c r="AL248" i="3"/>
  <c r="AF248" i="3"/>
  <c r="AI247" i="3"/>
  <c r="AL246" i="3"/>
  <c r="AF246" i="3"/>
  <c r="AI245" i="3"/>
  <c r="AL244" i="3"/>
  <c r="AF244" i="3"/>
  <c r="AI243" i="3"/>
  <c r="AL242" i="3"/>
  <c r="AF242" i="3"/>
  <c r="AI241" i="3"/>
  <c r="AL240" i="3"/>
  <c r="AF240" i="3"/>
  <c r="AI239" i="3"/>
  <c r="AL238" i="3"/>
  <c r="AF238" i="3"/>
  <c r="AI237" i="3"/>
  <c r="AL236" i="3"/>
  <c r="AF236" i="3"/>
  <c r="AI235" i="3"/>
  <c r="AL234" i="3"/>
  <c r="AF234" i="3"/>
  <c r="AI233" i="3"/>
  <c r="AL232" i="3"/>
  <c r="AF232" i="3"/>
  <c r="AI231" i="3"/>
  <c r="AL230" i="3"/>
  <c r="AF230" i="3"/>
  <c r="AI229" i="3"/>
  <c r="AL228" i="3"/>
  <c r="AF228" i="3"/>
  <c r="AI227" i="3"/>
  <c r="AL226" i="3"/>
  <c r="AF226" i="3"/>
  <c r="AI225" i="3"/>
  <c r="AL224" i="3"/>
  <c r="AF224" i="3"/>
  <c r="AO48" i="4"/>
  <c r="AO44" i="4"/>
  <c r="AO40" i="4"/>
  <c r="AO36" i="4"/>
  <c r="AO32" i="4"/>
  <c r="AO28" i="4"/>
  <c r="AO24" i="4"/>
  <c r="AO20" i="4"/>
  <c r="AG18" i="4"/>
  <c r="AJ15" i="4"/>
  <c r="AG10" i="4"/>
  <c r="AJ7" i="4"/>
  <c r="AH5" i="4"/>
  <c r="AI3" i="4"/>
  <c r="AF2" i="4"/>
  <c r="AL295" i="3"/>
  <c r="AI294" i="3"/>
  <c r="AF293" i="3"/>
  <c r="AL291" i="3"/>
  <c r="AI290" i="3"/>
  <c r="AF289" i="3"/>
  <c r="AO287" i="3"/>
  <c r="AO286" i="3"/>
  <c r="AO285" i="3"/>
  <c r="AG285" i="3"/>
  <c r="AI284" i="3"/>
  <c r="AK283" i="3"/>
  <c r="AL282" i="3"/>
  <c r="AO281" i="3"/>
  <c r="AG281" i="3"/>
  <c r="AI280" i="3"/>
  <c r="AK279" i="3"/>
  <c r="AL278" i="3"/>
  <c r="AO277" i="3"/>
  <c r="AG277" i="3"/>
  <c r="AI276" i="3"/>
  <c r="AK275" i="3"/>
  <c r="AL274" i="3"/>
  <c r="AO273" i="3"/>
  <c r="AG273" i="3"/>
  <c r="AI272" i="3"/>
  <c r="AK271" i="3"/>
  <c r="AL270" i="3"/>
  <c r="AO269" i="3"/>
  <c r="AG269" i="3"/>
  <c r="AI268" i="3"/>
  <c r="AK267" i="3"/>
  <c r="AL266" i="3"/>
  <c r="AO265" i="3"/>
  <c r="AG265" i="3"/>
  <c r="AI264" i="3"/>
  <c r="AK263" i="3"/>
  <c r="AL262" i="3"/>
  <c r="AO261" i="3"/>
  <c r="AG261" i="3"/>
  <c r="AI260" i="3"/>
  <c r="AK259" i="3"/>
  <c r="AL258" i="3"/>
  <c r="AO257" i="3"/>
  <c r="AG257" i="3"/>
  <c r="AI256" i="3"/>
  <c r="AK255" i="3"/>
  <c r="AL254" i="3"/>
  <c r="AO253" i="3"/>
  <c r="AG253" i="3"/>
  <c r="AI252" i="3"/>
  <c r="AK251" i="3"/>
  <c r="AL250" i="3"/>
  <c r="AO249" i="3"/>
  <c r="AG249" i="3"/>
  <c r="AI248" i="3"/>
  <c r="AL247" i="3"/>
  <c r="AF247" i="3"/>
  <c r="AI246" i="3"/>
  <c r="AL245" i="3"/>
  <c r="AF245" i="3"/>
  <c r="AI244" i="3"/>
  <c r="AL243" i="3"/>
  <c r="AF243" i="3"/>
  <c r="AI242" i="3"/>
  <c r="AL241" i="3"/>
  <c r="AF241" i="3"/>
  <c r="AI240" i="3"/>
  <c r="AL239" i="3"/>
  <c r="AF239" i="3"/>
  <c r="AI238" i="3"/>
  <c r="AL237" i="3"/>
  <c r="AF237" i="3"/>
  <c r="AI236" i="3"/>
  <c r="AL235" i="3"/>
  <c r="AF235" i="3"/>
  <c r="AI234" i="3"/>
  <c r="AL233" i="3"/>
  <c r="AF233" i="3"/>
  <c r="AI232" i="3"/>
  <c r="AL231" i="3"/>
  <c r="AF231" i="3"/>
  <c r="AI230" i="3"/>
  <c r="AL229" i="3"/>
  <c r="AF229" i="3"/>
  <c r="AI228" i="3"/>
  <c r="AL227" i="3"/>
  <c r="AF227" i="3"/>
  <c r="AI226" i="3"/>
  <c r="AL225" i="3"/>
  <c r="AF225" i="3"/>
  <c r="AI224" i="3"/>
  <c r="AL223" i="3"/>
  <c r="AG48" i="4"/>
  <c r="AG44" i="4"/>
  <c r="AG40" i="4"/>
  <c r="AG36" i="4"/>
  <c r="AG32" i="4"/>
  <c r="AG28" i="4"/>
  <c r="AG24" i="4"/>
  <c r="AG20" i="4"/>
  <c r="AJ17" i="4"/>
  <c r="AG12" i="4"/>
  <c r="AJ9" i="4"/>
  <c r="AF3" i="4"/>
  <c r="AL296" i="3"/>
  <c r="AI295" i="3"/>
  <c r="AF294" i="3"/>
  <c r="AL292" i="3"/>
  <c r="AI291" i="3"/>
  <c r="AF290" i="3"/>
  <c r="AL288" i="3"/>
  <c r="AL287" i="3"/>
  <c r="AL286" i="3"/>
  <c r="AF285" i="3"/>
  <c r="AH284" i="3"/>
  <c r="AI283" i="3"/>
  <c r="AK282" i="3"/>
  <c r="AF281" i="3"/>
  <c r="AH280" i="3"/>
  <c r="AI279" i="3"/>
  <c r="AK278" i="3"/>
  <c r="AF277" i="3"/>
  <c r="AH276" i="3"/>
  <c r="AI275" i="3"/>
  <c r="AK274" i="3"/>
  <c r="AF273" i="3"/>
  <c r="AH272" i="3"/>
  <c r="AI271" i="3"/>
  <c r="AK270" i="3"/>
  <c r="AF269" i="3"/>
  <c r="AH268" i="3"/>
  <c r="AI267" i="3"/>
  <c r="AK266" i="3"/>
  <c r="AF265" i="3"/>
  <c r="AH264" i="3"/>
  <c r="AI263" i="3"/>
  <c r="AK262" i="3"/>
  <c r="AF261" i="3"/>
  <c r="AH260" i="3"/>
  <c r="AI259" i="3"/>
  <c r="AK258" i="3"/>
  <c r="AF257" i="3"/>
  <c r="AH256" i="3"/>
  <c r="AI255" i="3"/>
  <c r="AK254" i="3"/>
  <c r="AF253" i="3"/>
  <c r="AH252" i="3"/>
  <c r="AI251" i="3"/>
  <c r="AK250" i="3"/>
  <c r="AF249" i="3"/>
  <c r="AH248" i="3"/>
  <c r="AK247" i="3"/>
  <c r="AO246" i="3"/>
  <c r="AH246" i="3"/>
  <c r="AK245" i="3"/>
  <c r="AO244" i="3"/>
  <c r="AH244" i="3"/>
  <c r="AK243" i="3"/>
  <c r="AO242" i="3"/>
  <c r="AH242" i="3"/>
  <c r="AK241" i="3"/>
  <c r="AO240" i="3"/>
  <c r="AH240" i="3"/>
  <c r="AK239" i="3"/>
  <c r="AO238" i="3"/>
  <c r="AH238" i="3"/>
  <c r="AK237" i="3"/>
  <c r="AO236" i="3"/>
  <c r="AH236" i="3"/>
  <c r="AK235" i="3"/>
  <c r="AO234" i="3"/>
  <c r="AH234" i="3"/>
  <c r="AK233" i="3"/>
  <c r="AO232" i="3"/>
  <c r="AH232" i="3"/>
  <c r="AK231" i="3"/>
  <c r="AO230" i="3"/>
  <c r="AH230" i="3"/>
  <c r="AK229" i="3"/>
  <c r="AO228" i="3"/>
  <c r="AH228" i="3"/>
  <c r="AK227" i="3"/>
  <c r="AO226" i="3"/>
  <c r="AH226" i="3"/>
  <c r="AK225" i="3"/>
  <c r="AO224" i="3"/>
  <c r="AH224" i="3"/>
  <c r="AK223" i="3"/>
  <c r="AO222" i="3"/>
  <c r="AH222" i="3"/>
  <c r="AK221" i="3"/>
  <c r="AO220" i="3"/>
  <c r="AH220" i="3"/>
  <c r="AK219" i="3"/>
  <c r="AO218" i="3"/>
  <c r="AH218" i="3"/>
  <c r="AK217" i="3"/>
  <c r="AO216" i="3"/>
  <c r="AH216" i="3"/>
  <c r="AK41" i="4"/>
  <c r="AK29" i="4"/>
  <c r="AK18" i="4"/>
  <c r="AK10" i="4"/>
  <c r="AK3" i="4"/>
  <c r="AK294" i="3"/>
  <c r="AK290" i="3"/>
  <c r="AF287" i="3"/>
  <c r="AJ284" i="3"/>
  <c r="AF282" i="3"/>
  <c r="AL279" i="3"/>
  <c r="AH277" i="3"/>
  <c r="AO274" i="3"/>
  <c r="AJ272" i="3"/>
  <c r="AF270" i="3"/>
  <c r="AL267" i="3"/>
  <c r="AH265" i="3"/>
  <c r="AO262" i="3"/>
  <c r="AJ260" i="3"/>
  <c r="AF258" i="3"/>
  <c r="AL255" i="3"/>
  <c r="AH253" i="3"/>
  <c r="AO250" i="3"/>
  <c r="AJ248" i="3"/>
  <c r="AJ246" i="3"/>
  <c r="AJ244" i="3"/>
  <c r="AJ242" i="3"/>
  <c r="AJ240" i="3"/>
  <c r="AJ238" i="3"/>
  <c r="AJ236" i="3"/>
  <c r="AJ234" i="3"/>
  <c r="AJ232" i="3"/>
  <c r="AJ230" i="3"/>
  <c r="AJ228" i="3"/>
  <c r="AJ226" i="3"/>
  <c r="AJ224" i="3"/>
  <c r="AF223" i="3"/>
  <c r="AO221" i="3"/>
  <c r="AF221" i="3"/>
  <c r="AO219" i="3"/>
  <c r="AF219" i="3"/>
  <c r="AO217" i="3"/>
  <c r="AF217" i="3"/>
  <c r="AO215" i="3"/>
  <c r="AG215" i="3"/>
  <c r="AI214" i="3"/>
  <c r="AK213" i="3"/>
  <c r="AL212" i="3"/>
  <c r="AO211" i="3"/>
  <c r="AG211" i="3"/>
  <c r="AI210" i="3"/>
  <c r="AL209" i="3"/>
  <c r="AF209" i="3"/>
  <c r="AI208" i="3"/>
  <c r="AL207" i="3"/>
  <c r="AF207" i="3"/>
  <c r="AI206" i="3"/>
  <c r="AL205" i="3"/>
  <c r="AF205" i="3"/>
  <c r="AI204" i="3"/>
  <c r="AL203" i="3"/>
  <c r="AF203" i="3"/>
  <c r="AI202" i="3"/>
  <c r="AL201" i="3"/>
  <c r="AF201" i="3"/>
  <c r="AI200" i="3"/>
  <c r="AL199" i="3"/>
  <c r="AF199" i="3"/>
  <c r="AI198" i="3"/>
  <c r="AL197" i="3"/>
  <c r="AF197" i="3"/>
  <c r="AI196" i="3"/>
  <c r="AL195" i="3"/>
  <c r="AF195" i="3"/>
  <c r="AI194" i="3"/>
  <c r="AL193" i="3"/>
  <c r="AF193" i="3"/>
  <c r="AI192" i="3"/>
  <c r="AK49" i="4"/>
  <c r="AK37" i="4"/>
  <c r="AK25" i="4"/>
  <c r="AO15" i="4"/>
  <c r="AO7" i="4"/>
  <c r="AH2" i="4"/>
  <c r="AH293" i="3"/>
  <c r="AH289" i="3"/>
  <c r="AF286" i="3"/>
  <c r="AL283" i="3"/>
  <c r="AH281" i="3"/>
  <c r="AO278" i="3"/>
  <c r="AJ276" i="3"/>
  <c r="AF274" i="3"/>
  <c r="AL271" i="3"/>
  <c r="AH269" i="3"/>
  <c r="AO266" i="3"/>
  <c r="AJ264" i="3"/>
  <c r="AF262" i="3"/>
  <c r="AL259" i="3"/>
  <c r="AH257" i="3"/>
  <c r="AO254" i="3"/>
  <c r="AJ252" i="3"/>
  <c r="AF250" i="3"/>
  <c r="AK222" i="3"/>
  <c r="AL221" i="3"/>
  <c r="AK220" i="3"/>
  <c r="AL219" i="3"/>
  <c r="AK218" i="3"/>
  <c r="AL217" i="3"/>
  <c r="AK216" i="3"/>
  <c r="AL215" i="3"/>
  <c r="AO214" i="3"/>
  <c r="AF214" i="3"/>
  <c r="AH213" i="3"/>
  <c r="AJ212" i="3"/>
  <c r="AL211" i="3"/>
  <c r="AO210" i="3"/>
  <c r="AG210" i="3"/>
  <c r="AJ209" i="3"/>
  <c r="AG208" i="3"/>
  <c r="AJ207" i="3"/>
  <c r="AG206" i="3"/>
  <c r="AJ205" i="3"/>
  <c r="AG204" i="3"/>
  <c r="AJ203" i="3"/>
  <c r="AG202" i="3"/>
  <c r="AJ201" i="3"/>
  <c r="AG200" i="3"/>
  <c r="AJ199" i="3"/>
  <c r="AG198" i="3"/>
  <c r="AJ197" i="3"/>
  <c r="AG196" i="3"/>
  <c r="AJ195" i="3"/>
  <c r="AG194" i="3"/>
  <c r="AJ193" i="3"/>
  <c r="AG192" i="3"/>
  <c r="AJ191" i="3"/>
  <c r="AG190" i="3"/>
  <c r="AJ189" i="3"/>
  <c r="AG188" i="3"/>
  <c r="AJ187" i="3"/>
  <c r="AG186" i="3"/>
  <c r="AJ185" i="3"/>
  <c r="AG184" i="3"/>
  <c r="AJ183" i="3"/>
  <c r="AG182" i="3"/>
  <c r="AJ181" i="3"/>
  <c r="AG180" i="3"/>
  <c r="AJ179" i="3"/>
  <c r="AG178" i="3"/>
  <c r="AJ177" i="3"/>
  <c r="AG176" i="3"/>
  <c r="AJ175" i="3"/>
  <c r="AG174" i="3"/>
  <c r="AJ173" i="3"/>
  <c r="AG172" i="3"/>
  <c r="AJ171" i="3"/>
  <c r="AG42" i="4"/>
  <c r="AG22" i="4"/>
  <c r="AF296" i="3"/>
  <c r="AL290" i="3"/>
  <c r="AI285" i="3"/>
  <c r="AH282" i="3"/>
  <c r="AH278" i="3"/>
  <c r="AF275" i="3"/>
  <c r="AF271" i="3"/>
  <c r="AK260" i="3"/>
  <c r="AK256" i="3"/>
  <c r="AI253" i="3"/>
  <c r="AI249" i="3"/>
  <c r="AK246" i="3"/>
  <c r="AH243" i="3"/>
  <c r="AK240" i="3"/>
  <c r="AH237" i="3"/>
  <c r="AK234" i="3"/>
  <c r="AH231" i="3"/>
  <c r="AK228" i="3"/>
  <c r="AH225" i="3"/>
  <c r="AG223" i="3"/>
  <c r="AI221" i="3"/>
  <c r="AF220" i="3"/>
  <c r="AJ218" i="3"/>
  <c r="AG217" i="3"/>
  <c r="AK215" i="3"/>
  <c r="AJ214" i="3"/>
  <c r="AG213" i="3"/>
  <c r="AF212" i="3"/>
  <c r="AL210" i="3"/>
  <c r="AL208" i="3"/>
  <c r="AL206" i="3"/>
  <c r="AL204" i="3"/>
  <c r="AL202" i="3"/>
  <c r="AL200" i="3"/>
  <c r="AL198" i="3"/>
  <c r="AL196" i="3"/>
  <c r="AL194" i="3"/>
  <c r="AL192" i="3"/>
  <c r="AF191" i="3"/>
  <c r="AG34" i="4"/>
  <c r="AL294" i="3"/>
  <c r="AH288" i="3"/>
  <c r="AK284" i="3"/>
  <c r="AK280" i="3"/>
  <c r="AI277" i="3"/>
  <c r="AI273" i="3"/>
  <c r="AH270" i="3"/>
  <c r="AH266" i="3"/>
  <c r="AF263" i="3"/>
  <c r="AF259" i="3"/>
  <c r="AK248" i="3"/>
  <c r="AH245" i="3"/>
  <c r="AK242" i="3"/>
  <c r="AH239" i="3"/>
  <c r="AK236" i="3"/>
  <c r="AH233" i="3"/>
  <c r="AK230" i="3"/>
  <c r="AH227" i="3"/>
  <c r="AK224" i="3"/>
  <c r="AJ222" i="3"/>
  <c r="AG221" i="3"/>
  <c r="AI219" i="3"/>
  <c r="AF218" i="3"/>
  <c r="AJ216" i="3"/>
  <c r="AH215" i="3"/>
  <c r="AO213" i="3"/>
  <c r="AO212" i="3"/>
  <c r="AK211" i="3"/>
  <c r="AJ210" i="3"/>
  <c r="AI209" i="3"/>
  <c r="AJ208" i="3"/>
  <c r="AI207" i="3"/>
  <c r="AJ206" i="3"/>
  <c r="AI205" i="3"/>
  <c r="AJ204" i="3"/>
  <c r="AI203" i="3"/>
  <c r="AJ202" i="3"/>
  <c r="AI201" i="3"/>
  <c r="AJ200" i="3"/>
  <c r="AI199" i="3"/>
  <c r="AJ198" i="3"/>
  <c r="AI197" i="3"/>
  <c r="AJ196" i="3"/>
  <c r="AI195" i="3"/>
  <c r="AJ194" i="3"/>
  <c r="AI193" i="3"/>
  <c r="AJ192" i="3"/>
  <c r="AK191" i="3"/>
  <c r="AL190" i="3"/>
  <c r="AO189" i="3"/>
  <c r="AG189" i="3"/>
  <c r="AI188" i="3"/>
  <c r="AK187" i="3"/>
  <c r="AL186" i="3"/>
  <c r="AO185" i="3"/>
  <c r="AG185" i="3"/>
  <c r="AI184" i="3"/>
  <c r="AK183" i="3"/>
  <c r="AL182" i="3"/>
  <c r="AO181" i="3"/>
  <c r="AG181" i="3"/>
  <c r="AI180" i="3"/>
  <c r="AK179" i="3"/>
  <c r="AL178" i="3"/>
  <c r="AO177" i="3"/>
  <c r="AG177" i="3"/>
  <c r="AI176" i="3"/>
  <c r="AK175" i="3"/>
  <c r="AL174" i="3"/>
  <c r="AO173" i="3"/>
  <c r="AG173" i="3"/>
  <c r="AI172" i="3"/>
  <c r="AK171" i="3"/>
  <c r="AL170" i="3"/>
  <c r="AF170" i="3"/>
  <c r="AI169" i="3"/>
  <c r="AL168" i="3"/>
  <c r="AF168" i="3"/>
  <c r="AI167" i="3"/>
  <c r="AL166" i="3"/>
  <c r="AF166" i="3"/>
  <c r="AI165" i="3"/>
  <c r="AL164" i="3"/>
  <c r="AF164" i="3"/>
  <c r="AI163" i="3"/>
  <c r="AL162" i="3"/>
  <c r="AF162" i="3"/>
  <c r="AI161" i="3"/>
  <c r="AL160" i="3"/>
  <c r="AF160" i="3"/>
  <c r="AI159" i="3"/>
  <c r="AL158" i="3"/>
  <c r="AF158" i="3"/>
  <c r="AI157" i="3"/>
  <c r="AL156" i="3"/>
  <c r="AF156" i="3"/>
  <c r="AI155" i="3"/>
  <c r="AL154" i="3"/>
  <c r="AF154" i="3"/>
  <c r="AI153" i="3"/>
  <c r="AL152" i="3"/>
  <c r="AF152" i="3"/>
  <c r="AI151" i="3"/>
  <c r="AL150" i="3"/>
  <c r="AF150" i="3"/>
  <c r="AI149" i="3"/>
  <c r="AL148" i="3"/>
  <c r="AF148" i="3"/>
  <c r="AI147" i="3"/>
  <c r="AL146" i="3"/>
  <c r="AF146" i="3"/>
  <c r="AI145" i="3"/>
  <c r="AL144" i="3"/>
  <c r="AF144" i="3"/>
  <c r="AI143" i="3"/>
  <c r="AL142" i="3"/>
  <c r="AF142" i="3"/>
  <c r="AI141" i="3"/>
  <c r="AL140" i="3"/>
  <c r="AF140" i="3"/>
  <c r="AG46" i="4"/>
  <c r="AG30" i="4"/>
  <c r="AJ13" i="4"/>
  <c r="AF292" i="3"/>
  <c r="AH287" i="3"/>
  <c r="AF283" i="3"/>
  <c r="AK272" i="3"/>
  <c r="AK268" i="3"/>
  <c r="AI265" i="3"/>
  <c r="AI261" i="3"/>
  <c r="AH258" i="3"/>
  <c r="AH254" i="3"/>
  <c r="AF251" i="3"/>
  <c r="AH247" i="3"/>
  <c r="AK244" i="3"/>
  <c r="AH241" i="3"/>
  <c r="AK238" i="3"/>
  <c r="AH235" i="3"/>
  <c r="AK232" i="3"/>
  <c r="AH229" i="3"/>
  <c r="AK226" i="3"/>
  <c r="AI223" i="3"/>
  <c r="AF222" i="3"/>
  <c r="AJ220" i="3"/>
  <c r="AG219" i="3"/>
  <c r="AI217" i="3"/>
  <c r="AF216" i="3"/>
  <c r="AL214" i="3"/>
  <c r="AL213" i="3"/>
  <c r="AI212" i="3"/>
  <c r="AH211" i="3"/>
  <c r="AF210" i="3"/>
  <c r="AG209" i="3"/>
  <c r="AF208" i="3"/>
  <c r="AG207" i="3"/>
  <c r="AF206" i="3"/>
  <c r="AG205" i="3"/>
  <c r="AF204" i="3"/>
  <c r="AG203" i="3"/>
  <c r="AF202" i="3"/>
  <c r="AG201" i="3"/>
  <c r="AF200" i="3"/>
  <c r="AG199" i="3"/>
  <c r="AF198" i="3"/>
  <c r="AG197" i="3"/>
  <c r="AF196" i="3"/>
  <c r="AG195" i="3"/>
  <c r="AF194" i="3"/>
  <c r="AG193" i="3"/>
  <c r="AF192" i="3"/>
  <c r="AH191" i="3"/>
  <c r="AJ190" i="3"/>
  <c r="AL189" i="3"/>
  <c r="AO188" i="3"/>
  <c r="AF188" i="3"/>
  <c r="AH187" i="3"/>
  <c r="AJ186" i="3"/>
  <c r="AL185" i="3"/>
  <c r="AO184" i="3"/>
  <c r="AF184" i="3"/>
  <c r="AH183" i="3"/>
  <c r="AJ182" i="3"/>
  <c r="AL181" i="3"/>
  <c r="AO180" i="3"/>
  <c r="AF180" i="3"/>
  <c r="AH179" i="3"/>
  <c r="AJ178" i="3"/>
  <c r="AL177" i="3"/>
  <c r="AO176" i="3"/>
  <c r="AF176" i="3"/>
  <c r="AH175" i="3"/>
  <c r="AJ174" i="3"/>
  <c r="AL173" i="3"/>
  <c r="AO172" i="3"/>
  <c r="AF172" i="3"/>
  <c r="AH171" i="3"/>
  <c r="AJ170" i="3"/>
  <c r="AG169" i="3"/>
  <c r="AJ168" i="3"/>
  <c r="AG167" i="3"/>
  <c r="AJ166" i="3"/>
  <c r="AG165" i="3"/>
  <c r="AJ164" i="3"/>
  <c r="AG163" i="3"/>
  <c r="AJ162" i="3"/>
  <c r="AG161" i="3"/>
  <c r="AJ160" i="3"/>
  <c r="AG159" i="3"/>
  <c r="AJ158" i="3"/>
  <c r="AG157" i="3"/>
  <c r="AJ156" i="3"/>
  <c r="AG155" i="3"/>
  <c r="AJ154" i="3"/>
  <c r="AG153" i="3"/>
  <c r="AJ152" i="3"/>
  <c r="AG151" i="3"/>
  <c r="AJ150" i="3"/>
  <c r="AG149" i="3"/>
  <c r="AJ148" i="3"/>
  <c r="AG147" i="3"/>
  <c r="AJ146" i="3"/>
  <c r="AG145" i="3"/>
  <c r="AJ144" i="3"/>
  <c r="AG143" i="3"/>
  <c r="AJ142" i="3"/>
  <c r="AG141" i="3"/>
  <c r="AJ140" i="3"/>
  <c r="AG139" i="3"/>
  <c r="AJ138" i="3"/>
  <c r="AG137" i="3"/>
  <c r="AJ136" i="3"/>
  <c r="AG135" i="3"/>
  <c r="AJ134" i="3"/>
  <c r="AG133" i="3"/>
  <c r="AK33" i="4"/>
  <c r="AK5" i="4"/>
  <c r="AF288" i="3"/>
  <c r="AJ280" i="3"/>
  <c r="AH273" i="3"/>
  <c r="AF266" i="3"/>
  <c r="AO258" i="3"/>
  <c r="AL251" i="3"/>
  <c r="AG245" i="3"/>
  <c r="AG239" i="3"/>
  <c r="AG233" i="3"/>
  <c r="AG227" i="3"/>
  <c r="AI222" i="3"/>
  <c r="AH219" i="3"/>
  <c r="AI216" i="3"/>
  <c r="AI211" i="3"/>
  <c r="AH209" i="3"/>
  <c r="AH207" i="3"/>
  <c r="AH205" i="3"/>
  <c r="AH203" i="3"/>
  <c r="AH201" i="3"/>
  <c r="AH199" i="3"/>
  <c r="AH197" i="3"/>
  <c r="AH195" i="3"/>
  <c r="AH193" i="3"/>
  <c r="AI191" i="3"/>
  <c r="AF190" i="3"/>
  <c r="AL188" i="3"/>
  <c r="AL187" i="3"/>
  <c r="AI186" i="3"/>
  <c r="AH185" i="3"/>
  <c r="AO183" i="3"/>
  <c r="AO182" i="3"/>
  <c r="AK181" i="3"/>
  <c r="AJ180" i="3"/>
  <c r="AG179" i="3"/>
  <c r="AF178" i="3"/>
  <c r="AL176" i="3"/>
  <c r="AL175" i="3"/>
  <c r="AI174" i="3"/>
  <c r="AH173" i="3"/>
  <c r="AO171" i="3"/>
  <c r="AO170" i="3"/>
  <c r="AL169" i="3"/>
  <c r="AL167" i="3"/>
  <c r="AL165" i="3"/>
  <c r="AL163" i="3"/>
  <c r="AL161" i="3"/>
  <c r="AL159" i="3"/>
  <c r="AL157" i="3"/>
  <c r="AL155" i="3"/>
  <c r="AL153" i="3"/>
  <c r="AL151" i="3"/>
  <c r="AL149" i="3"/>
  <c r="AL147" i="3"/>
  <c r="AL145" i="3"/>
  <c r="AL143" i="3"/>
  <c r="AL141" i="3"/>
  <c r="AL139" i="3"/>
  <c r="AO138" i="3"/>
  <c r="AG138" i="3"/>
  <c r="AI137" i="3"/>
  <c r="AK136" i="3"/>
  <c r="AL135" i="3"/>
  <c r="AO134" i="3"/>
  <c r="AG134" i="3"/>
  <c r="AI133" i="3"/>
  <c r="AK132" i="3"/>
  <c r="AO131" i="3"/>
  <c r="AH131" i="3"/>
  <c r="AK130" i="3"/>
  <c r="AO129" i="3"/>
  <c r="AH129" i="3"/>
  <c r="AK128" i="3"/>
  <c r="AO127" i="3"/>
  <c r="AH127" i="3"/>
  <c r="AK126" i="3"/>
  <c r="AO125" i="3"/>
  <c r="AH125" i="3"/>
  <c r="AK124" i="3"/>
  <c r="AO123" i="3"/>
  <c r="AH123" i="3"/>
  <c r="AK122" i="3"/>
  <c r="AO121" i="3"/>
  <c r="AH121" i="3"/>
  <c r="AK120" i="3"/>
  <c r="AO119" i="3"/>
  <c r="AH119" i="3"/>
  <c r="AK118" i="3"/>
  <c r="AO117" i="3"/>
  <c r="AH117" i="3"/>
  <c r="AK116" i="3"/>
  <c r="AO115" i="3"/>
  <c r="AH115" i="3"/>
  <c r="AK114" i="3"/>
  <c r="AO113" i="3"/>
  <c r="AH113" i="3"/>
  <c r="AK112" i="3"/>
  <c r="AO111" i="3"/>
  <c r="AH111" i="3"/>
  <c r="AK110" i="3"/>
  <c r="AO109" i="3"/>
  <c r="AH109" i="3"/>
  <c r="AG26" i="4"/>
  <c r="AI2" i="4"/>
  <c r="AH286" i="3"/>
  <c r="AF279" i="3"/>
  <c r="AK264" i="3"/>
  <c r="AI257" i="3"/>
  <c r="AH250" i="3"/>
  <c r="AO243" i="3"/>
  <c r="AO237" i="3"/>
  <c r="AO231" i="3"/>
  <c r="AO225" i="3"/>
  <c r="AL218" i="3"/>
  <c r="AI213" i="3"/>
  <c r="AF211" i="3"/>
  <c r="AO208" i="3"/>
  <c r="AO206" i="3"/>
  <c r="AO204" i="3"/>
  <c r="AO202" i="3"/>
  <c r="AO200" i="3"/>
  <c r="AO198" i="3"/>
  <c r="AO196" i="3"/>
  <c r="AO194" i="3"/>
  <c r="AO192" i="3"/>
  <c r="AG191" i="3"/>
  <c r="AK188" i="3"/>
  <c r="AI187" i="3"/>
  <c r="AH186" i="3"/>
  <c r="AF185" i="3"/>
  <c r="AK182" i="3"/>
  <c r="AI181" i="3"/>
  <c r="AH180" i="3"/>
  <c r="AF179" i="3"/>
  <c r="AK176" i="3"/>
  <c r="AI175" i="3"/>
  <c r="AH174" i="3"/>
  <c r="AF173" i="3"/>
  <c r="AK170" i="3"/>
  <c r="AK169" i="3"/>
  <c r="AK168" i="3"/>
  <c r="AK167" i="3"/>
  <c r="AK166" i="3"/>
  <c r="AK165" i="3"/>
  <c r="AK164" i="3"/>
  <c r="AK163" i="3"/>
  <c r="AK162" i="3"/>
  <c r="AK161" i="3"/>
  <c r="AK160" i="3"/>
  <c r="AK159" i="3"/>
  <c r="AK158" i="3"/>
  <c r="AK157" i="3"/>
  <c r="AK156" i="3"/>
  <c r="AK155" i="3"/>
  <c r="AK154" i="3"/>
  <c r="AK153" i="3"/>
  <c r="AK152" i="3"/>
  <c r="AK151" i="3"/>
  <c r="AK150" i="3"/>
  <c r="AK149" i="3"/>
  <c r="AK148" i="3"/>
  <c r="AK147" i="3"/>
  <c r="AK146" i="3"/>
  <c r="AK145" i="3"/>
  <c r="AK144" i="3"/>
  <c r="AK143" i="3"/>
  <c r="AK142" i="3"/>
  <c r="AK141" i="3"/>
  <c r="AK140" i="3"/>
  <c r="AK139" i="3"/>
  <c r="AF138" i="3"/>
  <c r="AH137" i="3"/>
  <c r="AI136" i="3"/>
  <c r="AK135" i="3"/>
  <c r="AF134" i="3"/>
  <c r="AH133" i="3"/>
  <c r="AJ132" i="3"/>
  <c r="AG131" i="3"/>
  <c r="AJ130" i="3"/>
  <c r="AG129" i="3"/>
  <c r="AJ128" i="3"/>
  <c r="AG127" i="3"/>
  <c r="AJ126" i="3"/>
  <c r="AG125" i="3"/>
  <c r="AJ124" i="3"/>
  <c r="AG123" i="3"/>
  <c r="AJ122" i="3"/>
  <c r="AG121" i="3"/>
  <c r="AJ120" i="3"/>
  <c r="AG119" i="3"/>
  <c r="AJ118" i="3"/>
  <c r="AG117" i="3"/>
  <c r="AJ116" i="3"/>
  <c r="AG115" i="3"/>
  <c r="AJ114" i="3"/>
  <c r="AG113" i="3"/>
  <c r="AJ112" i="3"/>
  <c r="AG111" i="3"/>
  <c r="AJ110" i="3"/>
  <c r="AG109" i="3"/>
  <c r="AJ108" i="3"/>
  <c r="AG107" i="3"/>
  <c r="AJ106" i="3"/>
  <c r="AG105" i="3"/>
  <c r="AJ104" i="3"/>
  <c r="AG103" i="3"/>
  <c r="AJ102" i="3"/>
  <c r="AG101" i="3"/>
  <c r="AJ100" i="3"/>
  <c r="AG99" i="3"/>
  <c r="AJ98" i="3"/>
  <c r="AG97" i="3"/>
  <c r="AJ96" i="3"/>
  <c r="AG95" i="3"/>
  <c r="AJ94" i="3"/>
  <c r="AG93" i="3"/>
  <c r="AJ92" i="3"/>
  <c r="AG91" i="3"/>
  <c r="AJ90" i="3"/>
  <c r="AG89" i="3"/>
  <c r="AJ88" i="3"/>
  <c r="AG87" i="3"/>
  <c r="AJ86" i="3"/>
  <c r="AG85" i="3"/>
  <c r="AJ84" i="3"/>
  <c r="AG83" i="3"/>
  <c r="AJ82" i="3"/>
  <c r="AG81" i="3"/>
  <c r="AJ80" i="3"/>
  <c r="AG79" i="3"/>
  <c r="AJ78" i="3"/>
  <c r="AG77" i="3"/>
  <c r="AJ76" i="3"/>
  <c r="AG75" i="3"/>
  <c r="AJ74" i="3"/>
  <c r="AG73" i="3"/>
  <c r="AJ72" i="3"/>
  <c r="AG71" i="3"/>
  <c r="AJ70" i="3"/>
  <c r="AG69" i="3"/>
  <c r="AJ68" i="3"/>
  <c r="AG67" i="3"/>
  <c r="AJ66" i="3"/>
  <c r="AG65" i="3"/>
  <c r="AJ64" i="3"/>
  <c r="AG63" i="3"/>
  <c r="AJ62" i="3"/>
  <c r="AG61" i="3"/>
  <c r="AJ60" i="3"/>
  <c r="AG59" i="3"/>
  <c r="AJ58" i="3"/>
  <c r="AG57" i="3"/>
  <c r="AJ56" i="3"/>
  <c r="AG55" i="3"/>
  <c r="AJ54" i="3"/>
  <c r="AG53" i="3"/>
  <c r="AJ52" i="3"/>
  <c r="AK45" i="4"/>
  <c r="AH13" i="4"/>
  <c r="AO291" i="3"/>
  <c r="AO282" i="3"/>
  <c r="AL275" i="3"/>
  <c r="AJ268" i="3"/>
  <c r="AH261" i="3"/>
  <c r="AF254" i="3"/>
  <c r="AG247" i="3"/>
  <c r="AG241" i="3"/>
  <c r="AG235" i="3"/>
  <c r="AG229" i="3"/>
  <c r="AH223" i="3"/>
  <c r="AI220" i="3"/>
  <c r="AH217" i="3"/>
  <c r="AK214" i="3"/>
  <c r="AH212" i="3"/>
  <c r="AO209" i="3"/>
  <c r="AO207" i="3"/>
  <c r="AO205" i="3"/>
  <c r="AO203" i="3"/>
  <c r="AO201" i="3"/>
  <c r="AO199" i="3"/>
  <c r="AO197" i="3"/>
  <c r="AO195" i="3"/>
  <c r="AO193" i="3"/>
  <c r="AO191" i="3"/>
  <c r="AI190" i="3"/>
  <c r="AH189" i="3"/>
  <c r="AO187" i="3"/>
  <c r="AO186" i="3"/>
  <c r="AK185" i="3"/>
  <c r="AJ184" i="3"/>
  <c r="AG183" i="3"/>
  <c r="AF182" i="3"/>
  <c r="AL180" i="3"/>
  <c r="AL179" i="3"/>
  <c r="AI178" i="3"/>
  <c r="AH177" i="3"/>
  <c r="AO175" i="3"/>
  <c r="AO174" i="3"/>
  <c r="AK173" i="3"/>
  <c r="AJ172" i="3"/>
  <c r="AG171" i="3"/>
  <c r="AG170" i="3"/>
  <c r="AF169" i="3"/>
  <c r="AG168" i="3"/>
  <c r="AF167" i="3"/>
  <c r="AG166" i="3"/>
  <c r="AF165" i="3"/>
  <c r="AG164" i="3"/>
  <c r="AF163" i="3"/>
  <c r="AG162" i="3"/>
  <c r="AF161" i="3"/>
  <c r="AG160" i="3"/>
  <c r="AF159" i="3"/>
  <c r="AG158" i="3"/>
  <c r="AF157" i="3"/>
  <c r="AG156" i="3"/>
  <c r="AF155" i="3"/>
  <c r="AG154" i="3"/>
  <c r="AF153" i="3"/>
  <c r="AG152" i="3"/>
  <c r="AF151" i="3"/>
  <c r="AG150" i="3"/>
  <c r="AF149" i="3"/>
  <c r="AG148" i="3"/>
  <c r="AF147" i="3"/>
  <c r="AG146" i="3"/>
  <c r="AF145" i="3"/>
  <c r="AG144" i="3"/>
  <c r="AF143" i="3"/>
  <c r="AG142" i="3"/>
  <c r="AF141" i="3"/>
  <c r="AG140" i="3"/>
  <c r="AH139" i="3"/>
  <c r="AI138" i="3"/>
  <c r="AK137" i="3"/>
  <c r="AF136" i="3"/>
  <c r="AH135" i="3"/>
  <c r="AI134" i="3"/>
  <c r="AK133" i="3"/>
  <c r="AG132" i="3"/>
  <c r="AJ131" i="3"/>
  <c r="AG130" i="3"/>
  <c r="AJ129" i="3"/>
  <c r="AG128" i="3"/>
  <c r="AJ127" i="3"/>
  <c r="AG126" i="3"/>
  <c r="AJ125" i="3"/>
  <c r="AG124" i="3"/>
  <c r="AJ123" i="3"/>
  <c r="AG122" i="3"/>
  <c r="AJ121" i="3"/>
  <c r="AG120" i="3"/>
  <c r="AJ119" i="3"/>
  <c r="AG118" i="3"/>
  <c r="AJ117" i="3"/>
  <c r="AG116" i="3"/>
  <c r="AJ115" i="3"/>
  <c r="AG114" i="3"/>
  <c r="AJ113" i="3"/>
  <c r="AG112" i="3"/>
  <c r="AJ111" i="3"/>
  <c r="AG110" i="3"/>
  <c r="AJ109" i="3"/>
  <c r="AG108" i="3"/>
  <c r="AJ107" i="3"/>
  <c r="AG106" i="3"/>
  <c r="AJ105" i="3"/>
  <c r="AG104" i="3"/>
  <c r="AJ103" i="3"/>
  <c r="AG102" i="3"/>
  <c r="AJ101" i="3"/>
  <c r="AG100" i="3"/>
  <c r="AJ99" i="3"/>
  <c r="AG98" i="3"/>
  <c r="AJ97" i="3"/>
  <c r="AG96" i="3"/>
  <c r="AJ95" i="3"/>
  <c r="AG94" i="3"/>
  <c r="AJ93" i="3"/>
  <c r="AG92" i="3"/>
  <c r="AJ91" i="3"/>
  <c r="AG90" i="3"/>
  <c r="AJ89" i="3"/>
  <c r="AG88" i="3"/>
  <c r="AJ87" i="3"/>
  <c r="AG86" i="3"/>
  <c r="AJ85" i="3"/>
  <c r="AG84" i="3"/>
  <c r="AJ83" i="3"/>
  <c r="AG82" i="3"/>
  <c r="AJ81" i="3"/>
  <c r="AG80" i="3"/>
  <c r="AJ79" i="3"/>
  <c r="AG78" i="3"/>
  <c r="AJ77" i="3"/>
  <c r="AG76" i="3"/>
  <c r="AJ75" i="3"/>
  <c r="AG74" i="3"/>
  <c r="AJ73" i="3"/>
  <c r="AG72" i="3"/>
  <c r="AJ71" i="3"/>
  <c r="AG70" i="3"/>
  <c r="AJ69" i="3"/>
  <c r="AG68" i="3"/>
  <c r="AJ67" i="3"/>
  <c r="AG66" i="3"/>
  <c r="AJ65" i="3"/>
  <c r="AG64" i="3"/>
  <c r="AJ63" i="3"/>
  <c r="AG62" i="3"/>
  <c r="AJ61" i="3"/>
  <c r="AG60" i="3"/>
  <c r="AJ59" i="3"/>
  <c r="AG58" i="3"/>
  <c r="AJ57" i="3"/>
  <c r="AG56" i="3"/>
  <c r="AJ55" i="3"/>
  <c r="AG54" i="3"/>
  <c r="AJ53" i="3"/>
  <c r="AG52" i="3"/>
  <c r="AJ51" i="3"/>
  <c r="AG50" i="3"/>
  <c r="AJ49" i="3"/>
  <c r="AG48" i="3"/>
  <c r="AJ47" i="3"/>
  <c r="AG46" i="3"/>
  <c r="AJ45" i="3"/>
  <c r="AG44" i="3"/>
  <c r="AJ43" i="3"/>
  <c r="AG42" i="3"/>
  <c r="AJ41" i="3"/>
  <c r="AG40" i="3"/>
  <c r="AJ39" i="3"/>
  <c r="AG38" i="3"/>
  <c r="AJ37" i="3"/>
  <c r="AG36" i="3"/>
  <c r="AJ35" i="3"/>
  <c r="AG16" i="4"/>
  <c r="AI269" i="3"/>
  <c r="AF255" i="3"/>
  <c r="AO241" i="3"/>
  <c r="AO229" i="3"/>
  <c r="AL220" i="3"/>
  <c r="AF215" i="3"/>
  <c r="AH210" i="3"/>
  <c r="AH206" i="3"/>
  <c r="AH202" i="3"/>
  <c r="AH198" i="3"/>
  <c r="AH194" i="3"/>
  <c r="AK190" i="3"/>
  <c r="AH188" i="3"/>
  <c r="AI183" i="3"/>
  <c r="AF181" i="3"/>
  <c r="AK178" i="3"/>
  <c r="AH176" i="3"/>
  <c r="AI171" i="3"/>
  <c r="AH169" i="3"/>
  <c r="AH167" i="3"/>
  <c r="AH165" i="3"/>
  <c r="AH163" i="3"/>
  <c r="AH161" i="3"/>
  <c r="AH159" i="3"/>
  <c r="AH157" i="3"/>
  <c r="AH155" i="3"/>
  <c r="AH153" i="3"/>
  <c r="AH151" i="3"/>
  <c r="AH149" i="3"/>
  <c r="AH147" i="3"/>
  <c r="AH145" i="3"/>
  <c r="AH143" i="3"/>
  <c r="AH141" i="3"/>
  <c r="AI139" i="3"/>
  <c r="AL137" i="3"/>
  <c r="AG136" i="3"/>
  <c r="AK134" i="3"/>
  <c r="AO132" i="3"/>
  <c r="AK131" i="3"/>
  <c r="AH130" i="3"/>
  <c r="AO128" i="3"/>
  <c r="AK127" i="3"/>
  <c r="AH126" i="3"/>
  <c r="AO124" i="3"/>
  <c r="AK123" i="3"/>
  <c r="AH122" i="3"/>
  <c r="AO120" i="3"/>
  <c r="AK119" i="3"/>
  <c r="AH118" i="3"/>
  <c r="AO116" i="3"/>
  <c r="AK115" i="3"/>
  <c r="AH114" i="3"/>
  <c r="AO112" i="3"/>
  <c r="AK111" i="3"/>
  <c r="AH110" i="3"/>
  <c r="AO108" i="3"/>
  <c r="AO107" i="3"/>
  <c r="AO106" i="3"/>
  <c r="AO105" i="3"/>
  <c r="AO104" i="3"/>
  <c r="AO103" i="3"/>
  <c r="AO102" i="3"/>
  <c r="AO101" i="3"/>
  <c r="AO100" i="3"/>
  <c r="AO99" i="3"/>
  <c r="AO98" i="3"/>
  <c r="AO97" i="3"/>
  <c r="AO96" i="3"/>
  <c r="AO95" i="3"/>
  <c r="AO94" i="3"/>
  <c r="AO93" i="3"/>
  <c r="AO92" i="3"/>
  <c r="AO91" i="3"/>
  <c r="AO90" i="3"/>
  <c r="AO89" i="3"/>
  <c r="AO88" i="3"/>
  <c r="AO87" i="3"/>
  <c r="AO86" i="3"/>
  <c r="AO85" i="3"/>
  <c r="AO84" i="3"/>
  <c r="AO83" i="3"/>
  <c r="AO82" i="3"/>
  <c r="AO81" i="3"/>
  <c r="AO80" i="3"/>
  <c r="AO79" i="3"/>
  <c r="AO78" i="3"/>
  <c r="AO77" i="3"/>
  <c r="AO76" i="3"/>
  <c r="AO75" i="3"/>
  <c r="AO74" i="3"/>
  <c r="AO73" i="3"/>
  <c r="AO72" i="3"/>
  <c r="AO71" i="3"/>
  <c r="AO70" i="3"/>
  <c r="AO69" i="3"/>
  <c r="AO68" i="3"/>
  <c r="AO67" i="3"/>
  <c r="AO66" i="3"/>
  <c r="AO65" i="3"/>
  <c r="AO64" i="3"/>
  <c r="AO63" i="3"/>
  <c r="AO62" i="3"/>
  <c r="AO61" i="3"/>
  <c r="AO60" i="3"/>
  <c r="AO59" i="3"/>
  <c r="AO58" i="3"/>
  <c r="AO57" i="3"/>
  <c r="AO56" i="3"/>
  <c r="AO55" i="3"/>
  <c r="AO54" i="3"/>
  <c r="AO53" i="3"/>
  <c r="AO52" i="3"/>
  <c r="AO51" i="3"/>
  <c r="AG51" i="3"/>
  <c r="AI50" i="3"/>
  <c r="AK49" i="3"/>
  <c r="AL48" i="3"/>
  <c r="AO47" i="3"/>
  <c r="AG47" i="3"/>
  <c r="AI46" i="3"/>
  <c r="AK45" i="3"/>
  <c r="AL44" i="3"/>
  <c r="AO43" i="3"/>
  <c r="AG43" i="3"/>
  <c r="AI42" i="3"/>
  <c r="AK41" i="3"/>
  <c r="AL40" i="3"/>
  <c r="AO39" i="3"/>
  <c r="AG39" i="3"/>
  <c r="AI38" i="3"/>
  <c r="AK37" i="3"/>
  <c r="AL36" i="3"/>
  <c r="AO35" i="3"/>
  <c r="AG35" i="3"/>
  <c r="AJ34" i="3"/>
  <c r="AG33" i="3"/>
  <c r="AJ32" i="3"/>
  <c r="AG31" i="3"/>
  <c r="AJ30" i="3"/>
  <c r="AG29" i="3"/>
  <c r="AJ28" i="3"/>
  <c r="AG27" i="3"/>
  <c r="AJ26" i="3"/>
  <c r="AG25" i="3"/>
  <c r="AJ24" i="3"/>
  <c r="AG23" i="3"/>
  <c r="AJ22" i="3"/>
  <c r="AG21" i="3"/>
  <c r="AJ20" i="3"/>
  <c r="AG19" i="3"/>
  <c r="AJ18" i="3"/>
  <c r="AG17" i="3"/>
  <c r="AJ16" i="3"/>
  <c r="AG15" i="3"/>
  <c r="AJ14" i="3"/>
  <c r="AG13" i="3"/>
  <c r="AJ12" i="3"/>
  <c r="AG11" i="3"/>
  <c r="AJ10" i="3"/>
  <c r="AG9" i="3"/>
  <c r="AJ8" i="3"/>
  <c r="AG7" i="3"/>
  <c r="AJ6" i="3"/>
  <c r="AG5" i="3"/>
  <c r="AJ4" i="3"/>
  <c r="AG3" i="3"/>
  <c r="AJ2" i="3"/>
  <c r="AG8" i="4"/>
  <c r="AI281" i="3"/>
  <c r="AF267" i="3"/>
  <c r="AK252" i="3"/>
  <c r="AO239" i="3"/>
  <c r="AO227" i="3"/>
  <c r="AH214" i="3"/>
  <c r="AK209" i="3"/>
  <c r="AK205" i="3"/>
  <c r="AK201" i="3"/>
  <c r="AK197" i="3"/>
  <c r="AK193" i="3"/>
  <c r="AH190" i="3"/>
  <c r="AI185" i="3"/>
  <c r="AF183" i="3"/>
  <c r="AK180" i="3"/>
  <c r="AH178" i="3"/>
  <c r="AI173" i="3"/>
  <c r="AF171" i="3"/>
  <c r="AO168" i="3"/>
  <c r="AO166" i="3"/>
  <c r="AO164" i="3"/>
  <c r="AO162" i="3"/>
  <c r="AO160" i="3"/>
  <c r="AO158" i="3"/>
  <c r="AO156" i="3"/>
  <c r="AO154" i="3"/>
  <c r="AO152" i="3"/>
  <c r="AO150" i="3"/>
  <c r="AO148" i="3"/>
  <c r="AO146" i="3"/>
  <c r="AO144" i="3"/>
  <c r="AO142" i="3"/>
  <c r="AO140" i="3"/>
  <c r="AF139" i="3"/>
  <c r="AJ137" i="3"/>
  <c r="AO135" i="3"/>
  <c r="AH134" i="3"/>
  <c r="AL132" i="3"/>
  <c r="AI131" i="3"/>
  <c r="AF130" i="3"/>
  <c r="AL128" i="3"/>
  <c r="AI127" i="3"/>
  <c r="AF126" i="3"/>
  <c r="AL124" i="3"/>
  <c r="AI123" i="3"/>
  <c r="AF122" i="3"/>
  <c r="AL120" i="3"/>
  <c r="AI119" i="3"/>
  <c r="AF118" i="3"/>
  <c r="AL116" i="3"/>
  <c r="AI115" i="3"/>
  <c r="AF114" i="3"/>
  <c r="AL112" i="3"/>
  <c r="AI111" i="3"/>
  <c r="AF110" i="3"/>
  <c r="AL108" i="3"/>
  <c r="AL107" i="3"/>
  <c r="AL106" i="3"/>
  <c r="AL105" i="3"/>
  <c r="AL104" i="3"/>
  <c r="AL103" i="3"/>
  <c r="AL102" i="3"/>
  <c r="AL101" i="3"/>
  <c r="AL100" i="3"/>
  <c r="AL99" i="3"/>
  <c r="AL98" i="3"/>
  <c r="AL97" i="3"/>
  <c r="AL96" i="3"/>
  <c r="AL95" i="3"/>
  <c r="AL94" i="3"/>
  <c r="AL93" i="3"/>
  <c r="AL92" i="3"/>
  <c r="AL91" i="3"/>
  <c r="AL90" i="3"/>
  <c r="AL89" i="3"/>
  <c r="AL88" i="3"/>
  <c r="AL87" i="3"/>
  <c r="AL86" i="3"/>
  <c r="AL85" i="3"/>
  <c r="AL84" i="3"/>
  <c r="AL83" i="3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3" i="3"/>
  <c r="AL62" i="3"/>
  <c r="AL61" i="3"/>
  <c r="AL60" i="3"/>
  <c r="AL59" i="3"/>
  <c r="AL58" i="3"/>
  <c r="AL57" i="3"/>
  <c r="AL56" i="3"/>
  <c r="AL55" i="3"/>
  <c r="AL54" i="3"/>
  <c r="AL53" i="3"/>
  <c r="AL52" i="3"/>
  <c r="AF51" i="3"/>
  <c r="AH50" i="3"/>
  <c r="AI49" i="3"/>
  <c r="AK48" i="3"/>
  <c r="AF47" i="3"/>
  <c r="AH46" i="3"/>
  <c r="AI45" i="3"/>
  <c r="AK44" i="3"/>
  <c r="AF43" i="3"/>
  <c r="AH42" i="3"/>
  <c r="AI41" i="3"/>
  <c r="AK40" i="3"/>
  <c r="AF39" i="3"/>
  <c r="AH38" i="3"/>
  <c r="AI37" i="3"/>
  <c r="AK36" i="3"/>
  <c r="AF35" i="3"/>
  <c r="AI34" i="3"/>
  <c r="AL33" i="3"/>
  <c r="AF33" i="3"/>
  <c r="AI32" i="3"/>
  <c r="AL31" i="3"/>
  <c r="AF31" i="3"/>
  <c r="AI30" i="3"/>
  <c r="AL29" i="3"/>
  <c r="AF29" i="3"/>
  <c r="AI28" i="3"/>
  <c r="AL27" i="3"/>
  <c r="AF27" i="3"/>
  <c r="AI26" i="3"/>
  <c r="AL25" i="3"/>
  <c r="AF25" i="3"/>
  <c r="AI24" i="3"/>
  <c r="AL23" i="3"/>
  <c r="AF23" i="3"/>
  <c r="AI22" i="3"/>
  <c r="AL21" i="3"/>
  <c r="AF21" i="3"/>
  <c r="AI20" i="3"/>
  <c r="AL19" i="3"/>
  <c r="AF19" i="3"/>
  <c r="AI18" i="3"/>
  <c r="AL17" i="3"/>
  <c r="AF17" i="3"/>
  <c r="AI16" i="3"/>
  <c r="AL15" i="3"/>
  <c r="AF15" i="3"/>
  <c r="AI14" i="3"/>
  <c r="AL13" i="3"/>
  <c r="AF13" i="3"/>
  <c r="AI12" i="3"/>
  <c r="AL11" i="3"/>
  <c r="AF11" i="3"/>
  <c r="AI10" i="3"/>
  <c r="AL9" i="3"/>
  <c r="AF9" i="3"/>
  <c r="AI8" i="3"/>
  <c r="AL7" i="3"/>
  <c r="AF7" i="3"/>
  <c r="AI6" i="3"/>
  <c r="AL5" i="3"/>
  <c r="AF5" i="3"/>
  <c r="AI4" i="3"/>
  <c r="AL3" i="3"/>
  <c r="AF3" i="3"/>
  <c r="AI2" i="3"/>
  <c r="AO295" i="3"/>
  <c r="AF278" i="3"/>
  <c r="AL263" i="3"/>
  <c r="AH249" i="3"/>
  <c r="AG237" i="3"/>
  <c r="AG225" i="3"/>
  <c r="AI218" i="3"/>
  <c r="AF213" i="3"/>
  <c r="AK208" i="3"/>
  <c r="AK204" i="3"/>
  <c r="AK200" i="3"/>
  <c r="AK196" i="3"/>
  <c r="AK192" i="3"/>
  <c r="AK189" i="3"/>
  <c r="AG187" i="3"/>
  <c r="AL184" i="3"/>
  <c r="AI182" i="3"/>
  <c r="AO179" i="3"/>
  <c r="AK177" i="3"/>
  <c r="AG175" i="3"/>
  <c r="AL172" i="3"/>
  <c r="AI170" i="3"/>
  <c r="AI168" i="3"/>
  <c r="AI166" i="3"/>
  <c r="AI164" i="3"/>
  <c r="AI162" i="3"/>
  <c r="AI160" i="3"/>
  <c r="AI158" i="3"/>
  <c r="AI156" i="3"/>
  <c r="AI154" i="3"/>
  <c r="AI152" i="3"/>
  <c r="AI150" i="3"/>
  <c r="AI148" i="3"/>
  <c r="AI146" i="3"/>
  <c r="AI144" i="3"/>
  <c r="AI142" i="3"/>
  <c r="AI140" i="3"/>
  <c r="AL138" i="3"/>
  <c r="AF137" i="3"/>
  <c r="AJ135" i="3"/>
  <c r="AO133" i="3"/>
  <c r="AI132" i="3"/>
  <c r="AF131" i="3"/>
  <c r="AL129" i="3"/>
  <c r="AI128" i="3"/>
  <c r="AF127" i="3"/>
  <c r="AL125" i="3"/>
  <c r="AI124" i="3"/>
  <c r="AF123" i="3"/>
  <c r="AL121" i="3"/>
  <c r="AI120" i="3"/>
  <c r="AF119" i="3"/>
  <c r="AL117" i="3"/>
  <c r="AI116" i="3"/>
  <c r="AF115" i="3"/>
  <c r="AL113" i="3"/>
  <c r="AI112" i="3"/>
  <c r="AF111" i="3"/>
  <c r="AL109" i="3"/>
  <c r="AK108" i="3"/>
  <c r="AK107" i="3"/>
  <c r="AK106" i="3"/>
  <c r="AK105" i="3"/>
  <c r="AK104" i="3"/>
  <c r="AK103" i="3"/>
  <c r="AK102" i="3"/>
  <c r="AK101" i="3"/>
  <c r="AK100" i="3"/>
  <c r="AK99" i="3"/>
  <c r="AK98" i="3"/>
  <c r="AK97" i="3"/>
  <c r="AK96" i="3"/>
  <c r="AK95" i="3"/>
  <c r="AK94" i="3"/>
  <c r="AK93" i="3"/>
  <c r="AK92" i="3"/>
  <c r="AK91" i="3"/>
  <c r="AK90" i="3"/>
  <c r="AK89" i="3"/>
  <c r="AK88" i="3"/>
  <c r="AK87" i="3"/>
  <c r="AK86" i="3"/>
  <c r="AK85" i="3"/>
  <c r="AK84" i="3"/>
  <c r="AK83" i="3"/>
  <c r="AK82" i="3"/>
  <c r="AK81" i="3"/>
  <c r="AK80" i="3"/>
  <c r="AK79" i="3"/>
  <c r="AK78" i="3"/>
  <c r="AK77" i="3"/>
  <c r="AK76" i="3"/>
  <c r="AK75" i="3"/>
  <c r="AK74" i="3"/>
  <c r="AK73" i="3"/>
  <c r="AK72" i="3"/>
  <c r="AK71" i="3"/>
  <c r="AK70" i="3"/>
  <c r="AK69" i="3"/>
  <c r="AK68" i="3"/>
  <c r="AK67" i="3"/>
  <c r="AK66" i="3"/>
  <c r="AK65" i="3"/>
  <c r="AK64" i="3"/>
  <c r="AK63" i="3"/>
  <c r="AK62" i="3"/>
  <c r="AK61" i="3"/>
  <c r="AK60" i="3"/>
  <c r="AK59" i="3"/>
  <c r="AK58" i="3"/>
  <c r="AK57" i="3"/>
  <c r="AK56" i="3"/>
  <c r="AK55" i="3"/>
  <c r="AK54" i="3"/>
  <c r="AK53" i="3"/>
  <c r="AK52" i="3"/>
  <c r="AL51" i="3"/>
  <c r="AO50" i="3"/>
  <c r="AF50" i="3"/>
  <c r="AH49" i="3"/>
  <c r="AJ48" i="3"/>
  <c r="AL47" i="3"/>
  <c r="AO46" i="3"/>
  <c r="AF46" i="3"/>
  <c r="AH45" i="3"/>
  <c r="AJ44" i="3"/>
  <c r="AL43" i="3"/>
  <c r="AO42" i="3"/>
  <c r="AF42" i="3"/>
  <c r="AH41" i="3"/>
  <c r="AJ40" i="3"/>
  <c r="AL39" i="3"/>
  <c r="AO38" i="3"/>
  <c r="AF38" i="3"/>
  <c r="AH37" i="3"/>
  <c r="AJ36" i="3"/>
  <c r="AL35" i="3"/>
  <c r="AO34" i="3"/>
  <c r="AH34" i="3"/>
  <c r="AK33" i="3"/>
  <c r="AO32" i="3"/>
  <c r="AH32" i="3"/>
  <c r="AK31" i="3"/>
  <c r="AO30" i="3"/>
  <c r="AH30" i="3"/>
  <c r="AK29" i="3"/>
  <c r="AO28" i="3"/>
  <c r="AH28" i="3"/>
  <c r="AK27" i="3"/>
  <c r="AO26" i="3"/>
  <c r="AH26" i="3"/>
  <c r="AK25" i="3"/>
  <c r="AO24" i="3"/>
  <c r="AH24" i="3"/>
  <c r="AK23" i="3"/>
  <c r="AO22" i="3"/>
  <c r="AH22" i="3"/>
  <c r="AK21" i="3"/>
  <c r="AO20" i="3"/>
  <c r="AH20" i="3"/>
  <c r="AK19" i="3"/>
  <c r="AO18" i="3"/>
  <c r="AH18" i="3"/>
  <c r="AK17" i="3"/>
  <c r="AO16" i="3"/>
  <c r="AH16" i="3"/>
  <c r="AK15" i="3"/>
  <c r="AO14" i="3"/>
  <c r="AH14" i="3"/>
  <c r="AK13" i="3"/>
  <c r="AO12" i="3"/>
  <c r="AH12" i="3"/>
  <c r="AK11" i="3"/>
  <c r="AO10" i="3"/>
  <c r="AH10" i="3"/>
  <c r="AK9" i="3"/>
  <c r="AO8" i="3"/>
  <c r="AH8" i="3"/>
  <c r="AK7" i="3"/>
  <c r="AO6" i="3"/>
  <c r="AH6" i="3"/>
  <c r="AK5" i="3"/>
  <c r="AO4" i="3"/>
  <c r="AH4" i="3"/>
  <c r="AK3" i="3"/>
  <c r="AO2" i="3"/>
  <c r="AH2" i="3"/>
  <c r="AG38" i="4"/>
  <c r="AI289" i="3"/>
  <c r="AH274" i="3"/>
  <c r="AO245" i="3"/>
  <c r="AO233" i="3"/>
  <c r="AL222" i="3"/>
  <c r="AL216" i="3"/>
  <c r="AK207" i="3"/>
  <c r="AK203" i="3"/>
  <c r="AK199" i="3"/>
  <c r="AK195" i="3"/>
  <c r="AL191" i="3"/>
  <c r="AF189" i="3"/>
  <c r="AK186" i="3"/>
  <c r="AH184" i="3"/>
  <c r="AI179" i="3"/>
  <c r="AF177" i="3"/>
  <c r="AK174" i="3"/>
  <c r="AH172" i="3"/>
  <c r="AO169" i="3"/>
  <c r="AO167" i="3"/>
  <c r="AO165" i="3"/>
  <c r="AO163" i="3"/>
  <c r="AO161" i="3"/>
  <c r="AO159" i="3"/>
  <c r="AO157" i="3"/>
  <c r="AO155" i="3"/>
  <c r="AO153" i="3"/>
  <c r="AO151" i="3"/>
  <c r="AO149" i="3"/>
  <c r="AO147" i="3"/>
  <c r="AO145" i="3"/>
  <c r="AO143" i="3"/>
  <c r="AO141" i="3"/>
  <c r="AO139" i="3"/>
  <c r="AH138" i="3"/>
  <c r="AL136" i="3"/>
  <c r="AF135" i="3"/>
  <c r="AJ133" i="3"/>
  <c r="AF132" i="3"/>
  <c r="AL130" i="3"/>
  <c r="AI129" i="3"/>
  <c r="AF128" i="3"/>
  <c r="AL126" i="3"/>
  <c r="AI125" i="3"/>
  <c r="AF124" i="3"/>
  <c r="AL122" i="3"/>
  <c r="AI121" i="3"/>
  <c r="AF120" i="3"/>
  <c r="AL118" i="3"/>
  <c r="AI117" i="3"/>
  <c r="AF116" i="3"/>
  <c r="AL114" i="3"/>
  <c r="AI113" i="3"/>
  <c r="AF112" i="3"/>
  <c r="AL110" i="3"/>
  <c r="AI109" i="3"/>
  <c r="AH108" i="3"/>
  <c r="AH107" i="3"/>
  <c r="AH106" i="3"/>
  <c r="AH105" i="3"/>
  <c r="AH104" i="3"/>
  <c r="AH103" i="3"/>
  <c r="AH102" i="3"/>
  <c r="AH101" i="3"/>
  <c r="AH100" i="3"/>
  <c r="AH99" i="3"/>
  <c r="AH98" i="3"/>
  <c r="AH97" i="3"/>
  <c r="AH96" i="3"/>
  <c r="AH95" i="3"/>
  <c r="AH94" i="3"/>
  <c r="AH93" i="3"/>
  <c r="AH92" i="3"/>
  <c r="AH91" i="3"/>
  <c r="AH90" i="3"/>
  <c r="AH89" i="3"/>
  <c r="AH88" i="3"/>
  <c r="AH87" i="3"/>
  <c r="AH86" i="3"/>
  <c r="AH85" i="3"/>
  <c r="AH84" i="3"/>
  <c r="AH83" i="3"/>
  <c r="AH82" i="3"/>
  <c r="AH81" i="3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5" i="3"/>
  <c r="AH64" i="3"/>
  <c r="AH63" i="3"/>
  <c r="AH62" i="3"/>
  <c r="AH61" i="3"/>
  <c r="AH60" i="3"/>
  <c r="AH59" i="3"/>
  <c r="AH58" i="3"/>
  <c r="AH57" i="3"/>
  <c r="AH56" i="3"/>
  <c r="AH55" i="3"/>
  <c r="AH54" i="3"/>
  <c r="AH53" i="3"/>
  <c r="AH52" i="3"/>
  <c r="AI51" i="3"/>
  <c r="AK50" i="3"/>
  <c r="AF49" i="3"/>
  <c r="AH48" i="3"/>
  <c r="AI47" i="3"/>
  <c r="AK46" i="3"/>
  <c r="AF45" i="3"/>
  <c r="AH44" i="3"/>
  <c r="AI43" i="3"/>
  <c r="AK42" i="3"/>
  <c r="AF41" i="3"/>
  <c r="AH40" i="3"/>
  <c r="AI39" i="3"/>
  <c r="AK38" i="3"/>
  <c r="AF37" i="3"/>
  <c r="AH36" i="3"/>
  <c r="AI35" i="3"/>
  <c r="AL34" i="3"/>
  <c r="AF34" i="3"/>
  <c r="AI33" i="3"/>
  <c r="AL32" i="3"/>
  <c r="AF32" i="3"/>
  <c r="AI31" i="3"/>
  <c r="AL30" i="3"/>
  <c r="AF30" i="3"/>
  <c r="AI29" i="3"/>
  <c r="AL28" i="3"/>
  <c r="AF28" i="3"/>
  <c r="AI27" i="3"/>
  <c r="AL26" i="3"/>
  <c r="AF26" i="3"/>
  <c r="AI25" i="3"/>
  <c r="AL24" i="3"/>
  <c r="AF24" i="3"/>
  <c r="AI23" i="3"/>
  <c r="AL22" i="3"/>
  <c r="AF22" i="3"/>
  <c r="AI21" i="3"/>
  <c r="AL20" i="3"/>
  <c r="AF20" i="3"/>
  <c r="AI19" i="3"/>
  <c r="AL18" i="3"/>
  <c r="AF18" i="3"/>
  <c r="AI17" i="3"/>
  <c r="AL16" i="3"/>
  <c r="AF16" i="3"/>
  <c r="AI15" i="3"/>
  <c r="AL14" i="3"/>
  <c r="AF14" i="3"/>
  <c r="AI13" i="3"/>
  <c r="AL12" i="3"/>
  <c r="AF12" i="3"/>
  <c r="AI11" i="3"/>
  <c r="AL10" i="3"/>
  <c r="AF10" i="3"/>
  <c r="AI9" i="3"/>
  <c r="AL8" i="3"/>
  <c r="AF8" i="3"/>
  <c r="AI7" i="3"/>
  <c r="AL6" i="3"/>
  <c r="AF6" i="3"/>
  <c r="AI5" i="3"/>
  <c r="AL4" i="3"/>
  <c r="AF4" i="3"/>
  <c r="AI3" i="3"/>
  <c r="AL2" i="3"/>
  <c r="AF2" i="3"/>
  <c r="AH285" i="3"/>
  <c r="AG243" i="3"/>
  <c r="AI215" i="3"/>
  <c r="AK202" i="3"/>
  <c r="AO190" i="3"/>
  <c r="AL183" i="3"/>
  <c r="AJ176" i="3"/>
  <c r="AJ169" i="3"/>
  <c r="AJ163" i="3"/>
  <c r="AJ157" i="3"/>
  <c r="AJ151" i="3"/>
  <c r="AJ145" i="3"/>
  <c r="AJ139" i="3"/>
  <c r="AL134" i="3"/>
  <c r="AI130" i="3"/>
  <c r="AI126" i="3"/>
  <c r="AI122" i="3"/>
  <c r="AI118" i="3"/>
  <c r="AI114" i="3"/>
  <c r="AI110" i="3"/>
  <c r="AF107" i="3"/>
  <c r="AF104" i="3"/>
  <c r="AF101" i="3"/>
  <c r="AF98" i="3"/>
  <c r="AF95" i="3"/>
  <c r="AF92" i="3"/>
  <c r="AF89" i="3"/>
  <c r="AF86" i="3"/>
  <c r="AF83" i="3"/>
  <c r="AF80" i="3"/>
  <c r="AF77" i="3"/>
  <c r="AF74" i="3"/>
  <c r="AF71" i="3"/>
  <c r="AF68" i="3"/>
  <c r="AF65" i="3"/>
  <c r="AF62" i="3"/>
  <c r="AF59" i="3"/>
  <c r="AF56" i="3"/>
  <c r="AF53" i="3"/>
  <c r="AJ50" i="3"/>
  <c r="AF48" i="3"/>
  <c r="AL45" i="3"/>
  <c r="AH43" i="3"/>
  <c r="AO40" i="3"/>
  <c r="AJ38" i="3"/>
  <c r="AF36" i="3"/>
  <c r="AO33" i="3"/>
  <c r="AO31" i="3"/>
  <c r="AO29" i="3"/>
  <c r="AO27" i="3"/>
  <c r="AO25" i="3"/>
  <c r="AO23" i="3"/>
  <c r="AO21" i="3"/>
  <c r="AO19" i="3"/>
  <c r="AO17" i="3"/>
  <c r="AO15" i="3"/>
  <c r="AO13" i="3"/>
  <c r="AO11" i="3"/>
  <c r="AO9" i="3"/>
  <c r="AO7" i="3"/>
  <c r="AO5" i="3"/>
  <c r="AO3" i="3"/>
  <c r="AC57" i="1"/>
  <c r="Y56" i="1"/>
  <c r="AB55" i="1"/>
  <c r="Y54" i="1"/>
  <c r="AA53" i="1"/>
  <c r="AK276" i="3"/>
  <c r="AO235" i="3"/>
  <c r="AK212" i="3"/>
  <c r="AH200" i="3"/>
  <c r="AI189" i="3"/>
  <c r="AH182" i="3"/>
  <c r="AF175" i="3"/>
  <c r="AH168" i="3"/>
  <c r="AH162" i="3"/>
  <c r="AH156" i="3"/>
  <c r="AH150" i="3"/>
  <c r="AH144" i="3"/>
  <c r="AK138" i="3"/>
  <c r="AL133" i="3"/>
  <c r="AK129" i="3"/>
  <c r="AK125" i="3"/>
  <c r="AK121" i="3"/>
  <c r="AK117" i="3"/>
  <c r="AK113" i="3"/>
  <c r="AK109" i="3"/>
  <c r="AI106" i="3"/>
  <c r="AI103" i="3"/>
  <c r="AI100" i="3"/>
  <c r="AI97" i="3"/>
  <c r="AI94" i="3"/>
  <c r="AI91" i="3"/>
  <c r="AI88" i="3"/>
  <c r="AI85" i="3"/>
  <c r="AI82" i="3"/>
  <c r="AI79" i="3"/>
  <c r="AI76" i="3"/>
  <c r="AI73" i="3"/>
  <c r="AI70" i="3"/>
  <c r="AI67" i="3"/>
  <c r="AI64" i="3"/>
  <c r="AI61" i="3"/>
  <c r="AI58" i="3"/>
  <c r="AI55" i="3"/>
  <c r="AI52" i="3"/>
  <c r="AO49" i="3"/>
  <c r="AK47" i="3"/>
  <c r="AG45" i="3"/>
  <c r="AL42" i="3"/>
  <c r="AI40" i="3"/>
  <c r="AO37" i="3"/>
  <c r="AK35" i="3"/>
  <c r="AJ33" i="3"/>
  <c r="AJ31" i="3"/>
  <c r="AJ29" i="3"/>
  <c r="AJ27" i="3"/>
  <c r="AJ25" i="3"/>
  <c r="AJ23" i="3"/>
  <c r="AJ21" i="3"/>
  <c r="AJ19" i="3"/>
  <c r="AJ17" i="3"/>
  <c r="AJ15" i="3"/>
  <c r="AJ13" i="3"/>
  <c r="AJ11" i="3"/>
  <c r="AJ9" i="3"/>
  <c r="AJ7" i="3"/>
  <c r="AJ5" i="3"/>
  <c r="AJ3" i="3"/>
  <c r="AB57" i="1"/>
  <c r="AD56" i="1"/>
  <c r="AA55" i="1"/>
  <c r="AD54" i="1"/>
  <c r="Z53" i="1"/>
  <c r="AC52" i="1"/>
  <c r="AO270" i="3"/>
  <c r="AG231" i="3"/>
  <c r="AK210" i="3"/>
  <c r="AK198" i="3"/>
  <c r="AJ188" i="3"/>
  <c r="AH181" i="3"/>
  <c r="AF174" i="3"/>
  <c r="AJ167" i="3"/>
  <c r="AJ161" i="3"/>
  <c r="AJ155" i="3"/>
  <c r="AJ149" i="3"/>
  <c r="AJ143" i="3"/>
  <c r="AO137" i="3"/>
  <c r="AF133" i="3"/>
  <c r="AF129" i="3"/>
  <c r="AF125" i="3"/>
  <c r="AF121" i="3"/>
  <c r="AF117" i="3"/>
  <c r="AF113" i="3"/>
  <c r="AF109" i="3"/>
  <c r="AF106" i="3"/>
  <c r="AF103" i="3"/>
  <c r="AF100" i="3"/>
  <c r="AF97" i="3"/>
  <c r="AF94" i="3"/>
  <c r="AF91" i="3"/>
  <c r="AF88" i="3"/>
  <c r="AF85" i="3"/>
  <c r="AF82" i="3"/>
  <c r="AF79" i="3"/>
  <c r="AF76" i="3"/>
  <c r="AF73" i="3"/>
  <c r="AF70" i="3"/>
  <c r="AF67" i="3"/>
  <c r="AF64" i="3"/>
  <c r="AF61" i="3"/>
  <c r="AF58" i="3"/>
  <c r="AF55" i="3"/>
  <c r="AF52" i="3"/>
  <c r="AL49" i="3"/>
  <c r="AH47" i="3"/>
  <c r="AO44" i="3"/>
  <c r="AJ42" i="3"/>
  <c r="AF40" i="3"/>
  <c r="AL37" i="3"/>
  <c r="AH35" i="3"/>
  <c r="AH33" i="3"/>
  <c r="AH31" i="3"/>
  <c r="AH29" i="3"/>
  <c r="AH27" i="3"/>
  <c r="AH25" i="3"/>
  <c r="AH23" i="3"/>
  <c r="AH21" i="3"/>
  <c r="AH19" i="3"/>
  <c r="AH17" i="3"/>
  <c r="AH15" i="3"/>
  <c r="AH13" i="3"/>
  <c r="AH11" i="3"/>
  <c r="AH9" i="3"/>
  <c r="AH7" i="3"/>
  <c r="AH5" i="3"/>
  <c r="AH3" i="3"/>
  <c r="AA57" i="1"/>
  <c r="AC56" i="1"/>
  <c r="Z55" i="1"/>
  <c r="AC54" i="1"/>
  <c r="Y53" i="1"/>
  <c r="AB52" i="1"/>
  <c r="Y51" i="1"/>
  <c r="AB50" i="1"/>
  <c r="AA49" i="1"/>
  <c r="AA48" i="1"/>
  <c r="AK21" i="4"/>
  <c r="AJ256" i="3"/>
  <c r="AH221" i="3"/>
  <c r="AK206" i="3"/>
  <c r="AK194" i="3"/>
  <c r="AF186" i="3"/>
  <c r="AO178" i="3"/>
  <c r="AL171" i="3"/>
  <c r="AJ165" i="3"/>
  <c r="AJ159" i="3"/>
  <c r="AJ153" i="3"/>
  <c r="AJ147" i="3"/>
  <c r="AJ141" i="3"/>
  <c r="AH136" i="3"/>
  <c r="AL131" i="3"/>
  <c r="AL127" i="3"/>
  <c r="AL123" i="3"/>
  <c r="AL119" i="3"/>
  <c r="AL115" i="3"/>
  <c r="AL111" i="3"/>
  <c r="AF108" i="3"/>
  <c r="AF105" i="3"/>
  <c r="AF102" i="3"/>
  <c r="AF99" i="3"/>
  <c r="AF96" i="3"/>
  <c r="AF93" i="3"/>
  <c r="AF90" i="3"/>
  <c r="AF87" i="3"/>
  <c r="AF84" i="3"/>
  <c r="AF81" i="3"/>
  <c r="AF78" i="3"/>
  <c r="AF75" i="3"/>
  <c r="AF72" i="3"/>
  <c r="AF69" i="3"/>
  <c r="AF66" i="3"/>
  <c r="AF63" i="3"/>
  <c r="AF60" i="3"/>
  <c r="AF57" i="3"/>
  <c r="AF54" i="3"/>
  <c r="AH51" i="3"/>
  <c r="AO48" i="3"/>
  <c r="AJ46" i="3"/>
  <c r="AF44" i="3"/>
  <c r="AL41" i="3"/>
  <c r="AH39" i="3"/>
  <c r="AO36" i="3"/>
  <c r="AK34" i="3"/>
  <c r="AK32" i="3"/>
  <c r="AK30" i="3"/>
  <c r="AK28" i="3"/>
  <c r="AK26" i="3"/>
  <c r="AK24" i="3"/>
  <c r="AK22" i="3"/>
  <c r="AK20" i="3"/>
  <c r="AK18" i="3"/>
  <c r="AK16" i="3"/>
  <c r="AK14" i="3"/>
  <c r="AK12" i="3"/>
  <c r="AK10" i="3"/>
  <c r="AK8" i="3"/>
  <c r="AK6" i="3"/>
  <c r="AK4" i="3"/>
  <c r="AK2" i="3"/>
  <c r="Y57" i="1"/>
  <c r="AA56" i="1"/>
  <c r="AD55" i="1"/>
  <c r="AA54" i="1"/>
  <c r="AC53" i="1"/>
  <c r="Z52" i="1"/>
  <c r="AC51" i="1"/>
  <c r="Z50" i="1"/>
  <c r="Y49" i="1"/>
  <c r="Y48" i="1"/>
  <c r="AO247" i="3"/>
  <c r="AH192" i="3"/>
  <c r="AH170" i="3"/>
  <c r="AH152" i="3"/>
  <c r="AI135" i="3"/>
  <c r="AO122" i="3"/>
  <c r="AO110" i="3"/>
  <c r="AI101" i="3"/>
  <c r="AI92" i="3"/>
  <c r="AI83" i="3"/>
  <c r="AI74" i="3"/>
  <c r="AI65" i="3"/>
  <c r="AI56" i="3"/>
  <c r="AI48" i="3"/>
  <c r="AG41" i="3"/>
  <c r="AG34" i="3"/>
  <c r="AG28" i="3"/>
  <c r="AG22" i="3"/>
  <c r="AG16" i="3"/>
  <c r="AG10" i="3"/>
  <c r="AG4" i="3"/>
  <c r="AB56" i="1"/>
  <c r="AB54" i="1"/>
  <c r="Z51" i="1"/>
  <c r="AC50" i="1"/>
  <c r="AC49" i="1"/>
  <c r="Z48" i="1"/>
  <c r="AC47" i="1"/>
  <c r="AC46" i="1"/>
  <c r="AC45" i="1"/>
  <c r="Z44" i="1"/>
  <c r="Z43" i="1"/>
  <c r="Z42" i="1"/>
  <c r="Z41" i="1"/>
  <c r="Z40" i="1"/>
  <c r="AO223" i="3"/>
  <c r="AF187" i="3"/>
  <c r="AH166" i="3"/>
  <c r="AH148" i="3"/>
  <c r="AH132" i="3"/>
  <c r="AH120" i="3"/>
  <c r="AI108" i="3"/>
  <c r="AI99" i="3"/>
  <c r="AI90" i="3"/>
  <c r="AI81" i="3"/>
  <c r="AI72" i="3"/>
  <c r="AI63" i="3"/>
  <c r="AI54" i="3"/>
  <c r="AL46" i="3"/>
  <c r="AK39" i="3"/>
  <c r="AD57" i="1"/>
  <c r="Z56" i="1"/>
  <c r="Z54" i="1"/>
  <c r="AA50" i="1"/>
  <c r="AB49" i="1"/>
  <c r="AB47" i="1"/>
  <c r="AB46" i="1"/>
  <c r="AB45" i="1"/>
  <c r="Y44" i="1"/>
  <c r="Y43" i="1"/>
  <c r="Y42" i="1"/>
  <c r="Y41" i="1"/>
  <c r="Y40" i="1"/>
  <c r="Y39" i="1"/>
  <c r="AA38" i="1"/>
  <c r="AD37" i="1"/>
  <c r="AA36" i="1"/>
  <c r="AI293" i="3"/>
  <c r="AH204" i="3"/>
  <c r="AI177" i="3"/>
  <c r="AH158" i="3"/>
  <c r="AH140" i="3"/>
  <c r="AO126" i="3"/>
  <c r="AO114" i="3"/>
  <c r="AI104" i="3"/>
  <c r="AI95" i="3"/>
  <c r="AI86" i="3"/>
  <c r="AI77" i="3"/>
  <c r="AI68" i="3"/>
  <c r="AI59" i="3"/>
  <c r="AL50" i="3"/>
  <c r="AK43" i="3"/>
  <c r="AI36" i="3"/>
  <c r="AG30" i="3"/>
  <c r="AG24" i="3"/>
  <c r="AG18" i="3"/>
  <c r="AG12" i="3"/>
  <c r="AG6" i="3"/>
  <c r="AC55" i="1"/>
  <c r="AB53" i="1"/>
  <c r="AA52" i="1"/>
  <c r="AB51" i="1"/>
  <c r="AC48" i="1"/>
  <c r="Y47" i="1"/>
  <c r="Y46" i="1"/>
  <c r="Y45" i="1"/>
  <c r="AB44" i="1"/>
  <c r="AB43" i="1"/>
  <c r="AB42" i="1"/>
  <c r="AB41" i="1"/>
  <c r="AB40" i="1"/>
  <c r="AB39" i="1"/>
  <c r="AD38" i="1"/>
  <c r="AD36" i="1"/>
  <c r="AH262" i="3"/>
  <c r="AH196" i="3"/>
  <c r="AK172" i="3"/>
  <c r="AH154" i="3"/>
  <c r="AO136" i="3"/>
  <c r="AH124" i="3"/>
  <c r="AH112" i="3"/>
  <c r="AI102" i="3"/>
  <c r="AI93" i="3"/>
  <c r="AI84" i="3"/>
  <c r="AI75" i="3"/>
  <c r="AI66" i="3"/>
  <c r="AI57" i="3"/>
  <c r="AG49" i="3"/>
  <c r="AO41" i="3"/>
  <c r="Y55" i="1"/>
  <c r="Y52" i="1"/>
  <c r="AA51" i="1"/>
  <c r="AD50" i="1"/>
  <c r="AK184" i="3"/>
  <c r="AO130" i="3"/>
  <c r="AI98" i="3"/>
  <c r="AI71" i="3"/>
  <c r="AO45" i="3"/>
  <c r="AG26" i="3"/>
  <c r="AG8" i="3"/>
  <c r="Z49" i="1"/>
  <c r="AB48" i="1"/>
  <c r="AA46" i="1"/>
  <c r="AD43" i="1"/>
  <c r="AD41" i="1"/>
  <c r="AC37" i="1"/>
  <c r="Z36" i="1"/>
  <c r="AA35" i="1"/>
  <c r="AD34" i="1"/>
  <c r="Z33" i="1"/>
  <c r="AC32" i="1"/>
  <c r="Z31" i="1"/>
  <c r="AC30" i="1"/>
  <c r="Z29" i="1"/>
  <c r="AC28" i="1"/>
  <c r="AA27" i="1"/>
  <c r="AD26" i="1"/>
  <c r="AA25" i="1"/>
  <c r="AD24" i="1"/>
  <c r="AA23" i="1"/>
  <c r="AD22" i="1"/>
  <c r="AA21" i="1"/>
  <c r="AC20" i="1"/>
  <c r="Z19" i="1"/>
  <c r="Y18" i="1"/>
  <c r="AA17" i="1"/>
  <c r="AA16" i="1"/>
  <c r="AA15" i="1"/>
  <c r="AC14" i="1"/>
  <c r="AC13" i="1"/>
  <c r="AH128" i="3"/>
  <c r="AI96" i="3"/>
  <c r="AI69" i="3"/>
  <c r="AI44" i="3"/>
  <c r="AD47" i="1"/>
  <c r="Z46" i="1"/>
  <c r="AC43" i="1"/>
  <c r="AC41" i="1"/>
  <c r="AB37" i="1"/>
  <c r="Y36" i="1"/>
  <c r="Z35" i="1"/>
  <c r="AC34" i="1"/>
  <c r="Y33" i="1"/>
  <c r="AB32" i="1"/>
  <c r="Y31" i="1"/>
  <c r="AB30" i="1"/>
  <c r="Y29" i="1"/>
  <c r="AB28" i="1"/>
  <c r="Z27" i="1"/>
  <c r="AC26" i="1"/>
  <c r="Z25" i="1"/>
  <c r="AC24" i="1"/>
  <c r="Z23" i="1"/>
  <c r="AC22" i="1"/>
  <c r="Z21" i="1"/>
  <c r="AB20" i="1"/>
  <c r="Y19" i="1"/>
  <c r="AD18" i="1"/>
  <c r="Z16" i="1"/>
  <c r="Z15" i="1"/>
  <c r="AB14" i="1"/>
  <c r="AH164" i="3"/>
  <c r="AO118" i="3"/>
  <c r="AI89" i="3"/>
  <c r="AI62" i="3"/>
  <c r="AL38" i="3"/>
  <c r="AG20" i="3"/>
  <c r="AG2" i="3"/>
  <c r="AD52" i="1"/>
  <c r="AA47" i="1"/>
  <c r="AA43" i="1"/>
  <c r="AA41" i="1"/>
  <c r="AD39" i="1"/>
  <c r="AC38" i="1"/>
  <c r="Z37" i="1"/>
  <c r="Y35" i="1"/>
  <c r="AB34" i="1"/>
  <c r="AD33" i="1"/>
  <c r="AA32" i="1"/>
  <c r="AD31" i="1"/>
  <c r="AA30" i="1"/>
  <c r="AD29" i="1"/>
  <c r="AA28" i="1"/>
  <c r="Y27" i="1"/>
  <c r="AB26" i="1"/>
  <c r="Y25" i="1"/>
  <c r="AB24" i="1"/>
  <c r="Y23" i="1"/>
  <c r="AB22" i="1"/>
  <c r="Y21" i="1"/>
  <c r="AA20" i="1"/>
  <c r="AD19" i="1"/>
  <c r="AC18" i="1"/>
  <c r="Y17" i="1"/>
  <c r="Y16" i="1"/>
  <c r="Y15" i="1"/>
  <c r="AA14" i="1"/>
  <c r="AA13" i="1"/>
  <c r="AA12" i="1"/>
  <c r="AA11" i="1"/>
  <c r="AH146" i="3"/>
  <c r="AI107" i="3"/>
  <c r="AI80" i="3"/>
  <c r="AI53" i="3"/>
  <c r="AG32" i="3"/>
  <c r="AG14" i="3"/>
  <c r="Z57" i="1"/>
  <c r="AA45" i="1"/>
  <c r="AC44" i="1"/>
  <c r="AC42" i="1"/>
  <c r="AC40" i="1"/>
  <c r="AA39" i="1"/>
  <c r="Z38" i="1"/>
  <c r="AC36" i="1"/>
  <c r="AC35" i="1"/>
  <c r="Z34" i="1"/>
  <c r="AB33" i="1"/>
  <c r="Y32" i="1"/>
  <c r="AB31" i="1"/>
  <c r="Y30" i="1"/>
  <c r="AB29" i="1"/>
  <c r="Y28" i="1"/>
  <c r="AC27" i="1"/>
  <c r="Z26" i="1"/>
  <c r="AC25" i="1"/>
  <c r="Z24" i="1"/>
  <c r="AC23" i="1"/>
  <c r="Z22" i="1"/>
  <c r="AC21" i="1"/>
  <c r="Y20" i="1"/>
  <c r="AB19" i="1"/>
  <c r="AA18" i="1"/>
  <c r="AC17" i="1"/>
  <c r="AC16" i="1"/>
  <c r="AC15" i="1"/>
  <c r="AH142" i="3"/>
  <c r="AK51" i="3"/>
  <c r="AD51" i="1"/>
  <c r="Z47" i="1"/>
  <c r="Y38" i="1"/>
  <c r="Y37" i="1"/>
  <c r="AA33" i="1"/>
  <c r="Z30" i="1"/>
  <c r="AA29" i="1"/>
  <c r="AD27" i="1"/>
  <c r="Y26" i="1"/>
  <c r="AA24" i="1"/>
  <c r="Y12" i="1"/>
  <c r="Z11" i="1"/>
  <c r="AD10" i="1"/>
  <c r="Z9" i="1"/>
  <c r="AD16" i="1"/>
  <c r="AD15" i="1"/>
  <c r="Y9" i="1"/>
  <c r="AB23" i="1"/>
  <c r="AD21" i="1"/>
  <c r="AB18" i="1"/>
  <c r="Z14" i="1"/>
  <c r="Z13" i="1"/>
  <c r="AD11" i="1"/>
  <c r="AH116" i="3"/>
  <c r="AG37" i="3"/>
  <c r="AB36" i="1"/>
  <c r="AD32" i="1"/>
  <c r="AC31" i="1"/>
  <c r="AB27" i="1"/>
  <c r="AD25" i="1"/>
  <c r="Y24" i="1"/>
  <c r="AA22" i="1"/>
  <c r="AD17" i="1"/>
  <c r="AD13" i="1"/>
  <c r="Y11" i="1"/>
  <c r="AC10" i="1"/>
  <c r="AA10" i="1"/>
  <c r="AA9" i="1"/>
  <c r="AI105" i="3"/>
  <c r="AD45" i="1"/>
  <c r="AC39" i="1"/>
  <c r="AD35" i="1"/>
  <c r="AA34" i="1"/>
  <c r="Z32" i="1"/>
  <c r="AA31" i="1"/>
  <c r="AB25" i="1"/>
  <c r="AD23" i="1"/>
  <c r="Y22" i="1"/>
  <c r="AB17" i="1"/>
  <c r="AB16" i="1"/>
  <c r="AB15" i="1"/>
  <c r="AD14" i="1"/>
  <c r="AB13" i="1"/>
  <c r="AD12" i="1"/>
  <c r="AB10" i="1"/>
  <c r="AD9" i="1"/>
  <c r="AG50" i="4"/>
  <c r="AI87" i="3"/>
  <c r="Z45" i="1"/>
  <c r="AD44" i="1"/>
  <c r="AD42" i="1"/>
  <c r="AD40" i="1"/>
  <c r="Z39" i="1"/>
  <c r="AB35" i="1"/>
  <c r="Y34" i="1"/>
  <c r="AD28" i="1"/>
  <c r="AD20" i="1"/>
  <c r="AC19" i="1"/>
  <c r="AC12" i="1"/>
  <c r="AC9" i="1"/>
  <c r="AA26" i="1"/>
  <c r="Y10" i="1"/>
  <c r="AH208" i="3"/>
  <c r="AI78" i="3"/>
  <c r="AD53" i="1"/>
  <c r="AD46" i="1"/>
  <c r="AA44" i="1"/>
  <c r="AA42" i="1"/>
  <c r="AA40" i="1"/>
  <c r="Z28" i="1"/>
  <c r="AB21" i="1"/>
  <c r="Z20" i="1"/>
  <c r="AA19" i="1"/>
  <c r="Z18" i="1"/>
  <c r="Y14" i="1"/>
  <c r="Y13" i="1"/>
  <c r="AB12" i="1"/>
  <c r="AC11" i="1"/>
  <c r="Z10" i="1"/>
  <c r="AB9" i="1"/>
  <c r="AH160" i="3"/>
  <c r="AI60" i="3"/>
  <c r="Y50" i="1"/>
  <c r="AD49" i="1"/>
  <c r="AD48" i="1"/>
  <c r="AB38" i="1"/>
  <c r="AC33" i="1"/>
  <c r="AD30" i="1"/>
  <c r="AC29" i="1"/>
  <c r="Z12" i="1"/>
  <c r="AB11" i="1"/>
  <c r="AA37" i="1"/>
  <c r="Z17" i="1"/>
  <c r="AF17" i="1" l="1"/>
  <c r="AL17" i="1" s="1"/>
  <c r="AG37" i="1"/>
  <c r="AM37" i="1" s="1"/>
  <c r="AH11" i="1"/>
  <c r="AN11" i="1" s="1"/>
  <c r="AF12" i="1"/>
  <c r="AL12" i="1" s="1"/>
  <c r="AI29" i="1"/>
  <c r="AO29" i="1" s="1"/>
  <c r="AJ30" i="1"/>
  <c r="AP30" i="1" s="1"/>
  <c r="AI33" i="1"/>
  <c r="AO33" i="1" s="1"/>
  <c r="AH38" i="1"/>
  <c r="AN38" i="1" s="1"/>
  <c r="AJ48" i="1"/>
  <c r="AP48" i="1" s="1"/>
  <c r="AJ49" i="1"/>
  <c r="AP49" i="1" s="1"/>
  <c r="AE50" i="1"/>
  <c r="AK50" i="1" s="1"/>
  <c r="AH9" i="1"/>
  <c r="AN9" i="1" s="1"/>
  <c r="AF10" i="1"/>
  <c r="AL10" i="1" s="1"/>
  <c r="AI11" i="1"/>
  <c r="AO11" i="1" s="1"/>
  <c r="AH12" i="1"/>
  <c r="AN12" i="1" s="1"/>
  <c r="AE13" i="1"/>
  <c r="AK13" i="1" s="1"/>
  <c r="AE14" i="1"/>
  <c r="AK14" i="1" s="1"/>
  <c r="AF18" i="1"/>
  <c r="AL18" i="1" s="1"/>
  <c r="AG19" i="1"/>
  <c r="AM19" i="1" s="1"/>
  <c r="AF20" i="1"/>
  <c r="AL20" i="1" s="1"/>
  <c r="AH21" i="1"/>
  <c r="AN21" i="1" s="1"/>
  <c r="AF28" i="1"/>
  <c r="AL28" i="1" s="1"/>
  <c r="AG40" i="1"/>
  <c r="AM40" i="1" s="1"/>
  <c r="AG42" i="1"/>
  <c r="AM42" i="1" s="1"/>
  <c r="AG44" i="1"/>
  <c r="AM44" i="1" s="1"/>
  <c r="AJ46" i="1"/>
  <c r="AP46" i="1" s="1"/>
  <c r="AJ53" i="1"/>
  <c r="AP53" i="1" s="1"/>
  <c r="AE10" i="1"/>
  <c r="AK10" i="1" s="1"/>
  <c r="AG26" i="1"/>
  <c r="AM26" i="1" s="1"/>
  <c r="AI9" i="1"/>
  <c r="AO9" i="1" s="1"/>
  <c r="AI12" i="1"/>
  <c r="AO12" i="1" s="1"/>
  <c r="AI19" i="1"/>
  <c r="AO19" i="1" s="1"/>
  <c r="AJ20" i="1"/>
  <c r="AP20" i="1" s="1"/>
  <c r="AJ28" i="1"/>
  <c r="AP28" i="1" s="1"/>
  <c r="AE34" i="1"/>
  <c r="AK34" i="1" s="1"/>
  <c r="AH35" i="1"/>
  <c r="AN35" i="1" s="1"/>
  <c r="AF39" i="1"/>
  <c r="AL39" i="1" s="1"/>
  <c r="AJ40" i="1"/>
  <c r="AP40" i="1" s="1"/>
  <c r="AJ42" i="1"/>
  <c r="AP42" i="1" s="1"/>
  <c r="AJ44" i="1"/>
  <c r="AP44" i="1" s="1"/>
  <c r="AF45" i="1"/>
  <c r="AL45" i="1" s="1"/>
  <c r="AJ9" i="1"/>
  <c r="AP9" i="1" s="1"/>
  <c r="AH10" i="1"/>
  <c r="AN10" i="1" s="1"/>
  <c r="AJ12" i="1"/>
  <c r="AP12" i="1" s="1"/>
  <c r="AH13" i="1"/>
  <c r="AN13" i="1" s="1"/>
  <c r="AJ14" i="1"/>
  <c r="AP14" i="1" s="1"/>
  <c r="AH15" i="1"/>
  <c r="AN15" i="1" s="1"/>
  <c r="AH16" i="1"/>
  <c r="AN16" i="1" s="1"/>
  <c r="AH17" i="1"/>
  <c r="AN17" i="1" s="1"/>
  <c r="AE22" i="1"/>
  <c r="AK22" i="1" s="1"/>
  <c r="AJ23" i="1"/>
  <c r="AP23" i="1" s="1"/>
  <c r="AH25" i="1"/>
  <c r="AN25" i="1" s="1"/>
  <c r="AG31" i="1"/>
  <c r="AM31" i="1" s="1"/>
  <c r="AF32" i="1"/>
  <c r="AL32" i="1" s="1"/>
  <c r="AG34" i="1"/>
  <c r="AM34" i="1" s="1"/>
  <c r="AJ35" i="1"/>
  <c r="AP35" i="1" s="1"/>
  <c r="AI39" i="1"/>
  <c r="AO39" i="1" s="1"/>
  <c r="AJ45" i="1"/>
  <c r="AP45" i="1" s="1"/>
  <c r="AG9" i="1"/>
  <c r="AM9" i="1" s="1"/>
  <c r="AG10" i="1"/>
  <c r="AM10" i="1" s="1"/>
  <c r="AI10" i="1"/>
  <c r="AO10" i="1" s="1"/>
  <c r="AE11" i="1"/>
  <c r="AK11" i="1" s="1"/>
  <c r="AJ13" i="1"/>
  <c r="AP13" i="1" s="1"/>
  <c r="AJ17" i="1"/>
  <c r="AP17" i="1" s="1"/>
  <c r="AG22" i="1"/>
  <c r="AM22" i="1" s="1"/>
  <c r="AE24" i="1"/>
  <c r="AK24" i="1" s="1"/>
  <c r="AJ25" i="1"/>
  <c r="AP25" i="1" s="1"/>
  <c r="AH27" i="1"/>
  <c r="AN27" i="1" s="1"/>
  <c r="AI31" i="1"/>
  <c r="AO31" i="1" s="1"/>
  <c r="AJ32" i="1"/>
  <c r="AP32" i="1" s="1"/>
  <c r="AH36" i="1"/>
  <c r="AN36" i="1" s="1"/>
  <c r="AJ11" i="1"/>
  <c r="AP11" i="1" s="1"/>
  <c r="AF13" i="1"/>
  <c r="AL13" i="1" s="1"/>
  <c r="AF14" i="1"/>
  <c r="AL14" i="1" s="1"/>
  <c r="AH18" i="1"/>
  <c r="AN18" i="1" s="1"/>
  <c r="AJ21" i="1"/>
  <c r="AP21" i="1" s="1"/>
  <c r="AH23" i="1"/>
  <c r="AN23" i="1" s="1"/>
  <c r="AE9" i="1"/>
  <c r="AK9" i="1" s="1"/>
  <c r="AJ15" i="1"/>
  <c r="AP15" i="1" s="1"/>
  <c r="AJ16" i="1"/>
  <c r="AP16" i="1" s="1"/>
  <c r="AF9" i="1"/>
  <c r="AL9" i="1" s="1"/>
  <c r="AJ10" i="1"/>
  <c r="AP10" i="1" s="1"/>
  <c r="AF11" i="1"/>
  <c r="AL11" i="1" s="1"/>
  <c r="AE12" i="1"/>
  <c r="AK12" i="1" s="1"/>
  <c r="AG24" i="1"/>
  <c r="AM24" i="1" s="1"/>
  <c r="AE26" i="1"/>
  <c r="AK26" i="1" s="1"/>
  <c r="AJ27" i="1"/>
  <c r="AP27" i="1" s="1"/>
  <c r="AG29" i="1"/>
  <c r="AM29" i="1" s="1"/>
  <c r="AF30" i="1"/>
  <c r="AL30" i="1" s="1"/>
  <c r="AG33" i="1"/>
  <c r="AM33" i="1" s="1"/>
  <c r="AE37" i="1"/>
  <c r="AK37" i="1" s="1"/>
  <c r="AE38" i="1"/>
  <c r="AK38" i="1" s="1"/>
  <c r="AF47" i="1"/>
  <c r="AL47" i="1" s="1"/>
  <c r="AJ51" i="1"/>
  <c r="AP51" i="1" s="1"/>
  <c r="AM51" i="3"/>
  <c r="AI15" i="1"/>
  <c r="AO15" i="1" s="1"/>
  <c r="AI16" i="1"/>
  <c r="AO16" i="1" s="1"/>
  <c r="AI17" i="1"/>
  <c r="AO17" i="1" s="1"/>
  <c r="AG18" i="1"/>
  <c r="AM18" i="1" s="1"/>
  <c r="AH19" i="1"/>
  <c r="AN19" i="1" s="1"/>
  <c r="AE20" i="1"/>
  <c r="AK20" i="1" s="1"/>
  <c r="AI21" i="1"/>
  <c r="AO21" i="1" s="1"/>
  <c r="AF22" i="1"/>
  <c r="AL22" i="1" s="1"/>
  <c r="AI23" i="1"/>
  <c r="AO23" i="1" s="1"/>
  <c r="AF24" i="1"/>
  <c r="AL24" i="1" s="1"/>
  <c r="AI25" i="1"/>
  <c r="AO25" i="1" s="1"/>
  <c r="AF26" i="1"/>
  <c r="AL26" i="1" s="1"/>
  <c r="AI27" i="1"/>
  <c r="AO27" i="1" s="1"/>
  <c r="AE28" i="1"/>
  <c r="AK28" i="1" s="1"/>
  <c r="AH29" i="1"/>
  <c r="AN29" i="1" s="1"/>
  <c r="AE30" i="1"/>
  <c r="AK30" i="1" s="1"/>
  <c r="AH31" i="1"/>
  <c r="AN31" i="1" s="1"/>
  <c r="AE32" i="1"/>
  <c r="AK32" i="1" s="1"/>
  <c r="AH33" i="1"/>
  <c r="AN33" i="1" s="1"/>
  <c r="AF34" i="1"/>
  <c r="AL34" i="1" s="1"/>
  <c r="AI35" i="1"/>
  <c r="AO35" i="1" s="1"/>
  <c r="AI36" i="1"/>
  <c r="AO36" i="1" s="1"/>
  <c r="AF38" i="1"/>
  <c r="AL38" i="1" s="1"/>
  <c r="AG39" i="1"/>
  <c r="AM39" i="1" s="1"/>
  <c r="AI40" i="1"/>
  <c r="AO40" i="1" s="1"/>
  <c r="AI42" i="1"/>
  <c r="AO42" i="1" s="1"/>
  <c r="AI44" i="1"/>
  <c r="AO44" i="1" s="1"/>
  <c r="AG45" i="1"/>
  <c r="AM45" i="1" s="1"/>
  <c r="AF57" i="1"/>
  <c r="AL57" i="1" s="1"/>
  <c r="AG11" i="1"/>
  <c r="AM11" i="1" s="1"/>
  <c r="AG12" i="1"/>
  <c r="AM12" i="1" s="1"/>
  <c r="AG13" i="1"/>
  <c r="AM13" i="1" s="1"/>
  <c r="AG14" i="1"/>
  <c r="AM14" i="1" s="1"/>
  <c r="AE15" i="1"/>
  <c r="AK15" i="1" s="1"/>
  <c r="AE16" i="1"/>
  <c r="AK16" i="1" s="1"/>
  <c r="AE17" i="1"/>
  <c r="AK17" i="1" s="1"/>
  <c r="AI18" i="1"/>
  <c r="AO18" i="1" s="1"/>
  <c r="AJ19" i="1"/>
  <c r="AP19" i="1" s="1"/>
  <c r="AG20" i="1"/>
  <c r="AM20" i="1" s="1"/>
  <c r="AE21" i="1"/>
  <c r="AK21" i="1" s="1"/>
  <c r="AH22" i="1"/>
  <c r="AN22" i="1" s="1"/>
  <c r="AE23" i="1"/>
  <c r="AK23" i="1" s="1"/>
  <c r="AH24" i="1"/>
  <c r="AN24" i="1" s="1"/>
  <c r="AE25" i="1"/>
  <c r="AK25" i="1" s="1"/>
  <c r="AH26" i="1"/>
  <c r="AN26" i="1" s="1"/>
  <c r="AE27" i="1"/>
  <c r="AK27" i="1" s="1"/>
  <c r="AG28" i="1"/>
  <c r="AM28" i="1" s="1"/>
  <c r="AJ29" i="1"/>
  <c r="AP29" i="1" s="1"/>
  <c r="AG30" i="1"/>
  <c r="AM30" i="1" s="1"/>
  <c r="AJ31" i="1"/>
  <c r="AP31" i="1" s="1"/>
  <c r="AG32" i="1"/>
  <c r="AM32" i="1" s="1"/>
  <c r="AJ33" i="1"/>
  <c r="AP33" i="1" s="1"/>
  <c r="AH34" i="1"/>
  <c r="AN34" i="1" s="1"/>
  <c r="AE35" i="1"/>
  <c r="AK35" i="1" s="1"/>
  <c r="AF37" i="1"/>
  <c r="AL37" i="1" s="1"/>
  <c r="AI38" i="1"/>
  <c r="AO38" i="1" s="1"/>
  <c r="AJ39" i="1"/>
  <c r="AP39" i="1" s="1"/>
  <c r="AG41" i="1"/>
  <c r="AM41" i="1" s="1"/>
  <c r="AG43" i="1"/>
  <c r="AM43" i="1" s="1"/>
  <c r="AG47" i="1"/>
  <c r="AM47" i="1" s="1"/>
  <c r="AJ52" i="1"/>
  <c r="AP52" i="1" s="1"/>
  <c r="AH14" i="1"/>
  <c r="AN14" i="1" s="1"/>
  <c r="AF15" i="1"/>
  <c r="AL15" i="1" s="1"/>
  <c r="AF16" i="1"/>
  <c r="AL16" i="1" s="1"/>
  <c r="AJ18" i="1"/>
  <c r="AP18" i="1" s="1"/>
  <c r="AE19" i="1"/>
  <c r="AK19" i="1" s="1"/>
  <c r="AH20" i="1"/>
  <c r="AN20" i="1" s="1"/>
  <c r="AF21" i="1"/>
  <c r="AL21" i="1" s="1"/>
  <c r="AI22" i="1"/>
  <c r="AO22" i="1" s="1"/>
  <c r="AF23" i="1"/>
  <c r="AL23" i="1" s="1"/>
  <c r="AI24" i="1"/>
  <c r="AO24" i="1" s="1"/>
  <c r="AF25" i="1"/>
  <c r="AL25" i="1" s="1"/>
  <c r="AI26" i="1"/>
  <c r="AO26" i="1" s="1"/>
  <c r="AF27" i="1"/>
  <c r="AL27" i="1" s="1"/>
  <c r="AH28" i="1"/>
  <c r="AN28" i="1" s="1"/>
  <c r="AE29" i="1"/>
  <c r="AK29" i="1" s="1"/>
  <c r="AH30" i="1"/>
  <c r="AN30" i="1" s="1"/>
  <c r="AE31" i="1"/>
  <c r="AK31" i="1" s="1"/>
  <c r="AH32" i="1"/>
  <c r="AN32" i="1" s="1"/>
  <c r="AE33" i="1"/>
  <c r="AK33" i="1" s="1"/>
  <c r="AI34" i="1"/>
  <c r="AO34" i="1" s="1"/>
  <c r="AF35" i="1"/>
  <c r="AL35" i="1" s="1"/>
  <c r="AE36" i="1"/>
  <c r="AK36" i="1" s="1"/>
  <c r="AH37" i="1"/>
  <c r="AN37" i="1" s="1"/>
  <c r="AI41" i="1"/>
  <c r="AO41" i="1" s="1"/>
  <c r="AI43" i="1"/>
  <c r="AO43" i="1" s="1"/>
  <c r="AF46" i="1"/>
  <c r="AL46" i="1" s="1"/>
  <c r="AJ47" i="1"/>
  <c r="AP47" i="1" s="1"/>
  <c r="AI13" i="1"/>
  <c r="AO13" i="1" s="1"/>
  <c r="AI14" i="1"/>
  <c r="AO14" i="1" s="1"/>
  <c r="AG15" i="1"/>
  <c r="AM15" i="1" s="1"/>
  <c r="AG16" i="1"/>
  <c r="AM16" i="1" s="1"/>
  <c r="AG17" i="1"/>
  <c r="AM17" i="1" s="1"/>
  <c r="AE18" i="1"/>
  <c r="AK18" i="1" s="1"/>
  <c r="AF19" i="1"/>
  <c r="AL19" i="1" s="1"/>
  <c r="AI20" i="1"/>
  <c r="AO20" i="1" s="1"/>
  <c r="AG21" i="1"/>
  <c r="AM21" i="1" s="1"/>
  <c r="AJ22" i="1"/>
  <c r="AP22" i="1" s="1"/>
  <c r="AG23" i="1"/>
  <c r="AM23" i="1" s="1"/>
  <c r="AJ24" i="1"/>
  <c r="AP24" i="1" s="1"/>
  <c r="AG25" i="1"/>
  <c r="AM25" i="1" s="1"/>
  <c r="AJ26" i="1"/>
  <c r="AP26" i="1" s="1"/>
  <c r="AG27" i="1"/>
  <c r="AM27" i="1" s="1"/>
  <c r="AI28" i="1"/>
  <c r="AO28" i="1" s="1"/>
  <c r="AF29" i="1"/>
  <c r="AL29" i="1" s="1"/>
  <c r="AI30" i="1"/>
  <c r="AO30" i="1" s="1"/>
  <c r="AF31" i="1"/>
  <c r="AL31" i="1" s="1"/>
  <c r="AI32" i="1"/>
  <c r="AO32" i="1" s="1"/>
  <c r="AF33" i="1"/>
  <c r="AL33" i="1" s="1"/>
  <c r="AJ34" i="1"/>
  <c r="AP34" i="1" s="1"/>
  <c r="AG35" i="1"/>
  <c r="AM35" i="1" s="1"/>
  <c r="AF36" i="1"/>
  <c r="AL36" i="1" s="1"/>
  <c r="AI37" i="1"/>
  <c r="AO37" i="1" s="1"/>
  <c r="AJ41" i="1"/>
  <c r="AP41" i="1" s="1"/>
  <c r="AJ43" i="1"/>
  <c r="AP43" i="1" s="1"/>
  <c r="AG46" i="1"/>
  <c r="AM46" i="1" s="1"/>
  <c r="AH48" i="1"/>
  <c r="AN48" i="1" s="1"/>
  <c r="AF49" i="1"/>
  <c r="AL49" i="1" s="1"/>
  <c r="AM184" i="3"/>
  <c r="AJ50" i="1"/>
  <c r="AP50" i="1" s="1"/>
  <c r="AG51" i="1"/>
  <c r="AM51" i="1" s="1"/>
  <c r="AE52" i="1"/>
  <c r="AK52" i="1" s="1"/>
  <c r="AE55" i="1"/>
  <c r="AK55" i="1" s="1"/>
  <c r="AM172" i="3"/>
  <c r="AJ36" i="1"/>
  <c r="AP36" i="1" s="1"/>
  <c r="AJ38" i="1"/>
  <c r="AP38" i="1" s="1"/>
  <c r="AH39" i="1"/>
  <c r="AN39" i="1" s="1"/>
  <c r="AH40" i="1"/>
  <c r="AN40" i="1" s="1"/>
  <c r="AH41" i="1"/>
  <c r="AN41" i="1" s="1"/>
  <c r="AH42" i="1"/>
  <c r="AN42" i="1" s="1"/>
  <c r="AH43" i="1"/>
  <c r="AN43" i="1" s="1"/>
  <c r="AH44" i="1"/>
  <c r="AN44" i="1" s="1"/>
  <c r="AE45" i="1"/>
  <c r="AK45" i="1" s="1"/>
  <c r="AE46" i="1"/>
  <c r="AK46" i="1" s="1"/>
  <c r="AE47" i="1"/>
  <c r="AK47" i="1" s="1"/>
  <c r="AI48" i="1"/>
  <c r="AO48" i="1" s="1"/>
  <c r="AH51" i="1"/>
  <c r="AN51" i="1" s="1"/>
  <c r="AG52" i="1"/>
  <c r="AM52" i="1" s="1"/>
  <c r="AH53" i="1"/>
  <c r="AN53" i="1" s="1"/>
  <c r="AI55" i="1"/>
  <c r="AO55" i="1" s="1"/>
  <c r="AM43" i="3"/>
  <c r="AG36" i="1"/>
  <c r="AM36" i="1" s="1"/>
  <c r="AJ37" i="1"/>
  <c r="AP37" i="1" s="1"/>
  <c r="AG38" i="1"/>
  <c r="AM38" i="1" s="1"/>
  <c r="AE39" i="1"/>
  <c r="AK39" i="1" s="1"/>
  <c r="AE40" i="1"/>
  <c r="AK40" i="1" s="1"/>
  <c r="AE41" i="1"/>
  <c r="AK41" i="1" s="1"/>
  <c r="AE42" i="1"/>
  <c r="AK42" i="1" s="1"/>
  <c r="AE43" i="1"/>
  <c r="AK43" i="1" s="1"/>
  <c r="AE44" i="1"/>
  <c r="AK44" i="1" s="1"/>
  <c r="AH45" i="1"/>
  <c r="AN45" i="1" s="1"/>
  <c r="AH46" i="1"/>
  <c r="AN46" i="1" s="1"/>
  <c r="AH47" i="1"/>
  <c r="AN47" i="1" s="1"/>
  <c r="AH49" i="1"/>
  <c r="AN49" i="1" s="1"/>
  <c r="AG50" i="1"/>
  <c r="AM50" i="1" s="1"/>
  <c r="AF54" i="1"/>
  <c r="AL54" i="1" s="1"/>
  <c r="AF56" i="1"/>
  <c r="AL56" i="1" s="1"/>
  <c r="AJ57" i="1"/>
  <c r="AP57" i="1" s="1"/>
  <c r="AM39" i="3"/>
  <c r="AF40" i="1"/>
  <c r="AL40" i="1" s="1"/>
  <c r="AF41" i="1"/>
  <c r="AL41" i="1" s="1"/>
  <c r="AF42" i="1"/>
  <c r="AL42" i="1" s="1"/>
  <c r="AF43" i="1"/>
  <c r="AL43" i="1" s="1"/>
  <c r="AF44" i="1"/>
  <c r="AL44" i="1" s="1"/>
  <c r="AI45" i="1"/>
  <c r="AO45" i="1" s="1"/>
  <c r="AI46" i="1"/>
  <c r="AO46" i="1" s="1"/>
  <c r="AI47" i="1"/>
  <c r="AO47" i="1" s="1"/>
  <c r="AF48" i="1"/>
  <c r="AL48" i="1" s="1"/>
  <c r="AI49" i="1"/>
  <c r="AO49" i="1" s="1"/>
  <c r="AI50" i="1"/>
  <c r="AO50" i="1" s="1"/>
  <c r="AF51" i="1"/>
  <c r="AL51" i="1" s="1"/>
  <c r="AH54" i="1"/>
  <c r="AN54" i="1" s="1"/>
  <c r="AH56" i="1"/>
  <c r="AN56" i="1" s="1"/>
  <c r="AE48" i="1"/>
  <c r="AK48" i="1" s="1"/>
  <c r="AE49" i="1"/>
  <c r="AK49" i="1" s="1"/>
  <c r="AF50" i="1"/>
  <c r="AL50" i="1" s="1"/>
  <c r="AI51" i="1"/>
  <c r="AO51" i="1" s="1"/>
  <c r="AF52" i="1"/>
  <c r="AL52" i="1" s="1"/>
  <c r="AI53" i="1"/>
  <c r="AO53" i="1" s="1"/>
  <c r="AG54" i="1"/>
  <c r="AM54" i="1" s="1"/>
  <c r="AJ55" i="1"/>
  <c r="AP55" i="1" s="1"/>
  <c r="AG56" i="1"/>
  <c r="AM56" i="1" s="1"/>
  <c r="AE57" i="1"/>
  <c r="AK57" i="1" s="1"/>
  <c r="AM2" i="3"/>
  <c r="AM4" i="3"/>
  <c r="AM6" i="3"/>
  <c r="AM8" i="3"/>
  <c r="AM10" i="3"/>
  <c r="AM12" i="3"/>
  <c r="AM14" i="3"/>
  <c r="AM16" i="3"/>
  <c r="AM18" i="3"/>
  <c r="AM20" i="3"/>
  <c r="AM22" i="3"/>
  <c r="AM24" i="3"/>
  <c r="AM26" i="3"/>
  <c r="AM28" i="3"/>
  <c r="AM30" i="3"/>
  <c r="AM32" i="3"/>
  <c r="AM34" i="3"/>
  <c r="AM194" i="3"/>
  <c r="AM206" i="3"/>
  <c r="AM21" i="4"/>
  <c r="AX28" i="1"/>
  <c r="AY28" i="1" s="1"/>
  <c r="AZ28" i="1" s="1"/>
  <c r="AG48" i="1"/>
  <c r="AM48" i="1" s="1"/>
  <c r="AG49" i="1"/>
  <c r="AM49" i="1" s="1"/>
  <c r="AH50" i="1"/>
  <c r="AN50" i="1" s="1"/>
  <c r="AE51" i="1"/>
  <c r="AK51" i="1" s="1"/>
  <c r="AH52" i="1"/>
  <c r="AN52" i="1" s="1"/>
  <c r="AE53" i="1"/>
  <c r="AK53" i="1" s="1"/>
  <c r="AI54" i="1"/>
  <c r="AO54" i="1" s="1"/>
  <c r="AF55" i="1"/>
  <c r="AL55" i="1" s="1"/>
  <c r="AI56" i="1"/>
  <c r="AO56" i="1" s="1"/>
  <c r="AG57" i="1"/>
  <c r="AM57" i="1" s="1"/>
  <c r="AM198" i="3"/>
  <c r="AM210" i="3"/>
  <c r="AI52" i="1"/>
  <c r="AO52" i="1" s="1"/>
  <c r="AF53" i="1"/>
  <c r="AL53" i="1" s="1"/>
  <c r="AJ54" i="1"/>
  <c r="AP54" i="1" s="1"/>
  <c r="AG55" i="1"/>
  <c r="AM55" i="1" s="1"/>
  <c r="AJ56" i="1"/>
  <c r="AP56" i="1" s="1"/>
  <c r="AH57" i="1"/>
  <c r="AN57" i="1" s="1"/>
  <c r="AM35" i="3"/>
  <c r="AM47" i="3"/>
  <c r="AM109" i="3"/>
  <c r="AM113" i="3"/>
  <c r="AM117" i="3"/>
  <c r="AM121" i="3"/>
  <c r="AM125" i="3"/>
  <c r="AM129" i="3"/>
  <c r="AM138" i="3"/>
  <c r="AM212" i="3"/>
  <c r="AM276" i="3"/>
  <c r="AG53" i="1"/>
  <c r="AM53" i="1" s="1"/>
  <c r="AE54" i="1"/>
  <c r="AK54" i="1" s="1"/>
  <c r="AH55" i="1"/>
  <c r="AN55" i="1" s="1"/>
  <c r="AE56" i="1"/>
  <c r="AK56" i="1" s="1"/>
  <c r="AI57" i="1"/>
  <c r="AO57" i="1" s="1"/>
  <c r="AM202" i="3"/>
  <c r="AM38" i="3"/>
  <c r="AM42" i="3"/>
  <c r="AM46" i="3"/>
  <c r="AM50" i="3"/>
  <c r="AM174" i="3"/>
  <c r="AM186" i="3"/>
  <c r="AM195" i="3"/>
  <c r="AM199" i="3"/>
  <c r="AM203" i="3"/>
  <c r="AM207" i="3"/>
  <c r="AM3" i="3"/>
  <c r="AM5" i="3"/>
  <c r="AM7" i="3"/>
  <c r="AM9" i="3"/>
  <c r="AM11" i="3"/>
  <c r="AM13" i="3"/>
  <c r="AM15" i="3"/>
  <c r="AM17" i="3"/>
  <c r="AM19" i="3"/>
  <c r="AM21" i="3"/>
  <c r="AM23" i="3"/>
  <c r="AM25" i="3"/>
  <c r="AM27" i="3"/>
  <c r="AM29" i="3"/>
  <c r="AM31" i="3"/>
  <c r="AM33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77" i="3"/>
  <c r="AM189" i="3"/>
  <c r="AM192" i="3"/>
  <c r="AM196" i="3"/>
  <c r="AM200" i="3"/>
  <c r="AM204" i="3"/>
  <c r="AM208" i="3"/>
  <c r="AM36" i="3"/>
  <c r="AM40" i="3"/>
  <c r="AM44" i="3"/>
  <c r="AM48" i="3"/>
  <c r="AM180" i="3"/>
  <c r="AM193" i="3"/>
  <c r="AM197" i="3"/>
  <c r="AM201" i="3"/>
  <c r="AM205" i="3"/>
  <c r="AM209" i="3"/>
  <c r="AM252" i="3"/>
  <c r="AM37" i="3"/>
  <c r="AM41" i="3"/>
  <c r="AM45" i="3"/>
  <c r="AM49" i="3"/>
  <c r="AM111" i="3"/>
  <c r="AM115" i="3"/>
  <c r="AM119" i="3"/>
  <c r="AM123" i="3"/>
  <c r="AM127" i="3"/>
  <c r="AM131" i="3"/>
  <c r="AM134" i="3"/>
  <c r="AM178" i="3"/>
  <c r="AM190" i="3"/>
  <c r="AM133" i="3"/>
  <c r="AM137" i="3"/>
  <c r="AM173" i="3"/>
  <c r="AM185" i="3"/>
  <c r="AM214" i="3"/>
  <c r="AM45" i="4"/>
  <c r="AX52" i="1"/>
  <c r="AY52" i="1" s="1"/>
  <c r="AZ52" i="1" s="1"/>
  <c r="AM135" i="3"/>
  <c r="AM139" i="3"/>
  <c r="AM140" i="3"/>
  <c r="AM141" i="3"/>
  <c r="AM142" i="3"/>
  <c r="AM143" i="3"/>
  <c r="AM144" i="3"/>
  <c r="AM145" i="3"/>
  <c r="AM146" i="3"/>
  <c r="AM147" i="3"/>
  <c r="AM148" i="3"/>
  <c r="AM149" i="3"/>
  <c r="AM150" i="3"/>
  <c r="AM151" i="3"/>
  <c r="AM152" i="3"/>
  <c r="AM153" i="3"/>
  <c r="AM154" i="3"/>
  <c r="AM155" i="3"/>
  <c r="AM156" i="3"/>
  <c r="AM157" i="3"/>
  <c r="AM158" i="3"/>
  <c r="AM159" i="3"/>
  <c r="AM160" i="3"/>
  <c r="AM161" i="3"/>
  <c r="AM162" i="3"/>
  <c r="AM163" i="3"/>
  <c r="AM164" i="3"/>
  <c r="AM165" i="3"/>
  <c r="AM166" i="3"/>
  <c r="AM167" i="3"/>
  <c r="AM168" i="3"/>
  <c r="AM169" i="3"/>
  <c r="AM170" i="3"/>
  <c r="AM176" i="3"/>
  <c r="AM182" i="3"/>
  <c r="AM188" i="3"/>
  <c r="AM264" i="3"/>
  <c r="AM110" i="3"/>
  <c r="AM112" i="3"/>
  <c r="AM114" i="3"/>
  <c r="AM116" i="3"/>
  <c r="AM118" i="3"/>
  <c r="AM120" i="3"/>
  <c r="AM122" i="3"/>
  <c r="AM124" i="3"/>
  <c r="AM126" i="3"/>
  <c r="AM128" i="3"/>
  <c r="AM130" i="3"/>
  <c r="AM132" i="3"/>
  <c r="AM136" i="3"/>
  <c r="AM181" i="3"/>
  <c r="AM5" i="4"/>
  <c r="AX12" i="1"/>
  <c r="AY12" i="1" s="1"/>
  <c r="AZ12" i="1" s="1"/>
  <c r="AM33" i="4"/>
  <c r="AX40" i="1"/>
  <c r="AY40" i="1" s="1"/>
  <c r="AZ40" i="1" s="1"/>
  <c r="AM226" i="3"/>
  <c r="AM232" i="3"/>
  <c r="AM238" i="3"/>
  <c r="AM244" i="3"/>
  <c r="AM268" i="3"/>
  <c r="AM272" i="3"/>
  <c r="AM171" i="3"/>
  <c r="AM175" i="3"/>
  <c r="AM179" i="3"/>
  <c r="AM183" i="3"/>
  <c r="AM187" i="3"/>
  <c r="AM191" i="3"/>
  <c r="AM211" i="3"/>
  <c r="AM224" i="3"/>
  <c r="AM230" i="3"/>
  <c r="AM236" i="3"/>
  <c r="AM242" i="3"/>
  <c r="AM248" i="3"/>
  <c r="AM280" i="3"/>
  <c r="AM284" i="3"/>
  <c r="AM215" i="3"/>
  <c r="AM228" i="3"/>
  <c r="AM234" i="3"/>
  <c r="AM240" i="3"/>
  <c r="AM246" i="3"/>
  <c r="AM256" i="3"/>
  <c r="AM260" i="3"/>
  <c r="AM216" i="3"/>
  <c r="AM218" i="3"/>
  <c r="AM220" i="3"/>
  <c r="AM222" i="3"/>
  <c r="AM25" i="4"/>
  <c r="AX32" i="1"/>
  <c r="AY32" i="1" s="1"/>
  <c r="AZ32" i="1" s="1"/>
  <c r="AM37" i="4"/>
  <c r="AX44" i="1"/>
  <c r="AY44" i="1" s="1"/>
  <c r="AZ44" i="1" s="1"/>
  <c r="AM49" i="4"/>
  <c r="AX56" i="1"/>
  <c r="AY56" i="1" s="1"/>
  <c r="AZ56" i="1" s="1"/>
  <c r="AM213" i="3"/>
  <c r="AM290" i="3"/>
  <c r="AM294" i="3"/>
  <c r="AM3" i="4"/>
  <c r="AX10" i="1"/>
  <c r="AY10" i="1" s="1"/>
  <c r="AZ10" i="1" s="1"/>
  <c r="AM10" i="4"/>
  <c r="AX17" i="1"/>
  <c r="AY17" i="1" s="1"/>
  <c r="AZ17" i="1" s="1"/>
  <c r="AM18" i="4"/>
  <c r="AX25" i="1"/>
  <c r="AY25" i="1" s="1"/>
  <c r="AZ25" i="1" s="1"/>
  <c r="AM29" i="4"/>
  <c r="AX36" i="1"/>
  <c r="AY36" i="1" s="1"/>
  <c r="AZ36" i="1" s="1"/>
  <c r="AM41" i="4"/>
  <c r="AX48" i="1"/>
  <c r="AY48" i="1" s="1"/>
  <c r="AZ48" i="1" s="1"/>
  <c r="AM217" i="3"/>
  <c r="AM219" i="3"/>
  <c r="AM221" i="3"/>
  <c r="AM223" i="3"/>
  <c r="AM225" i="3"/>
  <c r="AM227" i="3"/>
  <c r="AM229" i="3"/>
  <c r="AM231" i="3"/>
  <c r="AM233" i="3"/>
  <c r="AM235" i="3"/>
  <c r="AM237" i="3"/>
  <c r="AM239" i="3"/>
  <c r="AM241" i="3"/>
  <c r="AM243" i="3"/>
  <c r="AM245" i="3"/>
  <c r="AM247" i="3"/>
  <c r="AM250" i="3"/>
  <c r="AM254" i="3"/>
  <c r="AM258" i="3"/>
  <c r="AM262" i="3"/>
  <c r="AM266" i="3"/>
  <c r="AM270" i="3"/>
  <c r="AM274" i="3"/>
  <c r="AM278" i="3"/>
  <c r="AM282" i="3"/>
  <c r="AM251" i="3"/>
  <c r="AM255" i="3"/>
  <c r="AM259" i="3"/>
  <c r="AM263" i="3"/>
  <c r="AM267" i="3"/>
  <c r="AM271" i="3"/>
  <c r="AM275" i="3"/>
  <c r="AM279" i="3"/>
  <c r="AM283" i="3"/>
  <c r="AM249" i="3"/>
  <c r="AM253" i="3"/>
  <c r="AM257" i="3"/>
  <c r="AM261" i="3"/>
  <c r="AM265" i="3"/>
  <c r="AM269" i="3"/>
  <c r="AM273" i="3"/>
  <c r="AM277" i="3"/>
  <c r="AM281" i="3"/>
  <c r="AM285" i="3"/>
  <c r="AM286" i="3"/>
  <c r="AM287" i="3"/>
  <c r="AM288" i="3"/>
  <c r="AM292" i="3"/>
  <c r="AM296" i="3"/>
  <c r="AM4" i="4"/>
  <c r="AX11" i="1"/>
  <c r="AY11" i="1" s="1"/>
  <c r="AZ11" i="1" s="1"/>
  <c r="AM6" i="4"/>
  <c r="AX13" i="1"/>
  <c r="AY13" i="1" s="1"/>
  <c r="AZ13" i="1" s="1"/>
  <c r="AM14" i="4"/>
  <c r="AX21" i="1"/>
  <c r="AY21" i="1" s="1"/>
  <c r="AZ21" i="1" s="1"/>
  <c r="AM23" i="4"/>
  <c r="AX30" i="1"/>
  <c r="AY30" i="1" s="1"/>
  <c r="AZ30" i="1" s="1"/>
  <c r="AM27" i="4"/>
  <c r="AX34" i="1"/>
  <c r="AY34" i="1" s="1"/>
  <c r="AZ34" i="1" s="1"/>
  <c r="AM31" i="4"/>
  <c r="AX38" i="1"/>
  <c r="AY38" i="1" s="1"/>
  <c r="AZ38" i="1" s="1"/>
  <c r="AM35" i="4"/>
  <c r="AX42" i="1"/>
  <c r="AY42" i="1" s="1"/>
  <c r="AZ42" i="1" s="1"/>
  <c r="AM39" i="4"/>
  <c r="AX46" i="1"/>
  <c r="AY46" i="1" s="1"/>
  <c r="AZ46" i="1" s="1"/>
  <c r="AM43" i="4"/>
  <c r="AX50" i="1"/>
  <c r="AY50" i="1" s="1"/>
  <c r="AZ50" i="1" s="1"/>
  <c r="AM47" i="4"/>
  <c r="AX54" i="1"/>
  <c r="AY54" i="1" s="1"/>
  <c r="AZ54" i="1" s="1"/>
  <c r="AM51" i="4"/>
  <c r="AM7" i="4"/>
  <c r="AX14" i="1"/>
  <c r="AY14" i="1" s="1"/>
  <c r="AZ14" i="1" s="1"/>
  <c r="AM11" i="4"/>
  <c r="AX18" i="1"/>
  <c r="AY18" i="1" s="1"/>
  <c r="AZ18" i="1" s="1"/>
  <c r="AM15" i="4"/>
  <c r="AX22" i="1"/>
  <c r="AY22" i="1" s="1"/>
  <c r="AZ22" i="1" s="1"/>
  <c r="AM19" i="4"/>
  <c r="AX26" i="1"/>
  <c r="AY26" i="1" s="1"/>
  <c r="AZ26" i="1" s="1"/>
  <c r="AM9" i="4"/>
  <c r="AX16" i="1"/>
  <c r="AY16" i="1" s="1"/>
  <c r="AZ16" i="1" s="1"/>
  <c r="AM13" i="4"/>
  <c r="AX20" i="1"/>
  <c r="AY20" i="1" s="1"/>
  <c r="AZ20" i="1" s="1"/>
  <c r="AM17" i="4"/>
  <c r="AX24" i="1"/>
  <c r="AY24" i="1" s="1"/>
  <c r="AZ24" i="1" s="1"/>
  <c r="AM289" i="3"/>
  <c r="AM291" i="3"/>
  <c r="AM293" i="3"/>
  <c r="AM295" i="3"/>
  <c r="AM2" i="4"/>
  <c r="AX9" i="1"/>
  <c r="AY9" i="1" s="1"/>
  <c r="AZ9" i="1" s="1"/>
  <c r="AM8" i="4"/>
  <c r="AX15" i="1"/>
  <c r="AY15" i="1" s="1"/>
  <c r="AZ15" i="1" s="1"/>
  <c r="AM12" i="4"/>
  <c r="AX19" i="1"/>
  <c r="AY19" i="1" s="1"/>
  <c r="AZ19" i="1" s="1"/>
  <c r="AM16" i="4"/>
  <c r="AX23" i="1"/>
  <c r="AY23" i="1" s="1"/>
  <c r="AZ23" i="1" s="1"/>
  <c r="AM20" i="4"/>
  <c r="AX27" i="1"/>
  <c r="AY27" i="1" s="1"/>
  <c r="AZ27" i="1" s="1"/>
  <c r="AM22" i="4"/>
  <c r="AX29" i="1"/>
  <c r="AY29" i="1" s="1"/>
  <c r="AZ29" i="1" s="1"/>
  <c r="AM24" i="4"/>
  <c r="AX31" i="1"/>
  <c r="AY31" i="1" s="1"/>
  <c r="AZ31" i="1" s="1"/>
  <c r="AM26" i="4"/>
  <c r="AX33" i="1"/>
  <c r="AY33" i="1" s="1"/>
  <c r="AZ33" i="1" s="1"/>
  <c r="AM28" i="4"/>
  <c r="AX35" i="1"/>
  <c r="AY35" i="1" s="1"/>
  <c r="AZ35" i="1" s="1"/>
  <c r="AM30" i="4"/>
  <c r="AX37" i="1"/>
  <c r="AY37" i="1" s="1"/>
  <c r="AZ37" i="1" s="1"/>
  <c r="AM32" i="4"/>
  <c r="AX39" i="1"/>
  <c r="AY39" i="1" s="1"/>
  <c r="AZ39" i="1" s="1"/>
  <c r="AM34" i="4"/>
  <c r="AX41" i="1"/>
  <c r="AY41" i="1" s="1"/>
  <c r="AZ41" i="1" s="1"/>
  <c r="AM36" i="4"/>
  <c r="AX43" i="1"/>
  <c r="AY43" i="1" s="1"/>
  <c r="AZ43" i="1" s="1"/>
  <c r="AM38" i="4"/>
  <c r="AX45" i="1"/>
  <c r="AY45" i="1" s="1"/>
  <c r="AZ45" i="1" s="1"/>
  <c r="AM40" i="4"/>
  <c r="AX47" i="1"/>
  <c r="AY47" i="1" s="1"/>
  <c r="AZ47" i="1" s="1"/>
  <c r="AM42" i="4"/>
  <c r="AX49" i="1"/>
  <c r="AY49" i="1" s="1"/>
  <c r="AZ49" i="1" s="1"/>
  <c r="AM44" i="4"/>
  <c r="AX51" i="1"/>
  <c r="AY51" i="1" s="1"/>
  <c r="AZ51" i="1" s="1"/>
  <c r="AM46" i="4"/>
  <c r="AX53" i="1"/>
  <c r="AY53" i="1" s="1"/>
  <c r="AZ53" i="1" s="1"/>
  <c r="AM48" i="4"/>
  <c r="AX55" i="1"/>
  <c r="AY55" i="1" s="1"/>
  <c r="AZ55" i="1" s="1"/>
  <c r="AM50" i="4"/>
  <c r="AX57" i="1"/>
  <c r="AY57" i="1" s="1"/>
  <c r="AZ57" i="1" s="1"/>
  <c r="CF67" i="1"/>
  <c r="CF65" i="1"/>
  <c r="CF69" i="1"/>
  <c r="CF60" i="1"/>
  <c r="CF68" i="1"/>
  <c r="CF64" i="1"/>
  <c r="CF66" i="1"/>
  <c r="CF71" i="1"/>
  <c r="CI68" i="1"/>
  <c r="CC61" i="1"/>
  <c r="N16" i="1"/>
  <c r="K16" i="1"/>
  <c r="L16" i="1" s="1"/>
  <c r="N17" i="1"/>
  <c r="K17" i="1"/>
  <c r="L17" i="1" s="1"/>
  <c r="N25" i="1"/>
  <c r="K25" i="1"/>
  <c r="L25" i="1" s="1"/>
  <c r="M39" i="1"/>
  <c r="R39" i="1"/>
  <c r="R59" i="1" s="1"/>
  <c r="O39" i="1"/>
  <c r="L39" i="1"/>
  <c r="K41" i="1"/>
  <c r="Q41" i="1"/>
  <c r="K43" i="1"/>
  <c r="L43" i="1" s="1"/>
  <c r="Q43" i="1"/>
  <c r="CF44" i="1"/>
  <c r="CF63" i="1" s="1"/>
  <c r="CD73" i="1"/>
  <c r="P9" i="1"/>
  <c r="CD66" i="1"/>
  <c r="CD67" i="1"/>
  <c r="CD64" i="1"/>
  <c r="CD63" i="1"/>
  <c r="CD69" i="1"/>
  <c r="CD68" i="1"/>
  <c r="CD61" i="1"/>
  <c r="CD60" i="1"/>
  <c r="CD59" i="1"/>
  <c r="CD58" i="1"/>
  <c r="CD65" i="1"/>
  <c r="CD62" i="1"/>
  <c r="CJ66" i="1"/>
  <c r="CJ67" i="1"/>
  <c r="CJ64" i="1"/>
  <c r="CJ63" i="1"/>
  <c r="CJ62" i="1"/>
  <c r="CJ61" i="1"/>
  <c r="CJ65" i="1"/>
  <c r="CJ60" i="1"/>
  <c r="CJ69" i="1"/>
  <c r="CJ68" i="1"/>
  <c r="CJ59" i="1"/>
  <c r="CJ58" i="1"/>
  <c r="CP63" i="1"/>
  <c r="CP61" i="1"/>
  <c r="CP62" i="1"/>
  <c r="CP60" i="1"/>
  <c r="CP58" i="1"/>
  <c r="CP59" i="1"/>
  <c r="N10" i="1"/>
  <c r="N69" i="1" s="1"/>
  <c r="DO10" i="1"/>
  <c r="N12" i="1"/>
  <c r="DO12" i="1"/>
  <c r="BL15" i="1"/>
  <c r="BM15" i="1" s="1"/>
  <c r="BL16" i="1"/>
  <c r="BM16" i="1" s="1"/>
  <c r="BD18" i="1"/>
  <c r="BE18" i="1" s="1"/>
  <c r="BE69" i="1" s="1"/>
  <c r="P19" i="1"/>
  <c r="BT19" i="1"/>
  <c r="BU19" i="1" s="1"/>
  <c r="K22" i="1"/>
  <c r="L22" i="1" s="1"/>
  <c r="BL25" i="1"/>
  <c r="BM25" i="1" s="1"/>
  <c r="BP26" i="1"/>
  <c r="BQ26" i="1" s="1"/>
  <c r="N27" i="1"/>
  <c r="K27" i="1"/>
  <c r="L27" i="1" s="1"/>
  <c r="BD27" i="1"/>
  <c r="BE27" i="1" s="1"/>
  <c r="R29" i="1"/>
  <c r="BL29" i="1"/>
  <c r="BM29" i="1" s="1"/>
  <c r="BP30" i="1"/>
  <c r="BQ30" i="1" s="1"/>
  <c r="O31" i="1"/>
  <c r="N32" i="1"/>
  <c r="BH33" i="1"/>
  <c r="BI33" i="1" s="1"/>
  <c r="BI62" i="1" s="1"/>
  <c r="O34" i="1"/>
  <c r="BD34" i="1"/>
  <c r="BE34" i="1" s="1"/>
  <c r="BT34" i="1"/>
  <c r="BU34" i="1" s="1"/>
  <c r="BP37" i="1"/>
  <c r="BQ37" i="1" s="1"/>
  <c r="N39" i="1"/>
  <c r="BD45" i="1"/>
  <c r="BE45" i="1" s="1"/>
  <c r="BD51" i="1"/>
  <c r="BE51" i="1" s="1"/>
  <c r="DU62" i="1"/>
  <c r="DU59" i="1"/>
  <c r="DU58" i="1"/>
  <c r="DU61" i="1"/>
  <c r="DU60" i="1"/>
  <c r="O10" i="1"/>
  <c r="N29" i="1"/>
  <c r="M29" i="1"/>
  <c r="K29" i="1"/>
  <c r="L29" i="1" s="1"/>
  <c r="N33" i="1"/>
  <c r="M33" i="1"/>
  <c r="R33" i="1"/>
  <c r="L33" i="1"/>
  <c r="K33" i="1"/>
  <c r="K36" i="1"/>
  <c r="L36" i="1" s="1"/>
  <c r="BD37" i="1"/>
  <c r="BE37" i="1" s="1"/>
  <c r="CG70" i="1"/>
  <c r="CI44" i="1"/>
  <c r="BT48" i="1"/>
  <c r="BU48" i="1" s="1"/>
  <c r="CH69" i="1"/>
  <c r="BH53" i="1"/>
  <c r="BI53" i="1" s="1"/>
  <c r="CL59" i="1"/>
  <c r="CL58" i="1"/>
  <c r="CL63" i="1"/>
  <c r="CL61" i="1"/>
  <c r="CL62" i="1"/>
  <c r="CL60" i="1"/>
  <c r="DV58" i="1"/>
  <c r="DV60" i="1"/>
  <c r="DV61" i="1"/>
  <c r="DV62" i="1"/>
  <c r="DV59" i="1"/>
  <c r="Q12" i="1"/>
  <c r="Q65" i="1" s="1"/>
  <c r="K13" i="1"/>
  <c r="L13" i="1" s="1"/>
  <c r="BT13" i="1"/>
  <c r="BU13" i="1" s="1"/>
  <c r="BL14" i="1"/>
  <c r="BM14" i="1" s="1"/>
  <c r="BK14" i="1"/>
  <c r="BL18" i="1"/>
  <c r="BM18" i="1" s="1"/>
  <c r="R19" i="1"/>
  <c r="BL19" i="1"/>
  <c r="BM19" i="1" s="1"/>
  <c r="BX20" i="1"/>
  <c r="BY20" i="1" s="1"/>
  <c r="BT23" i="1"/>
  <c r="BU23" i="1" s="1"/>
  <c r="BD24" i="1"/>
  <c r="BE24" i="1" s="1"/>
  <c r="K26" i="1"/>
  <c r="L26" i="1" s="1"/>
  <c r="BP28" i="1"/>
  <c r="BQ28" i="1" s="1"/>
  <c r="O29" i="1"/>
  <c r="K30" i="1"/>
  <c r="L30" i="1" s="1"/>
  <c r="N30" i="1"/>
  <c r="P31" i="1"/>
  <c r="BT31" i="1"/>
  <c r="BU31" i="1" s="1"/>
  <c r="O33" i="1"/>
  <c r="BL33" i="1"/>
  <c r="BM33" i="1" s="1"/>
  <c r="BP35" i="1"/>
  <c r="BQ35" i="1" s="1"/>
  <c r="BL36" i="1"/>
  <c r="BM36" i="1" s="1"/>
  <c r="BT37" i="1"/>
  <c r="BU37" i="1" s="1"/>
  <c r="BH38" i="1"/>
  <c r="BI38" i="1" s="1"/>
  <c r="BI59" i="1" s="1"/>
  <c r="BX38" i="1"/>
  <c r="BY38" i="1" s="1"/>
  <c r="BH44" i="1"/>
  <c r="BI44" i="1" s="1"/>
  <c r="BT44" i="1"/>
  <c r="BU44" i="1" s="1"/>
  <c r="BD48" i="1"/>
  <c r="BE48" i="1" s="1"/>
  <c r="CO63" i="1"/>
  <c r="CO61" i="1"/>
  <c r="CO59" i="1"/>
  <c r="CO58" i="1"/>
  <c r="CO62" i="1"/>
  <c r="DS62" i="1"/>
  <c r="DS60" i="1"/>
  <c r="DS59" i="1"/>
  <c r="DS58" i="1"/>
  <c r="DS61" i="1"/>
  <c r="K9" i="1"/>
  <c r="L9" i="1" s="1"/>
  <c r="CE68" i="1"/>
  <c r="CE62" i="1"/>
  <c r="CE60" i="1"/>
  <c r="CE59" i="1"/>
  <c r="CE58" i="1"/>
  <c r="CE66" i="1"/>
  <c r="CE65" i="1"/>
  <c r="CE64" i="1"/>
  <c r="CE63" i="1"/>
  <c r="CE61" i="1"/>
  <c r="CE69" i="1"/>
  <c r="CE67" i="1"/>
  <c r="CQ9" i="1"/>
  <c r="BX52" i="1"/>
  <c r="BY52" i="1" s="1"/>
  <c r="BP52" i="1"/>
  <c r="BQ52" i="1" s="1"/>
  <c r="BH52" i="1"/>
  <c r="BI52" i="1" s="1"/>
  <c r="BL57" i="1"/>
  <c r="BM57" i="1" s="1"/>
  <c r="BX56" i="1"/>
  <c r="BY56" i="1" s="1"/>
  <c r="BT53" i="1"/>
  <c r="BU53" i="1" s="1"/>
  <c r="BT51" i="1"/>
  <c r="BU51" i="1" s="1"/>
  <c r="BD49" i="1"/>
  <c r="BE49" i="1" s="1"/>
  <c r="BE70" i="1" s="1"/>
  <c r="BX48" i="1"/>
  <c r="BY48" i="1" s="1"/>
  <c r="BP47" i="1"/>
  <c r="BQ47" i="1" s="1"/>
  <c r="BT46" i="1"/>
  <c r="BU46" i="1" s="1"/>
  <c r="BL46" i="1"/>
  <c r="BM46" i="1" s="1"/>
  <c r="BT45" i="1"/>
  <c r="BU45" i="1" s="1"/>
  <c r="BL45" i="1"/>
  <c r="BM45" i="1" s="1"/>
  <c r="BX43" i="1"/>
  <c r="BY43" i="1" s="1"/>
  <c r="BP43" i="1"/>
  <c r="BQ43" i="1" s="1"/>
  <c r="BX42" i="1"/>
  <c r="BY42" i="1" s="1"/>
  <c r="BP42" i="1"/>
  <c r="BQ42" i="1" s="1"/>
  <c r="BX41" i="1"/>
  <c r="BY41" i="1" s="1"/>
  <c r="BP41" i="1"/>
  <c r="BQ41" i="1" s="1"/>
  <c r="BX40" i="1"/>
  <c r="BY40" i="1" s="1"/>
  <c r="BP40" i="1"/>
  <c r="BQ40" i="1" s="1"/>
  <c r="BX39" i="1"/>
  <c r="BY39" i="1" s="1"/>
  <c r="BP39" i="1"/>
  <c r="BQ39" i="1" s="1"/>
  <c r="BP55" i="1"/>
  <c r="BQ55" i="1" s="1"/>
  <c r="BX55" i="1"/>
  <c r="BY55" i="1" s="1"/>
  <c r="BH55" i="1"/>
  <c r="BI55" i="1" s="1"/>
  <c r="BP50" i="1"/>
  <c r="BQ50" i="1" s="1"/>
  <c r="BL56" i="1"/>
  <c r="BM56" i="1" s="1"/>
  <c r="BL54" i="1"/>
  <c r="BM54" i="1" s="1"/>
  <c r="BL51" i="1"/>
  <c r="BM51" i="1" s="1"/>
  <c r="BX50" i="1"/>
  <c r="BY50" i="1" s="1"/>
  <c r="BP49" i="1"/>
  <c r="BQ49" i="1" s="1"/>
  <c r="BX46" i="1"/>
  <c r="BY46" i="1" s="1"/>
  <c r="BL42" i="1"/>
  <c r="BM42" i="1" s="1"/>
  <c r="BL40" i="1"/>
  <c r="BM40" i="1" s="1"/>
  <c r="BT32" i="1"/>
  <c r="BU32" i="1" s="1"/>
  <c r="BL32" i="1"/>
  <c r="BM32" i="1" s="1"/>
  <c r="BP31" i="1"/>
  <c r="BQ31" i="1" s="1"/>
  <c r="BD31" i="1"/>
  <c r="BE31" i="1" s="1"/>
  <c r="BT30" i="1"/>
  <c r="BU30" i="1" s="1"/>
  <c r="BL30" i="1"/>
  <c r="BM30" i="1" s="1"/>
  <c r="BP29" i="1"/>
  <c r="BQ29" i="1" s="1"/>
  <c r="BD29" i="1"/>
  <c r="BE29" i="1" s="1"/>
  <c r="BE66" i="1" s="1"/>
  <c r="BT28" i="1"/>
  <c r="BU28" i="1" s="1"/>
  <c r="BL28" i="1"/>
  <c r="BM28" i="1" s="1"/>
  <c r="BP19" i="1"/>
  <c r="BQ19" i="1" s="1"/>
  <c r="BD19" i="1"/>
  <c r="BE19" i="1" s="1"/>
  <c r="BX18" i="1"/>
  <c r="BY18" i="1" s="1"/>
  <c r="BX16" i="1"/>
  <c r="BY16" i="1" s="1"/>
  <c r="BX15" i="1"/>
  <c r="BY15" i="1" s="1"/>
  <c r="BT57" i="1"/>
  <c r="BU57" i="1" s="1"/>
  <c r="BP56" i="1"/>
  <c r="BQ56" i="1" s="1"/>
  <c r="BL48" i="1"/>
  <c r="BM48" i="1" s="1"/>
  <c r="BT42" i="1"/>
  <c r="BU42" i="1" s="1"/>
  <c r="BT40" i="1"/>
  <c r="BU40" i="1" s="1"/>
  <c r="BD38" i="1"/>
  <c r="BE38" i="1" s="1"/>
  <c r="BX37" i="1"/>
  <c r="BY37" i="1" s="1"/>
  <c r="BL37" i="1"/>
  <c r="BM37" i="1" s="1"/>
  <c r="BT36" i="1"/>
  <c r="BU36" i="1" s="1"/>
  <c r="BH36" i="1"/>
  <c r="BI36" i="1" s="1"/>
  <c r="BT35" i="1"/>
  <c r="BU35" i="1" s="1"/>
  <c r="BL35" i="1"/>
  <c r="BM35" i="1" s="1"/>
  <c r="BX34" i="1"/>
  <c r="BY34" i="1" s="1"/>
  <c r="BP34" i="1"/>
  <c r="BQ34" i="1" s="1"/>
  <c r="BH34" i="1"/>
  <c r="BI34" i="1" s="1"/>
  <c r="BT26" i="1"/>
  <c r="BU26" i="1" s="1"/>
  <c r="BL26" i="1"/>
  <c r="BM26" i="1" s="1"/>
  <c r="BP25" i="1"/>
  <c r="BQ25" i="1" s="1"/>
  <c r="BT24" i="1"/>
  <c r="BU24" i="1" s="1"/>
  <c r="BL24" i="1"/>
  <c r="BM24" i="1" s="1"/>
  <c r="BP23" i="1"/>
  <c r="BQ23" i="1" s="1"/>
  <c r="BT22" i="1"/>
  <c r="BU22" i="1" s="1"/>
  <c r="BL22" i="1"/>
  <c r="BM22" i="1" s="1"/>
  <c r="BP21" i="1"/>
  <c r="BQ21" i="1" s="1"/>
  <c r="BP18" i="1"/>
  <c r="BQ18" i="1" s="1"/>
  <c r="BP16" i="1"/>
  <c r="BQ16" i="1" s="1"/>
  <c r="BP15" i="1"/>
  <c r="BQ15" i="1" s="1"/>
  <c r="BX45" i="1"/>
  <c r="BY45" i="1" s="1"/>
  <c r="BT43" i="1"/>
  <c r="BU43" i="1" s="1"/>
  <c r="BT41" i="1"/>
  <c r="BU41" i="1" s="1"/>
  <c r="BT39" i="1"/>
  <c r="BU39" i="1" s="1"/>
  <c r="M9" i="1"/>
  <c r="CM58" i="1"/>
  <c r="CM62" i="1"/>
  <c r="CM60" i="1"/>
  <c r="CM63" i="1"/>
  <c r="CM59" i="1"/>
  <c r="DW9" i="1"/>
  <c r="R12" i="1"/>
  <c r="R64" i="1" s="1"/>
  <c r="CB13" i="1"/>
  <c r="CC13" i="1" s="1"/>
  <c r="CC59" i="1" s="1"/>
  <c r="BX14" i="1"/>
  <c r="BY14" i="1" s="1"/>
  <c r="CB15" i="1"/>
  <c r="CC15" i="1" s="1"/>
  <c r="BT16" i="1"/>
  <c r="BU16" i="1" s="1"/>
  <c r="N19" i="1"/>
  <c r="M19" i="1"/>
  <c r="L19" i="1"/>
  <c r="N21" i="1"/>
  <c r="N60" i="1" s="1"/>
  <c r="K21" i="1"/>
  <c r="L21" i="1" s="1"/>
  <c r="BD21" i="1"/>
  <c r="BE21" i="1" s="1"/>
  <c r="BT25" i="1"/>
  <c r="BU25" i="1" s="1"/>
  <c r="BD26" i="1"/>
  <c r="BE26" i="1" s="1"/>
  <c r="BD33" i="1"/>
  <c r="BE33" i="1" s="1"/>
  <c r="BX33" i="1"/>
  <c r="BY33" i="1" s="1"/>
  <c r="BL34" i="1"/>
  <c r="BM34" i="1" s="1"/>
  <c r="N35" i="1"/>
  <c r="K35" i="1"/>
  <c r="L35" i="1" s="1"/>
  <c r="BH37" i="1"/>
  <c r="BI37" i="1" s="1"/>
  <c r="BL38" i="1"/>
  <c r="BM38" i="1" s="1"/>
  <c r="Q39" i="1"/>
  <c r="Q59" i="1" s="1"/>
  <c r="N40" i="1"/>
  <c r="K40" i="1"/>
  <c r="L40" i="1" s="1"/>
  <c r="N42" i="1"/>
  <c r="K42" i="1"/>
  <c r="L42" i="1" s="1"/>
  <c r="N44" i="1"/>
  <c r="K44" i="1"/>
  <c r="L44" i="1" s="1"/>
  <c r="BP51" i="1"/>
  <c r="BQ51" i="1" s="1"/>
  <c r="BD56" i="1"/>
  <c r="BE56" i="1" s="1"/>
  <c r="O67" i="1"/>
  <c r="O66" i="1"/>
  <c r="CI69" i="1"/>
  <c r="CI67" i="1"/>
  <c r="CI64" i="1"/>
  <c r="CI63" i="1"/>
  <c r="CI66" i="1"/>
  <c r="CI62" i="1"/>
  <c r="CI61" i="1"/>
  <c r="CI65" i="1"/>
  <c r="CI60" i="1"/>
  <c r="CI58" i="1"/>
  <c r="CI59" i="1"/>
  <c r="N31" i="1"/>
  <c r="M31" i="1"/>
  <c r="L31" i="1"/>
  <c r="CK68" i="1"/>
  <c r="CK62" i="1"/>
  <c r="CK66" i="1"/>
  <c r="CK65" i="1"/>
  <c r="CK60" i="1"/>
  <c r="CK69" i="1"/>
  <c r="CK59" i="1"/>
  <c r="CK58" i="1"/>
  <c r="CK64" i="1"/>
  <c r="CK61" i="1"/>
  <c r="CK67" i="1"/>
  <c r="CK63" i="1"/>
  <c r="CG68" i="1"/>
  <c r="CG69" i="1"/>
  <c r="CG58" i="1"/>
  <c r="CG67" i="1"/>
  <c r="CG66" i="1"/>
  <c r="CG64" i="1"/>
  <c r="CG63" i="1"/>
  <c r="CG60" i="1"/>
  <c r="CG59" i="1"/>
  <c r="CG62" i="1"/>
  <c r="CG61" i="1"/>
  <c r="BP10" i="1"/>
  <c r="BQ10" i="1" s="1"/>
  <c r="BX11" i="1"/>
  <c r="BY11" i="1" s="1"/>
  <c r="K12" i="1"/>
  <c r="L12" i="1" s="1"/>
  <c r="K14" i="1"/>
  <c r="L14" i="1" s="1"/>
  <c r="BT15" i="1"/>
  <c r="BU15" i="1" s="1"/>
  <c r="CB16" i="1"/>
  <c r="CC16" i="1" s="1"/>
  <c r="CH65" i="1"/>
  <c r="CH66" i="1"/>
  <c r="CH67" i="1"/>
  <c r="CH64" i="1"/>
  <c r="CH63" i="1"/>
  <c r="CH62" i="1"/>
  <c r="CH61" i="1"/>
  <c r="CH68" i="1"/>
  <c r="CH59" i="1"/>
  <c r="CH58" i="1"/>
  <c r="CH60" i="1"/>
  <c r="CN9" i="1"/>
  <c r="DR61" i="1"/>
  <c r="DR62" i="1"/>
  <c r="DR60" i="1"/>
  <c r="DR59" i="1"/>
  <c r="DR63" i="1" s="1"/>
  <c r="L10" i="1"/>
  <c r="BL13" i="1"/>
  <c r="BM13" i="1" s="1"/>
  <c r="N14" i="1"/>
  <c r="N15" i="1"/>
  <c r="K15" i="1"/>
  <c r="L15" i="1" s="1"/>
  <c r="BL17" i="1"/>
  <c r="BM17" i="1" s="1"/>
  <c r="BX17" i="1"/>
  <c r="BY17" i="1" s="1"/>
  <c r="K18" i="1"/>
  <c r="L18" i="1" s="1"/>
  <c r="O19" i="1"/>
  <c r="O69" i="1" s="1"/>
  <c r="K20" i="1"/>
  <c r="L20" i="1" s="1"/>
  <c r="N20" i="1"/>
  <c r="BL21" i="1"/>
  <c r="BM21" i="1" s="1"/>
  <c r="BP22" i="1"/>
  <c r="BQ22" i="1" s="1"/>
  <c r="N23" i="1"/>
  <c r="K23" i="1"/>
  <c r="L23" i="1" s="1"/>
  <c r="BD23" i="1"/>
  <c r="BE23" i="1" s="1"/>
  <c r="K28" i="1"/>
  <c r="L28" i="1" s="1"/>
  <c r="N28" i="1"/>
  <c r="P29" i="1"/>
  <c r="BT29" i="1"/>
  <c r="BU29" i="1" s="1"/>
  <c r="R31" i="1"/>
  <c r="BL31" i="1"/>
  <c r="BM31" i="1" s="1"/>
  <c r="BP32" i="1"/>
  <c r="BQ32" i="1" s="1"/>
  <c r="P33" i="1"/>
  <c r="BD35" i="1"/>
  <c r="BE35" i="1" s="1"/>
  <c r="BP36" i="1"/>
  <c r="BQ36" i="1" s="1"/>
  <c r="BL39" i="1"/>
  <c r="BM39" i="1" s="1"/>
  <c r="BL41" i="1"/>
  <c r="BM41" i="1" s="1"/>
  <c r="BL43" i="1"/>
  <c r="BM43" i="1" s="1"/>
  <c r="BL44" i="1"/>
  <c r="BM44" i="1" s="1"/>
  <c r="BP45" i="1"/>
  <c r="BQ45" i="1" s="1"/>
  <c r="BD46" i="1"/>
  <c r="BE46" i="1" s="1"/>
  <c r="M49" i="1"/>
  <c r="N49" i="1"/>
  <c r="L49" i="1"/>
  <c r="Q49" i="1"/>
  <c r="R49" i="1"/>
  <c r="R70" i="1" s="1"/>
  <c r="BH49" i="1"/>
  <c r="BI49" i="1" s="1"/>
  <c r="M50" i="1"/>
  <c r="L50" i="1"/>
  <c r="O50" i="1"/>
  <c r="R50" i="1"/>
  <c r="BL53" i="1"/>
  <c r="BM53" i="1" s="1"/>
  <c r="BT54" i="1"/>
  <c r="BU54" i="1" s="1"/>
  <c r="CG65" i="1"/>
  <c r="CH74" i="1"/>
  <c r="M20" i="1"/>
  <c r="N22" i="1"/>
  <c r="N24" i="1"/>
  <c r="N26" i="1"/>
  <c r="M28" i="1"/>
  <c r="M30" i="1"/>
  <c r="M32" i="1"/>
  <c r="DT35" i="1"/>
  <c r="DT36" i="1"/>
  <c r="CV37" i="1"/>
  <c r="L38" i="1"/>
  <c r="K38" i="1"/>
  <c r="CI72" i="1"/>
  <c r="CI73" i="1"/>
  <c r="CI70" i="1"/>
  <c r="CI71" i="1"/>
  <c r="CI75" i="1"/>
  <c r="CI74" i="1"/>
  <c r="DL40" i="1"/>
  <c r="P41" i="1"/>
  <c r="P70" i="1" s="1"/>
  <c r="DL42" i="1"/>
  <c r="P43" i="1"/>
  <c r="P75" i="1" s="1"/>
  <c r="DO44" i="1"/>
  <c r="K46" i="1"/>
  <c r="L46" i="1" s="1"/>
  <c r="N46" i="1"/>
  <c r="BP53" i="1"/>
  <c r="BQ53" i="1" s="1"/>
  <c r="P55" i="1"/>
  <c r="P73" i="1" s="1"/>
  <c r="L55" i="1"/>
  <c r="Q55" i="1"/>
  <c r="Q72" i="1" s="1"/>
  <c r="M55" i="1"/>
  <c r="P34" i="1"/>
  <c r="CV36" i="1"/>
  <c r="K37" i="1"/>
  <c r="L37" i="1" s="1"/>
  <c r="CY37" i="1"/>
  <c r="DL38" i="1"/>
  <c r="P39" i="1"/>
  <c r="O72" i="1"/>
  <c r="CE73" i="1"/>
  <c r="CE70" i="1"/>
  <c r="CE71" i="1"/>
  <c r="CE75" i="1"/>
  <c r="CE74" i="1"/>
  <c r="CK73" i="1"/>
  <c r="CK70" i="1"/>
  <c r="CK71" i="1"/>
  <c r="CK75" i="1"/>
  <c r="CK74" i="1"/>
  <c r="K45" i="1"/>
  <c r="L45" i="1" s="1"/>
  <c r="N45" i="1"/>
  <c r="DO46" i="1"/>
  <c r="BL47" i="1"/>
  <c r="BM47" i="1" s="1"/>
  <c r="BT47" i="1"/>
  <c r="BU47" i="1" s="1"/>
  <c r="K48" i="1"/>
  <c r="L48" i="1" s="1"/>
  <c r="N48" i="1"/>
  <c r="BX53" i="1"/>
  <c r="BY53" i="1" s="1"/>
  <c r="BL55" i="1"/>
  <c r="BM55" i="1" s="1"/>
  <c r="CK72" i="1"/>
  <c r="P72" i="1"/>
  <c r="Q75" i="1"/>
  <c r="CF74" i="1"/>
  <c r="CF75" i="1"/>
  <c r="CF73" i="1"/>
  <c r="CF72" i="1"/>
  <c r="CF70" i="1"/>
  <c r="BP44" i="1"/>
  <c r="BQ44" i="1" s="1"/>
  <c r="BX44" i="1"/>
  <c r="BY44" i="1" s="1"/>
  <c r="BX49" i="1"/>
  <c r="BY49" i="1" s="1"/>
  <c r="Q50" i="1"/>
  <c r="Q73" i="1" s="1"/>
  <c r="BH51" i="1"/>
  <c r="BI51" i="1" s="1"/>
  <c r="BD57" i="1"/>
  <c r="BE57" i="1" s="1"/>
  <c r="L34" i="1"/>
  <c r="CY36" i="1"/>
  <c r="DT37" i="1"/>
  <c r="DO38" i="1"/>
  <c r="BD39" i="1"/>
  <c r="BE39" i="1" s="1"/>
  <c r="R75" i="1"/>
  <c r="N41" i="1"/>
  <c r="L41" i="1"/>
  <c r="BD41" i="1"/>
  <c r="BE41" i="1" s="1"/>
  <c r="BE72" i="1" s="1"/>
  <c r="N43" i="1"/>
  <c r="BD43" i="1"/>
  <c r="BE43" i="1" s="1"/>
  <c r="DO45" i="1"/>
  <c r="K47" i="1"/>
  <c r="L47" i="1" s="1"/>
  <c r="N47" i="1"/>
  <c r="BD47" i="1"/>
  <c r="BE47" i="1" s="1"/>
  <c r="BT50" i="1"/>
  <c r="BU50" i="1" s="1"/>
  <c r="BT56" i="1"/>
  <c r="BU56" i="1" s="1"/>
  <c r="BH57" i="1"/>
  <c r="BI57" i="1" s="1"/>
  <c r="O71" i="1"/>
  <c r="P50" i="1"/>
  <c r="P71" i="1" s="1"/>
  <c r="BP57" i="1"/>
  <c r="BQ57" i="1" s="1"/>
  <c r="CD74" i="1"/>
  <c r="CD72" i="1"/>
  <c r="CD71" i="1"/>
  <c r="CJ74" i="1"/>
  <c r="CJ72" i="1"/>
  <c r="CJ71" i="1"/>
  <c r="CJ75" i="1"/>
  <c r="CJ70" i="1"/>
  <c r="O48" i="1"/>
  <c r="BT49" i="1"/>
  <c r="BU49" i="1" s="1"/>
  <c r="DG49" i="1"/>
  <c r="K51" i="1"/>
  <c r="L51" i="1" s="1"/>
  <c r="N51" i="1"/>
  <c r="BX51" i="1"/>
  <c r="BY51" i="1" s="1"/>
  <c r="N52" i="1"/>
  <c r="L52" i="1"/>
  <c r="BD52" i="1"/>
  <c r="BE52" i="1" s="1"/>
  <c r="BT52" i="1"/>
  <c r="BU52" i="1" s="1"/>
  <c r="BP54" i="1"/>
  <c r="BQ54" i="1" s="1"/>
  <c r="K57" i="1"/>
  <c r="L57" i="1" s="1"/>
  <c r="N57" i="1"/>
  <c r="CD70" i="1"/>
  <c r="CD75" i="1"/>
  <c r="CG71" i="1"/>
  <c r="CG72" i="1"/>
  <c r="CG73" i="1"/>
  <c r="CG74" i="1"/>
  <c r="BH47" i="1"/>
  <c r="BI47" i="1" s="1"/>
  <c r="CN47" i="1"/>
  <c r="N50" i="1"/>
  <c r="BL50" i="1"/>
  <c r="BM50" i="1" s="1"/>
  <c r="DG51" i="1"/>
  <c r="BL52" i="1"/>
  <c r="BM52" i="1" s="1"/>
  <c r="N53" i="1"/>
  <c r="K53" i="1"/>
  <c r="L53" i="1" s="1"/>
  <c r="BD53" i="1"/>
  <c r="BE53" i="1" s="1"/>
  <c r="BH54" i="1"/>
  <c r="BI54" i="1" s="1"/>
  <c r="BX54" i="1"/>
  <c r="BY54" i="1" s="1"/>
  <c r="N55" i="1"/>
  <c r="BH56" i="1"/>
  <c r="BI56" i="1" s="1"/>
  <c r="BX57" i="1"/>
  <c r="BY57" i="1" s="1"/>
  <c r="CH75" i="1"/>
  <c r="CH73" i="1"/>
  <c r="CH72" i="1"/>
  <c r="CH71" i="1"/>
  <c r="CH70" i="1"/>
  <c r="BX47" i="1"/>
  <c r="BY47" i="1" s="1"/>
  <c r="O49" i="1"/>
  <c r="O75" i="1" s="1"/>
  <c r="BD50" i="1"/>
  <c r="BE50" i="1" s="1"/>
  <c r="O55" i="1"/>
  <c r="BD55" i="1"/>
  <c r="BE55" i="1" s="1"/>
  <c r="BT55" i="1"/>
  <c r="BU55" i="1" s="1"/>
  <c r="M57" i="1"/>
  <c r="G91" i="7"/>
  <c r="BJ9" i="1" s="1"/>
  <c r="BK9" i="1" s="1"/>
  <c r="BL9" i="1" s="1"/>
  <c r="BM9" i="1" s="1"/>
  <c r="G88" i="7"/>
  <c r="G87" i="7"/>
  <c r="G113" i="7"/>
  <c r="G112" i="7"/>
  <c r="BN27" i="1" s="1"/>
  <c r="BO27" i="1" s="1"/>
  <c r="BP27" i="1" s="1"/>
  <c r="BQ27" i="1" s="1"/>
  <c r="G114" i="7"/>
  <c r="BR33" i="1" s="1"/>
  <c r="BS33" i="1" s="1"/>
  <c r="BT33" i="1" s="1"/>
  <c r="BU33" i="1" s="1"/>
  <c r="G89" i="7"/>
  <c r="BR9" i="1" s="1"/>
  <c r="BS9" i="1" s="1"/>
  <c r="BT9" i="1" s="1"/>
  <c r="BU9" i="1" s="1"/>
  <c r="G109" i="7"/>
  <c r="BN20" i="1" s="1"/>
  <c r="BO20" i="1" s="1"/>
  <c r="BP20" i="1" s="1"/>
  <c r="BQ20" i="1" s="1"/>
  <c r="G106" i="7"/>
  <c r="G105" i="7"/>
  <c r="G110" i="7"/>
  <c r="BJ20" i="1" s="1"/>
  <c r="BK20" i="1" s="1"/>
  <c r="BL20" i="1" s="1"/>
  <c r="BM20" i="1" s="1"/>
  <c r="G92" i="7"/>
  <c r="BI65" i="1" l="1"/>
  <c r="R72" i="1"/>
  <c r="O70" i="1"/>
  <c r="O60" i="1"/>
  <c r="BI72" i="1"/>
  <c r="BI73" i="1"/>
  <c r="BI70" i="1"/>
  <c r="BI75" i="1"/>
  <c r="BI74" i="1"/>
  <c r="BI71" i="1"/>
  <c r="DV63" i="1"/>
  <c r="BE73" i="1"/>
  <c r="CC58" i="1"/>
  <c r="BI60" i="1"/>
  <c r="BI68" i="1"/>
  <c r="Q67" i="1"/>
  <c r="Q61" i="1"/>
  <c r="R69" i="1"/>
  <c r="R65" i="1"/>
  <c r="BE60" i="1"/>
  <c r="BE58" i="1"/>
  <c r="CF58" i="1"/>
  <c r="N64" i="1"/>
  <c r="N58" i="1"/>
  <c r="AZ71" i="1"/>
  <c r="AZ72" i="1"/>
  <c r="AZ75" i="1"/>
  <c r="AZ70" i="1"/>
  <c r="AZ74" i="1"/>
  <c r="AZ73" i="1"/>
  <c r="AQ54" i="1"/>
  <c r="AS54" i="1" s="1"/>
  <c r="BA54" i="1"/>
  <c r="AQ49" i="1"/>
  <c r="AR49" i="1" s="1"/>
  <c r="BA49" i="1"/>
  <c r="AQ39" i="1"/>
  <c r="AR39" i="1" s="1"/>
  <c r="BA39" i="1"/>
  <c r="BA45" i="1"/>
  <c r="AQ45" i="1"/>
  <c r="AR45" i="1" s="1"/>
  <c r="AU20" i="1"/>
  <c r="AO73" i="1"/>
  <c r="AO70" i="1"/>
  <c r="AO71" i="1"/>
  <c r="AO75" i="1"/>
  <c r="AO74" i="1"/>
  <c r="AO72" i="1"/>
  <c r="BA12" i="1"/>
  <c r="AQ12" i="1"/>
  <c r="AR12" i="1" s="1"/>
  <c r="AK68" i="1"/>
  <c r="AK69" i="1"/>
  <c r="AK65" i="1"/>
  <c r="AK63" i="1"/>
  <c r="AK59" i="1"/>
  <c r="AK58" i="1"/>
  <c r="AK67" i="1"/>
  <c r="AK66" i="1"/>
  <c r="AK62" i="1"/>
  <c r="AK61" i="1"/>
  <c r="AK60" i="1"/>
  <c r="AK64" i="1"/>
  <c r="AQ9" i="1"/>
  <c r="AU9" i="1" s="1"/>
  <c r="BA9" i="1"/>
  <c r="BA24" i="1"/>
  <c r="AR24" i="1"/>
  <c r="AQ24" i="1"/>
  <c r="AU24" i="1" s="1"/>
  <c r="AP67" i="1"/>
  <c r="AP65" i="1"/>
  <c r="AP69" i="1"/>
  <c r="AP60" i="1"/>
  <c r="AP68" i="1"/>
  <c r="AP64" i="1"/>
  <c r="AP59" i="1"/>
  <c r="AP63" i="1"/>
  <c r="AP58" i="1"/>
  <c r="AP66" i="1"/>
  <c r="AP61" i="1"/>
  <c r="AP62" i="1"/>
  <c r="AO68" i="1"/>
  <c r="AO63" i="1"/>
  <c r="AO66" i="1"/>
  <c r="AO61" i="1"/>
  <c r="AO69" i="1"/>
  <c r="AO60" i="1"/>
  <c r="AO65" i="1"/>
  <c r="AO64" i="1"/>
  <c r="AO59" i="1"/>
  <c r="AO62" i="1"/>
  <c r="AO67" i="1"/>
  <c r="AO58" i="1"/>
  <c r="AV9" i="1"/>
  <c r="AN66" i="1"/>
  <c r="AN67" i="1"/>
  <c r="AN64" i="1"/>
  <c r="AN61" i="1"/>
  <c r="AN69" i="1"/>
  <c r="AN68" i="1"/>
  <c r="AN60" i="1"/>
  <c r="AN58" i="1"/>
  <c r="AN62" i="1"/>
  <c r="AN65" i="1"/>
  <c r="AN63" i="1"/>
  <c r="AN59" i="1"/>
  <c r="BE68" i="1"/>
  <c r="AQ43" i="1"/>
  <c r="AT43" i="1" s="1"/>
  <c r="BA43" i="1"/>
  <c r="BA36" i="1"/>
  <c r="AQ36" i="1"/>
  <c r="AS36" i="1" s="1"/>
  <c r="AQ16" i="1"/>
  <c r="AU16" i="1" s="1"/>
  <c r="BA16" i="1"/>
  <c r="BA10" i="1"/>
  <c r="AR10" i="1"/>
  <c r="AQ10" i="1"/>
  <c r="AT10" i="1" s="1"/>
  <c r="R73" i="1"/>
  <c r="O73" i="1"/>
  <c r="O59" i="1"/>
  <c r="N75" i="1"/>
  <c r="N71" i="1"/>
  <c r="N70" i="1"/>
  <c r="N73" i="1"/>
  <c r="N72" i="1"/>
  <c r="DS63" i="1"/>
  <c r="BE74" i="1"/>
  <c r="CC60" i="1"/>
  <c r="BI64" i="1"/>
  <c r="BI63" i="1"/>
  <c r="Q66" i="1"/>
  <c r="Q63" i="1"/>
  <c r="R58" i="1"/>
  <c r="R67" i="1"/>
  <c r="BE62" i="1"/>
  <c r="BE64" i="1"/>
  <c r="CF59" i="1"/>
  <c r="N61" i="1"/>
  <c r="N66" i="1"/>
  <c r="AR53" i="1"/>
  <c r="AQ53" i="1"/>
  <c r="AU53" i="1" s="1"/>
  <c r="BA53" i="1"/>
  <c r="AQ48" i="1"/>
  <c r="AT48" i="1" s="1"/>
  <c r="BA48" i="1"/>
  <c r="AR48" i="1"/>
  <c r="AS48" i="1"/>
  <c r="AR44" i="1"/>
  <c r="AQ44" i="1"/>
  <c r="BA44" i="1"/>
  <c r="AU44" i="1"/>
  <c r="AW41" i="1"/>
  <c r="AR31" i="1"/>
  <c r="AQ31" i="1"/>
  <c r="AT31" i="1" s="1"/>
  <c r="BA31" i="1"/>
  <c r="AS25" i="1"/>
  <c r="AR19" i="1"/>
  <c r="AQ19" i="1"/>
  <c r="AU19" i="1" s="1"/>
  <c r="BA19" i="1"/>
  <c r="AQ35" i="1"/>
  <c r="AR35" i="1" s="1"/>
  <c r="BA35" i="1"/>
  <c r="AR23" i="1"/>
  <c r="AQ23" i="1"/>
  <c r="AS23" i="1" s="1"/>
  <c r="BA23" i="1"/>
  <c r="AR17" i="1"/>
  <c r="AQ17" i="1"/>
  <c r="BA17" i="1"/>
  <c r="AT11" i="1"/>
  <c r="AT39" i="1"/>
  <c r="BA32" i="1"/>
  <c r="AQ32" i="1"/>
  <c r="AV32" i="1" s="1"/>
  <c r="BA20" i="1"/>
  <c r="AQ20" i="1"/>
  <c r="AR20" i="1" s="1"/>
  <c r="AU36" i="1"/>
  <c r="AM69" i="1"/>
  <c r="AM67" i="1"/>
  <c r="AM62" i="1"/>
  <c r="AM66" i="1"/>
  <c r="AM61" i="1"/>
  <c r="AM65" i="1"/>
  <c r="AM63" i="1"/>
  <c r="AM59" i="1"/>
  <c r="AM58" i="1"/>
  <c r="AM68" i="1"/>
  <c r="AM60" i="1"/>
  <c r="AM64" i="1"/>
  <c r="BA34" i="1"/>
  <c r="AR34" i="1"/>
  <c r="AQ34" i="1"/>
  <c r="AT26" i="1"/>
  <c r="AM72" i="1"/>
  <c r="AM73" i="1"/>
  <c r="AM70" i="1"/>
  <c r="AM71" i="1"/>
  <c r="AM75" i="1"/>
  <c r="AM74" i="1"/>
  <c r="BA14" i="1"/>
  <c r="AQ14" i="1"/>
  <c r="AV14" i="1" s="1"/>
  <c r="BA50" i="1"/>
  <c r="AQ50" i="1"/>
  <c r="AR50" i="1" s="1"/>
  <c r="AS12" i="1"/>
  <c r="Q71" i="1"/>
  <c r="O58" i="1"/>
  <c r="O61" i="1"/>
  <c r="DU63" i="1"/>
  <c r="BE71" i="1"/>
  <c r="CC62" i="1"/>
  <c r="BI67" i="1"/>
  <c r="BI69" i="1"/>
  <c r="Q60" i="1"/>
  <c r="R63" i="1"/>
  <c r="BE59" i="1"/>
  <c r="BE63" i="1"/>
  <c r="CF61" i="1"/>
  <c r="N63" i="1"/>
  <c r="AQ51" i="1"/>
  <c r="AR51" i="1" s="1"/>
  <c r="BA51" i="1"/>
  <c r="AU54" i="1"/>
  <c r="AL75" i="1"/>
  <c r="AL73" i="1"/>
  <c r="AL72" i="1"/>
  <c r="AL71" i="1"/>
  <c r="AL70" i="1"/>
  <c r="AL74" i="1"/>
  <c r="AQ42" i="1"/>
  <c r="AU42" i="1" s="1"/>
  <c r="BA42" i="1"/>
  <c r="AV48" i="1"/>
  <c r="AW24" i="1"/>
  <c r="AQ18" i="1"/>
  <c r="AU18" i="1" s="1"/>
  <c r="BA18" i="1"/>
  <c r="AQ29" i="1"/>
  <c r="AT29" i="1" s="1"/>
  <c r="BA29" i="1"/>
  <c r="AQ27" i="1"/>
  <c r="AV27" i="1" s="1"/>
  <c r="BA27" i="1"/>
  <c r="AQ21" i="1"/>
  <c r="AT21" i="1" s="1"/>
  <c r="BA21" i="1"/>
  <c r="AQ15" i="1"/>
  <c r="AT15" i="1" s="1"/>
  <c r="BA15" i="1"/>
  <c r="AT45" i="1"/>
  <c r="BA30" i="1"/>
  <c r="AQ30" i="1"/>
  <c r="AR30" i="1" s="1"/>
  <c r="AS24" i="1"/>
  <c r="AL66" i="1"/>
  <c r="AL58" i="1"/>
  <c r="AL67" i="1"/>
  <c r="AL62" i="1"/>
  <c r="AL68" i="1"/>
  <c r="AL64" i="1"/>
  <c r="AL60" i="1"/>
  <c r="AL59" i="1"/>
  <c r="AL69" i="1"/>
  <c r="AL61" i="1"/>
  <c r="AL65" i="1"/>
  <c r="AL63" i="1"/>
  <c r="AS9" i="1"/>
  <c r="AV31" i="1"/>
  <c r="AV39" i="1"/>
  <c r="AW20" i="1"/>
  <c r="AW53" i="1"/>
  <c r="AU21" i="1"/>
  <c r="AW48" i="1"/>
  <c r="AU56" i="1"/>
  <c r="AU34" i="1"/>
  <c r="AW14" i="1"/>
  <c r="R71" i="1"/>
  <c r="Q70" i="1"/>
  <c r="O63" i="1"/>
  <c r="O64" i="1"/>
  <c r="P66" i="1"/>
  <c r="P67" i="1"/>
  <c r="P64" i="1"/>
  <c r="P69" i="1"/>
  <c r="P61" i="1"/>
  <c r="P65" i="1"/>
  <c r="P63" i="1"/>
  <c r="P60" i="1"/>
  <c r="P58" i="1"/>
  <c r="P59" i="1"/>
  <c r="BE75" i="1"/>
  <c r="CC63" i="1"/>
  <c r="BI58" i="1"/>
  <c r="BI61" i="1"/>
  <c r="Q69" i="1"/>
  <c r="Q64" i="1"/>
  <c r="R66" i="1"/>
  <c r="R60" i="1"/>
  <c r="BE67" i="1"/>
  <c r="BE65" i="1"/>
  <c r="CF62" i="1"/>
  <c r="N59" i="1"/>
  <c r="N65" i="1"/>
  <c r="AZ68" i="1"/>
  <c r="AZ69" i="1"/>
  <c r="AZ67" i="1"/>
  <c r="AZ66" i="1"/>
  <c r="AZ59" i="1"/>
  <c r="AZ64" i="1"/>
  <c r="AZ58" i="1"/>
  <c r="AZ65" i="1"/>
  <c r="AZ63" i="1"/>
  <c r="AZ61" i="1"/>
  <c r="AZ60" i="1"/>
  <c r="AZ62" i="1"/>
  <c r="AQ56" i="1"/>
  <c r="AW56" i="1" s="1"/>
  <c r="BA56" i="1"/>
  <c r="AR56" i="1"/>
  <c r="AW54" i="1"/>
  <c r="AV56" i="1"/>
  <c r="AU50" i="1"/>
  <c r="BA57" i="1"/>
  <c r="AQ57" i="1"/>
  <c r="AR57" i="1" s="1"/>
  <c r="AR41" i="1"/>
  <c r="AQ41" i="1"/>
  <c r="AV41" i="1" s="1"/>
  <c r="BA41" i="1"/>
  <c r="BA47" i="1"/>
  <c r="AQ47" i="1"/>
  <c r="AT47" i="1" s="1"/>
  <c r="AU41" i="1"/>
  <c r="AR55" i="1"/>
  <c r="AQ55" i="1"/>
  <c r="AT55" i="1" s="1"/>
  <c r="BA55" i="1"/>
  <c r="AU48" i="1"/>
  <c r="AT23" i="1"/>
  <c r="AT17" i="1"/>
  <c r="AV34" i="1"/>
  <c r="AW39" i="1"/>
  <c r="AT32" i="1"/>
  <c r="AT20" i="1"/>
  <c r="AT14" i="1"/>
  <c r="AV44" i="1"/>
  <c r="AV23" i="1"/>
  <c r="AV17" i="1"/>
  <c r="BA38" i="1"/>
  <c r="AR38" i="1"/>
  <c r="AQ38" i="1"/>
  <c r="AS38" i="1" s="1"/>
  <c r="BA26" i="1"/>
  <c r="AR26" i="1"/>
  <c r="AQ26" i="1"/>
  <c r="AW26" i="1" s="1"/>
  <c r="AW16" i="1"/>
  <c r="AS14" i="1"/>
  <c r="BA11" i="1"/>
  <c r="AR11" i="1"/>
  <c r="AQ11" i="1"/>
  <c r="AW11" i="1" s="1"/>
  <c r="AW35" i="1"/>
  <c r="BA22" i="1"/>
  <c r="AQ22" i="1"/>
  <c r="AT22" i="1" s="1"/>
  <c r="AW12" i="1"/>
  <c r="AP74" i="1"/>
  <c r="AP75" i="1"/>
  <c r="AP70" i="1"/>
  <c r="AP73" i="1"/>
  <c r="AP72" i="1"/>
  <c r="AP71" i="1"/>
  <c r="AV19" i="1"/>
  <c r="AS20" i="1"/>
  <c r="AU38" i="1"/>
  <c r="AS41" i="1"/>
  <c r="AU22" i="1"/>
  <c r="AU31" i="1"/>
  <c r="AW17" i="1"/>
  <c r="AW44" i="1"/>
  <c r="BA13" i="1"/>
  <c r="AR13" i="1"/>
  <c r="AQ13" i="1"/>
  <c r="AV13" i="1" s="1"/>
  <c r="O65" i="1"/>
  <c r="BI66" i="1"/>
  <c r="Q58" i="1"/>
  <c r="R61" i="1"/>
  <c r="BE61" i="1"/>
  <c r="N67" i="1"/>
  <c r="AU55" i="1"/>
  <c r="AS53" i="1"/>
  <c r="AS55" i="1"/>
  <c r="AT56" i="1"/>
  <c r="AS50" i="1"/>
  <c r="AV50" i="1"/>
  <c r="AS44" i="1"/>
  <c r="AK71" i="1"/>
  <c r="AK72" i="1"/>
  <c r="AK73" i="1"/>
  <c r="AK74" i="1"/>
  <c r="AK75" i="1"/>
  <c r="AK70" i="1"/>
  <c r="AQ40" i="1"/>
  <c r="AV40" i="1" s="1"/>
  <c r="BA40" i="1"/>
  <c r="BA46" i="1"/>
  <c r="AQ46" i="1"/>
  <c r="AV46" i="1" s="1"/>
  <c r="AN74" i="1"/>
  <c r="AN72" i="1"/>
  <c r="AN71" i="1"/>
  <c r="AN75" i="1"/>
  <c r="AN70" i="1"/>
  <c r="AN73" i="1"/>
  <c r="AU40" i="1"/>
  <c r="BA52" i="1"/>
  <c r="AQ52" i="1"/>
  <c r="AW52" i="1" s="1"/>
  <c r="AT46" i="1"/>
  <c r="AW34" i="1"/>
  <c r="AT16" i="1"/>
  <c r="AQ33" i="1"/>
  <c r="AU33" i="1" s="1"/>
  <c r="BA33" i="1"/>
  <c r="AS27" i="1"/>
  <c r="AS21" i="1"/>
  <c r="AU14" i="1"/>
  <c r="AW31" i="1"/>
  <c r="AR25" i="1"/>
  <c r="AQ25" i="1"/>
  <c r="AU25" i="1" s="1"/>
  <c r="BA25" i="1"/>
  <c r="AW19" i="1"/>
  <c r="AV42" i="1"/>
  <c r="AS34" i="1"/>
  <c r="BA28" i="1"/>
  <c r="AQ28" i="1"/>
  <c r="AV28" i="1" s="1"/>
  <c r="AV16" i="1"/>
  <c r="BA37" i="1"/>
  <c r="AQ37" i="1"/>
  <c r="AV37" i="1" s="1"/>
  <c r="AT24" i="1"/>
  <c r="AW25" i="1"/>
  <c r="AV10" i="1"/>
  <c r="AT34" i="1"/>
  <c r="AU17" i="1"/>
  <c r="AS39" i="1"/>
  <c r="AV12" i="1"/>
  <c r="AT44" i="1"/>
  <c r="AT19" i="1"/>
  <c r="AS10" i="1"/>
  <c r="AS17" i="1"/>
  <c r="AT27" i="1" l="1"/>
  <c r="AS13" i="1"/>
  <c r="AR52" i="1"/>
  <c r="AV55" i="1"/>
  <c r="AV53" i="1"/>
  <c r="AS15" i="1"/>
  <c r="AS29" i="1"/>
  <c r="AT25" i="1"/>
  <c r="AR15" i="1"/>
  <c r="AR27" i="1"/>
  <c r="AS52" i="1"/>
  <c r="AS31" i="1"/>
  <c r="AW9" i="1"/>
  <c r="AR9" i="1"/>
  <c r="AU39" i="1"/>
  <c r="AU10" i="1"/>
  <c r="AW15" i="1"/>
  <c r="AU27" i="1"/>
  <c r="AV22" i="1"/>
  <c r="AU13" i="1"/>
  <c r="AW10" i="1"/>
  <c r="AV54" i="1"/>
  <c r="AV11" i="1"/>
  <c r="AU11" i="1"/>
  <c r="AU67" i="1" s="1"/>
  <c r="AT54" i="1"/>
  <c r="AR54" i="1"/>
  <c r="AR46" i="1"/>
  <c r="AU26" i="1"/>
  <c r="AS46" i="1"/>
  <c r="AW13" i="1"/>
  <c r="AW67" i="1" s="1"/>
  <c r="AR21" i="1"/>
  <c r="AW47" i="1"/>
  <c r="AR14" i="1"/>
  <c r="AV20" i="1"/>
  <c r="AT12" i="1"/>
  <c r="AW46" i="1"/>
  <c r="AS40" i="1"/>
  <c r="AT9" i="1"/>
  <c r="AS32" i="1"/>
  <c r="AT33" i="1"/>
  <c r="AU45" i="1"/>
  <c r="AT28" i="1"/>
  <c r="AV33" i="1"/>
  <c r="AS22" i="1"/>
  <c r="AT13" i="1"/>
  <c r="AT69" i="1" s="1"/>
  <c r="AV38" i="1"/>
  <c r="AR33" i="1"/>
  <c r="AU46" i="1"/>
  <c r="AT49" i="1"/>
  <c r="AW18" i="1"/>
  <c r="AT37" i="1"/>
  <c r="AW40" i="1"/>
  <c r="AU28" i="1"/>
  <c r="AT35" i="1"/>
  <c r="AR47" i="1"/>
  <c r="AU47" i="1"/>
  <c r="AW32" i="1"/>
  <c r="AW36" i="1"/>
  <c r="AU12" i="1"/>
  <c r="AW23" i="1"/>
  <c r="AW27" i="1"/>
  <c r="AW33" i="1"/>
  <c r="AR29" i="1"/>
  <c r="AT36" i="1"/>
  <c r="AT57" i="1"/>
  <c r="AV29" i="1"/>
  <c r="AS45" i="1"/>
  <c r="AU23" i="1"/>
  <c r="AS26" i="1"/>
  <c r="AW29" i="1"/>
  <c r="AU37" i="1"/>
  <c r="AW50" i="1"/>
  <c r="AU57" i="1"/>
  <c r="AV25" i="1"/>
  <c r="AR36" i="1"/>
  <c r="AR43" i="1"/>
  <c r="AT42" i="1"/>
  <c r="AV15" i="1"/>
  <c r="AV18" i="1"/>
  <c r="AV26" i="1"/>
  <c r="AS33" i="1"/>
  <c r="AS56" i="1"/>
  <c r="AW55" i="1"/>
  <c r="AS28" i="1"/>
  <c r="AV24" i="1"/>
  <c r="AS18" i="1"/>
  <c r="AR28" i="1"/>
  <c r="AV43" i="1"/>
  <c r="AV72" i="1" s="1"/>
  <c r="AR40" i="1"/>
  <c r="AW57" i="1"/>
  <c r="AV45" i="1"/>
  <c r="AW51" i="1"/>
  <c r="AW37" i="1"/>
  <c r="AS47" i="1"/>
  <c r="AV36" i="1"/>
  <c r="AT41" i="1"/>
  <c r="AS35" i="1"/>
  <c r="AV30" i="1"/>
  <c r="AT40" i="1"/>
  <c r="AU15" i="1"/>
  <c r="AS11" i="1"/>
  <c r="AR32" i="1"/>
  <c r="AW38" i="1"/>
  <c r="AT53" i="1"/>
  <c r="AV47" i="1"/>
  <c r="AV21" i="1"/>
  <c r="AU32" i="1"/>
  <c r="AW43" i="1"/>
  <c r="AS43" i="1"/>
  <c r="AS19" i="1"/>
  <c r="AU29" i="1"/>
  <c r="AT18" i="1"/>
  <c r="AU35" i="1"/>
  <c r="AT30" i="1"/>
  <c r="AT51" i="1"/>
  <c r="AV49" i="1"/>
  <c r="AW21" i="1"/>
  <c r="AT50" i="1"/>
  <c r="AS51" i="1"/>
  <c r="AS16" i="1"/>
  <c r="AV57" i="1"/>
  <c r="AS30" i="1"/>
  <c r="AR37" i="1"/>
  <c r="AW22" i="1"/>
  <c r="AU51" i="1"/>
  <c r="AR22" i="1"/>
  <c r="AV35" i="1"/>
  <c r="AV64" i="1" s="1"/>
  <c r="AV51" i="1"/>
  <c r="AR18" i="1"/>
  <c r="AS49" i="1"/>
  <c r="AR42" i="1"/>
  <c r="AT68" i="1"/>
  <c r="AT52" i="1"/>
  <c r="AS42" i="1"/>
  <c r="AS70" i="1" s="1"/>
  <c r="AW28" i="1"/>
  <c r="AR16" i="1"/>
  <c r="AU43" i="1"/>
  <c r="AW30" i="1"/>
  <c r="AS37" i="1"/>
  <c r="AV52" i="1"/>
  <c r="AU52" i="1"/>
  <c r="AS57" i="1"/>
  <c r="AW49" i="1"/>
  <c r="AU30" i="1"/>
  <c r="AW42" i="1"/>
  <c r="AU49" i="1"/>
  <c r="AT38" i="1"/>
  <c r="AW45" i="1"/>
  <c r="AU63" i="1" l="1"/>
  <c r="AU70" i="1"/>
  <c r="AR69" i="1"/>
  <c r="AS59" i="1"/>
  <c r="AW60" i="1"/>
  <c r="AS72" i="1"/>
  <c r="AU65" i="1"/>
  <c r="AR63" i="1"/>
  <c r="AS71" i="1"/>
  <c r="AU64" i="1"/>
  <c r="AT61" i="1"/>
  <c r="AV66" i="1"/>
  <c r="AW61" i="1"/>
  <c r="AU73" i="1"/>
  <c r="AT59" i="1"/>
  <c r="AW69" i="1"/>
  <c r="AS75" i="1"/>
  <c r="AS66" i="1"/>
  <c r="AU69" i="1"/>
  <c r="AU74" i="1"/>
  <c r="AU72" i="1"/>
  <c r="AV71" i="1"/>
  <c r="AV61" i="1"/>
  <c r="AV73" i="1"/>
  <c r="AU62" i="1"/>
  <c r="AU60" i="1"/>
  <c r="AU75" i="1"/>
  <c r="AW58" i="1"/>
  <c r="AW62" i="1"/>
  <c r="AT63" i="1"/>
  <c r="AT67" i="1"/>
  <c r="AR61" i="1"/>
  <c r="AR65" i="1"/>
  <c r="AV65" i="1"/>
  <c r="AV60" i="1"/>
  <c r="AS64" i="1"/>
  <c r="AS62" i="1"/>
  <c r="AV74" i="1"/>
  <c r="AU58" i="1"/>
  <c r="AU61" i="1"/>
  <c r="AU71" i="1"/>
  <c r="AW64" i="1"/>
  <c r="AW65" i="1"/>
  <c r="AT65" i="1"/>
  <c r="AT62" i="1"/>
  <c r="AR66" i="1"/>
  <c r="AR59" i="1"/>
  <c r="AV69" i="1"/>
  <c r="AV67" i="1"/>
  <c r="AS74" i="1"/>
  <c r="AS61" i="1"/>
  <c r="AS58" i="1"/>
  <c r="AV75" i="1"/>
  <c r="AS67" i="1"/>
  <c r="AS63" i="1"/>
  <c r="AW59" i="1"/>
  <c r="AT60" i="1"/>
  <c r="AR62" i="1"/>
  <c r="AV62" i="1"/>
  <c r="AV63" i="1"/>
  <c r="AR71" i="1"/>
  <c r="AR72" i="1"/>
  <c r="AR74" i="1"/>
  <c r="AR75" i="1"/>
  <c r="AR70" i="1"/>
  <c r="AR73" i="1"/>
  <c r="AS65" i="1"/>
  <c r="AU68" i="1"/>
  <c r="AU66" i="1"/>
  <c r="AW63" i="1"/>
  <c r="AW66" i="1"/>
  <c r="AT66" i="1"/>
  <c r="AT64" i="1"/>
  <c r="AR58" i="1"/>
  <c r="AR68" i="1"/>
  <c r="AV59" i="1"/>
  <c r="AV68" i="1"/>
  <c r="AW74" i="1"/>
  <c r="AW75" i="1"/>
  <c r="AW73" i="1"/>
  <c r="AW72" i="1"/>
  <c r="AW71" i="1"/>
  <c r="AW70" i="1"/>
  <c r="AS73" i="1"/>
  <c r="AS69" i="1"/>
  <c r="AS68" i="1"/>
  <c r="AV70" i="1"/>
  <c r="AR67" i="1"/>
  <c r="AR64" i="1"/>
  <c r="AU59" i="1"/>
  <c r="AW68" i="1"/>
  <c r="AT58" i="1"/>
  <c r="AR60" i="1"/>
  <c r="AV58" i="1"/>
  <c r="AT72" i="1"/>
  <c r="AT73" i="1"/>
  <c r="AT70" i="1"/>
  <c r="AT75" i="1"/>
  <c r="AT74" i="1"/>
  <c r="AT71" i="1"/>
  <c r="AS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F9" authorId="0" shapeId="0" xr:uid="{00000000-0006-0000-0000-000002000000}">
      <text>
        <r>
          <rPr>
            <sz val="10"/>
            <color rgb="FF000000"/>
            <rFont val="Arial"/>
            <charset val="238"/>
          </rPr>
          <t>Jest też zmierzona, druga próbka tego materiału, ARM92=5,02E-02</t>
        </r>
      </text>
    </comment>
    <comment ref="BV9" authorId="0" shapeId="0" xr:uid="{00000000-0006-0000-0000-000007000000}">
      <text>
        <r>
          <rPr>
            <sz val="10"/>
            <color rgb="FF000000"/>
            <rFont val="Arial"/>
            <charset val="238"/>
          </rPr>
          <t>Jest też zmierzona, druga próbka tego materiału, ARM88=3,87E-02</t>
        </r>
      </text>
    </comment>
    <comment ref="BF14" authorId="0" shapeId="0" xr:uid="{00000000-0006-0000-0000-000003000000}">
      <text>
        <r>
          <rPr>
            <sz val="10"/>
            <color rgb="FF000000"/>
            <rFont val="Arial"/>
            <charset val="238"/>
          </rPr>
          <t>Jest zmierzona druga próbka, ARM99=1.25E-2</t>
        </r>
      </text>
    </comment>
    <comment ref="BV14" authorId="0" shapeId="0" xr:uid="{00000000-0006-0000-0000-000008000000}">
      <text>
        <r>
          <rPr>
            <sz val="10"/>
            <color rgb="FF000000"/>
            <rFont val="Arial"/>
            <charset val="238"/>
          </rPr>
          <t>Jest też zmierzona, druga próbka tego materiału, ARM94=1,66E-02</t>
        </r>
      </text>
    </comment>
    <comment ref="BF17" authorId="0" shapeId="0" xr:uid="{00000000-0006-0000-0000-000004000000}">
      <text>
        <r>
          <rPr>
            <sz val="10"/>
            <color rgb="FF000000"/>
            <rFont val="Arial"/>
            <charset val="238"/>
          </rPr>
          <t>Jest zmierzona druga próbka, ARM104=3.5E-2</t>
        </r>
      </text>
    </comment>
    <comment ref="BV17" authorId="0" shapeId="0" xr:uid="{00000000-0006-0000-0000-000009000000}">
      <text>
        <r>
          <rPr>
            <sz val="10"/>
            <color rgb="FF000000"/>
            <rFont val="Arial"/>
            <charset val="238"/>
          </rPr>
          <t>Jest zmierzona druga próbka, ARM100=1.63E-2</t>
        </r>
      </text>
    </comment>
    <comment ref="BF18" authorId="0" shapeId="0" xr:uid="{00000000-0006-0000-0000-000005000000}">
      <text>
        <r>
          <rPr>
            <sz val="10"/>
            <color rgb="FF000000"/>
            <rFont val="Arial"/>
            <charset val="238"/>
          </rPr>
          <t>Jest zmierzona druga próbka, ARM106=1.78E-2</t>
        </r>
      </text>
    </comment>
    <comment ref="BB27" authorId="0" shapeId="0" xr:uid="{00000000-0006-0000-0000-000001000000}">
      <text>
        <r>
          <rPr>
            <sz val="10"/>
            <color rgb="FF000000"/>
            <rFont val="Arial"/>
            <charset val="1"/>
          </rPr>
          <t>Jest też zmierzona druga próbka, ARM119=9.38E-3</t>
        </r>
      </text>
    </comment>
    <comment ref="BF47" authorId="0" shapeId="0" xr:uid="{00000000-0006-0000-0000-000006000000}">
      <text>
        <r>
          <rPr>
            <sz val="10"/>
            <color rgb="FF000000"/>
            <rFont val="Arial"/>
            <charset val="1"/>
          </rPr>
          <t>Jest też zmierzona druga próbka, ARM138=3.5E-2</t>
        </r>
      </text>
    </comment>
  </commentList>
</comments>
</file>

<file path=xl/sharedStrings.xml><?xml version="1.0" encoding="utf-8"?>
<sst xmlns="http://schemas.openxmlformats.org/spreadsheetml/2006/main" count="5276" uniqueCount="1699">
  <si>
    <t xml:space="preserve"> Instytut Geofizyki ul. Księcia Janusza 64</t>
  </si>
  <si>
    <t>Przeliczanie podatnosci</t>
  </si>
  <si>
    <t>kappa [m3/kg]*100000000/masa [10-3 kg]</t>
  </si>
  <si>
    <t>c=k/r</t>
  </si>
  <si>
    <t>Chi=Kap/Ro</t>
  </si>
  <si>
    <r>
      <rPr>
        <sz val="12"/>
        <color rgb="FF0000FF"/>
        <rFont val="Symbol"/>
        <charset val="1"/>
      </rPr>
      <t>r=</t>
    </r>
    <r>
      <rPr>
        <sz val="12"/>
        <color rgb="FF0000FF"/>
        <rFont val="Arial"/>
        <charset val="1"/>
      </rPr>
      <t>m/V</t>
    </r>
  </si>
  <si>
    <t>Obliczenia ARM z pomiarów na JR6</t>
  </si>
  <si>
    <t>chi*10/m[g]*1000</t>
  </si>
  <si>
    <r>
      <rPr>
        <sz val="12"/>
        <color rgb="FF0000FF"/>
        <rFont val="Symbol"/>
        <charset val="1"/>
      </rPr>
      <t>k</t>
    </r>
    <r>
      <rPr>
        <sz val="12"/>
        <color rgb="FF0000FF"/>
        <rFont val="Noto Sans Symbols"/>
        <charset val="1"/>
      </rPr>
      <t>=K_Re*V0/m</t>
    </r>
  </si>
  <si>
    <r>
      <rPr>
        <sz val="12"/>
        <color rgb="FF0000FF"/>
        <rFont val="Arial"/>
        <charset val="1"/>
      </rPr>
      <t>V0=10cm</t>
    </r>
    <r>
      <rPr>
        <vertAlign val="superscript"/>
        <sz val="12"/>
        <color rgb="FF0000FF"/>
        <rFont val="Arial"/>
        <charset val="1"/>
      </rPr>
      <t>3</t>
    </r>
    <r>
      <rPr>
        <sz val="12"/>
        <color rgb="FF0000FF"/>
        <rFont val="Arial"/>
        <charset val="1"/>
      </rPr>
      <t>=10*10</t>
    </r>
    <r>
      <rPr>
        <vertAlign val="superscript"/>
        <sz val="12"/>
        <color rgb="FF0000FF"/>
        <rFont val="Arial"/>
        <charset val="1"/>
      </rPr>
      <t>-6</t>
    </r>
    <r>
      <rPr>
        <sz val="12"/>
        <color rgb="FF0000FF"/>
        <rFont val="Arial"/>
        <charset val="1"/>
      </rPr>
      <t>m</t>
    </r>
    <r>
      <rPr>
        <vertAlign val="superscript"/>
        <sz val="12"/>
        <color rgb="FF0000FF"/>
        <rFont val="Arial"/>
        <charset val="1"/>
      </rPr>
      <t>3</t>
    </r>
  </si>
  <si>
    <r>
      <rPr>
        <sz val="12"/>
        <color rgb="FF0000FF"/>
        <rFont val="Symbol"/>
        <charset val="1"/>
      </rPr>
      <t>k</t>
    </r>
    <r>
      <rPr>
        <sz val="12"/>
        <color rgb="FF0000FF"/>
        <rFont val="Noto Sans Symbols"/>
        <charset val="1"/>
      </rPr>
      <t>=K_Re*10</t>
    </r>
    <r>
      <rPr>
        <vertAlign val="superscript"/>
        <sz val="12"/>
        <color rgb="FF0000FF"/>
        <rFont val="Noto Sans Symbols"/>
        <charset val="1"/>
      </rPr>
      <t>-2</t>
    </r>
  </si>
  <si>
    <t>Zafiksowane w mostku</t>
  </si>
  <si>
    <t>μo=</t>
  </si>
  <si>
    <t>H/m</t>
  </si>
  <si>
    <t>ctrl+alt+P</t>
  </si>
  <si>
    <r>
      <rPr>
        <sz val="12"/>
        <color rgb="FF0000FF"/>
        <rFont val="Arial"/>
        <charset val="1"/>
      </rPr>
      <t>m=1g=10</t>
    </r>
    <r>
      <rPr>
        <vertAlign val="superscript"/>
        <sz val="12"/>
        <color rgb="FF0000FF"/>
        <rFont val="Arial"/>
        <charset val="1"/>
      </rPr>
      <t>-3</t>
    </r>
    <r>
      <rPr>
        <sz val="12"/>
        <color rgb="FF0000FF"/>
        <rFont val="Arial"/>
        <charset val="1"/>
      </rPr>
      <t>kg</t>
    </r>
  </si>
  <si>
    <t>H(ARM)</t>
  </si>
  <si>
    <t>T</t>
  </si>
  <si>
    <t>Watość mierzona na mostku na masę 1g</t>
  </si>
  <si>
    <t>A/m</t>
  </si>
  <si>
    <t>Susceptibility versus frequency was measured in Kappa-bridge MFK1-FA</t>
  </si>
  <si>
    <t>Normalizacja na masę zanieczyszczenia</t>
  </si>
  <si>
    <t>masa</t>
  </si>
  <si>
    <t>kg</t>
  </si>
  <si>
    <t>nazwa próbki na kapsułce W1-W15, F1 sort karta to legenda tych oznaczeń</t>
  </si>
  <si>
    <t>nazwa próbki ARM na kapsułce &lt;1...&lt;10</t>
  </si>
  <si>
    <t>Name of sample</t>
  </si>
  <si>
    <t>Latitude</t>
  </si>
  <si>
    <t>Longitude</t>
  </si>
  <si>
    <t>Date of sampling</t>
  </si>
  <si>
    <t>Mass of the sample ALL</t>
  </si>
  <si>
    <t>Mass of the sample 0.8</t>
  </si>
  <si>
    <t>Mass of the sample 0.6</t>
  </si>
  <si>
    <t>Mass of the sample 0.4</t>
  </si>
  <si>
    <t>Mass of the sample 0.2</t>
  </si>
  <si>
    <t>Mass of the sample &lt;0.2</t>
  </si>
  <si>
    <t>Mass of all fractions</t>
  </si>
  <si>
    <t>Fraction mass error</t>
  </si>
  <si>
    <t>% of total mass of fraction ALL</t>
  </si>
  <si>
    <t>% of total mass of fraction 0.8</t>
  </si>
  <si>
    <t>% of total mass of fraction 0.6</t>
  </si>
  <si>
    <t>% of total mass of fraction 0.4</t>
  </si>
  <si>
    <t>% of total mass of fraction 0.2</t>
  </si>
  <si>
    <t>% of total mass of fraction &lt;0.2</t>
  </si>
  <si>
    <t>Mass of sample in a cube for ALL</t>
  </si>
  <si>
    <t>Mass of sample in a cube for 0.8</t>
  </si>
  <si>
    <t>Mass of sample in a cube for 0.6</t>
  </si>
  <si>
    <t>Mass of sample in a cube for 0.4</t>
  </si>
  <si>
    <t>Mass of sample in a cube for 0.2</t>
  </si>
  <si>
    <t>Mass of sample in a cube for &lt;0.2</t>
  </si>
  <si>
    <t>K_Re F1 fraction ALL</t>
  </si>
  <si>
    <t>K_Re F1 fraction    0.8</t>
  </si>
  <si>
    <t>K_Re F1 fraction    0.6</t>
  </si>
  <si>
    <t>K_Re F1 fraction     0.4</t>
  </si>
  <si>
    <t>K_Re F1 fraction    0.2</t>
  </si>
  <si>
    <t>K_Re F1 fraction   &lt;0.2</t>
  </si>
  <si>
    <r>
      <rPr>
        <b/>
        <sz val="12"/>
        <color rgb="FF003300"/>
        <rFont val="Symbol"/>
        <charset val="1"/>
      </rPr>
      <t xml:space="preserve">        k </t>
    </r>
    <r>
      <rPr>
        <b/>
        <sz val="12"/>
        <color rgb="FF003300"/>
        <rFont val="Arial"/>
        <charset val="1"/>
      </rPr>
      <t>F</t>
    </r>
    <r>
      <rPr>
        <b/>
        <sz val="12"/>
        <color rgb="FF003300"/>
        <rFont val="Symbol"/>
        <charset val="1"/>
      </rPr>
      <t xml:space="preserve">1         </t>
    </r>
    <r>
      <rPr>
        <b/>
        <sz val="12"/>
        <color rgb="FF003300"/>
        <rFont val="Arial"/>
        <charset val="1"/>
      </rPr>
      <t>ALL</t>
    </r>
  </si>
  <si>
    <r>
      <rPr>
        <b/>
        <sz val="12"/>
        <color rgb="FF003300"/>
        <rFont val="Symbol"/>
        <charset val="1"/>
      </rPr>
      <t xml:space="preserve">       k </t>
    </r>
    <r>
      <rPr>
        <b/>
        <sz val="12"/>
        <color rgb="FF003300"/>
        <rFont val="Arial"/>
        <charset val="1"/>
      </rPr>
      <t>F</t>
    </r>
    <r>
      <rPr>
        <b/>
        <sz val="12"/>
        <color rgb="FF003300"/>
        <rFont val="Symbol"/>
        <charset val="1"/>
      </rPr>
      <t>1        0.8</t>
    </r>
  </si>
  <si>
    <r>
      <rPr>
        <b/>
        <sz val="12"/>
        <color rgb="FF003300"/>
        <rFont val="Symbol"/>
        <charset val="1"/>
      </rPr>
      <t xml:space="preserve">       k </t>
    </r>
    <r>
      <rPr>
        <b/>
        <sz val="12"/>
        <color rgb="FF003300"/>
        <rFont val="Arial"/>
        <charset val="1"/>
      </rPr>
      <t>F</t>
    </r>
    <r>
      <rPr>
        <b/>
        <sz val="12"/>
        <color rgb="FF003300"/>
        <rFont val="Symbol"/>
        <charset val="1"/>
      </rPr>
      <t>1        0.6</t>
    </r>
  </si>
  <si>
    <r>
      <rPr>
        <b/>
        <sz val="12"/>
        <color rgb="FF003300"/>
        <rFont val="Symbol"/>
        <charset val="1"/>
      </rPr>
      <t xml:space="preserve">       k </t>
    </r>
    <r>
      <rPr>
        <b/>
        <sz val="12"/>
        <color rgb="FF003300"/>
        <rFont val="Arial"/>
        <charset val="1"/>
      </rPr>
      <t>F</t>
    </r>
    <r>
      <rPr>
        <b/>
        <sz val="12"/>
        <color rgb="FF003300"/>
        <rFont val="Symbol"/>
        <charset val="1"/>
      </rPr>
      <t>1        0.4</t>
    </r>
  </si>
  <si>
    <r>
      <rPr>
        <b/>
        <sz val="12"/>
        <color rgb="FF003300"/>
        <rFont val="Symbol"/>
        <charset val="1"/>
      </rPr>
      <t xml:space="preserve">       k </t>
    </r>
    <r>
      <rPr>
        <b/>
        <sz val="12"/>
        <color rgb="FF003300"/>
        <rFont val="Arial"/>
        <charset val="1"/>
      </rPr>
      <t>F</t>
    </r>
    <r>
      <rPr>
        <b/>
        <sz val="12"/>
        <color rgb="FF003300"/>
        <rFont val="Symbol"/>
        <charset val="1"/>
      </rPr>
      <t>1        0.2</t>
    </r>
  </si>
  <si>
    <r>
      <rPr>
        <b/>
        <sz val="12"/>
        <color rgb="FF003300"/>
        <rFont val="Symbol"/>
        <charset val="1"/>
      </rPr>
      <t xml:space="preserve">     k </t>
    </r>
    <r>
      <rPr>
        <b/>
        <sz val="12"/>
        <color rgb="FF003300"/>
        <rFont val="Arial"/>
        <charset val="1"/>
      </rPr>
      <t>F</t>
    </r>
    <r>
      <rPr>
        <b/>
        <sz val="12"/>
        <color rgb="FF003300"/>
        <rFont val="Symbol"/>
        <charset val="1"/>
      </rPr>
      <t>1      &lt;0.2</t>
    </r>
  </si>
  <si>
    <r>
      <rPr>
        <b/>
        <sz val="12"/>
        <color rgb="FF003300"/>
        <rFont val="Symbol"/>
        <charset val="1"/>
      </rPr>
      <t xml:space="preserve">    c </t>
    </r>
    <r>
      <rPr>
        <b/>
        <sz val="12"/>
        <color rgb="FF003300"/>
        <rFont val="Arial"/>
        <charset val="1"/>
      </rPr>
      <t xml:space="preserve">F </t>
    </r>
    <r>
      <rPr>
        <b/>
        <sz val="12"/>
        <color rgb="FF003300"/>
        <rFont val="Symbol"/>
        <charset val="1"/>
      </rPr>
      <t xml:space="preserve">     </t>
    </r>
    <r>
      <rPr>
        <b/>
        <sz val="12"/>
        <color rgb="FF003300"/>
        <rFont val="Arial"/>
        <charset val="1"/>
      </rPr>
      <t>ALL</t>
    </r>
  </si>
  <si>
    <r>
      <rPr>
        <b/>
        <sz val="12"/>
        <color rgb="FF003300"/>
        <rFont val="Symbol"/>
        <charset val="1"/>
      </rPr>
      <t xml:space="preserve">       c </t>
    </r>
    <r>
      <rPr>
        <b/>
        <sz val="12"/>
        <color rgb="FF003300"/>
        <rFont val="Arial"/>
        <charset val="1"/>
      </rPr>
      <t>F</t>
    </r>
    <r>
      <rPr>
        <b/>
        <sz val="12"/>
        <color rgb="FF003300"/>
        <rFont val="Symbol"/>
        <charset val="1"/>
      </rPr>
      <t>1        0.8</t>
    </r>
  </si>
  <si>
    <r>
      <rPr>
        <b/>
        <sz val="12"/>
        <color rgb="FF003300"/>
        <rFont val="Symbol"/>
        <charset val="1"/>
      </rPr>
      <t xml:space="preserve">       c </t>
    </r>
    <r>
      <rPr>
        <b/>
        <sz val="12"/>
        <color rgb="FF003300"/>
        <rFont val="Arial"/>
        <charset val="1"/>
      </rPr>
      <t>F</t>
    </r>
    <r>
      <rPr>
        <b/>
        <sz val="12"/>
        <color rgb="FF003300"/>
        <rFont val="Symbol"/>
        <charset val="1"/>
      </rPr>
      <t>1        0.6</t>
    </r>
  </si>
  <si>
    <r>
      <rPr>
        <b/>
        <sz val="12"/>
        <color rgb="FF003300"/>
        <rFont val="Symbol"/>
        <charset val="1"/>
      </rPr>
      <t xml:space="preserve">       c </t>
    </r>
    <r>
      <rPr>
        <b/>
        <sz val="12"/>
        <color rgb="FF003300"/>
        <rFont val="Arial"/>
        <charset val="1"/>
      </rPr>
      <t>F</t>
    </r>
    <r>
      <rPr>
        <b/>
        <sz val="12"/>
        <color rgb="FF003300"/>
        <rFont val="Symbol"/>
        <charset val="1"/>
      </rPr>
      <t>1        0.4</t>
    </r>
  </si>
  <si>
    <r>
      <rPr>
        <b/>
        <sz val="12"/>
        <color rgb="FF003300"/>
        <rFont val="Symbol"/>
        <charset val="1"/>
      </rPr>
      <t xml:space="preserve">       c </t>
    </r>
    <r>
      <rPr>
        <b/>
        <sz val="12"/>
        <color rgb="FF003300"/>
        <rFont val="Arial"/>
        <charset val="1"/>
      </rPr>
      <t>F</t>
    </r>
    <r>
      <rPr>
        <b/>
        <sz val="12"/>
        <color rgb="FF003300"/>
        <rFont val="Symbol"/>
        <charset val="1"/>
      </rPr>
      <t>1        0.2</t>
    </r>
  </si>
  <si>
    <r>
      <rPr>
        <b/>
        <sz val="12"/>
        <color rgb="FF003300"/>
        <rFont val="Symbol"/>
        <charset val="1"/>
      </rPr>
      <t xml:space="preserve">       c </t>
    </r>
    <r>
      <rPr>
        <b/>
        <sz val="12"/>
        <color rgb="FF003300"/>
        <rFont val="Arial"/>
        <charset val="1"/>
      </rPr>
      <t>F</t>
    </r>
    <r>
      <rPr>
        <b/>
        <sz val="12"/>
        <color rgb="FF003300"/>
        <rFont val="Symbol"/>
        <charset val="1"/>
      </rPr>
      <t>1       &lt;0.2</t>
    </r>
  </si>
  <si>
    <t>Sum of all susceptiblilities</t>
  </si>
  <si>
    <t>K_Re F3 fraction ALL</t>
  </si>
  <si>
    <r>
      <rPr>
        <b/>
        <sz val="12"/>
        <color rgb="FF003300"/>
        <rFont val="Symbol"/>
        <charset val="1"/>
      </rPr>
      <t xml:space="preserve">        k </t>
    </r>
    <r>
      <rPr>
        <b/>
        <sz val="12"/>
        <color rgb="FF003300"/>
        <rFont val="Arial"/>
        <charset val="1"/>
      </rPr>
      <t>F3</t>
    </r>
    <r>
      <rPr>
        <b/>
        <sz val="12"/>
        <color rgb="FF003300"/>
        <rFont val="Symbol"/>
        <charset val="1"/>
      </rPr>
      <t xml:space="preserve">         </t>
    </r>
    <r>
      <rPr>
        <b/>
        <sz val="12"/>
        <color rgb="FF003300"/>
        <rFont val="Arial"/>
        <charset val="1"/>
      </rPr>
      <t>ALL</t>
    </r>
  </si>
  <si>
    <r>
      <rPr>
        <b/>
        <sz val="12"/>
        <color rgb="FF003300"/>
        <rFont val="Symbol"/>
        <charset val="1"/>
      </rPr>
      <t xml:space="preserve">        c </t>
    </r>
    <r>
      <rPr>
        <b/>
        <sz val="12"/>
        <color rgb="FF003300"/>
        <rFont val="Arial"/>
        <charset val="1"/>
      </rPr>
      <t>F3</t>
    </r>
    <r>
      <rPr>
        <b/>
        <sz val="12"/>
        <color rgb="FF003300"/>
        <rFont val="Symbol"/>
        <charset val="1"/>
      </rPr>
      <t xml:space="preserve">         </t>
    </r>
    <r>
      <rPr>
        <b/>
        <sz val="12"/>
        <color rgb="FF003300"/>
        <rFont val="Arial"/>
        <charset val="1"/>
      </rPr>
      <t>ALL</t>
    </r>
  </si>
  <si>
    <t>F1-F3/F1</t>
  </si>
  <si>
    <t xml:space="preserve">         M 1          ALL</t>
  </si>
  <si>
    <r>
      <rPr>
        <b/>
        <sz val="12"/>
        <color rgb="FF003300"/>
        <rFont val="Symbol"/>
        <charset val="1"/>
      </rPr>
      <t xml:space="preserve">   c</t>
    </r>
    <r>
      <rPr>
        <b/>
        <sz val="12"/>
        <color rgb="FF003300"/>
        <rFont val="Arial"/>
        <charset val="1"/>
      </rPr>
      <t>(ARM)     ALL</t>
    </r>
  </si>
  <si>
    <r>
      <rPr>
        <b/>
        <sz val="12"/>
        <color rgb="FF003300"/>
        <rFont val="Symbol"/>
        <charset val="1"/>
      </rPr>
      <t xml:space="preserve">   c</t>
    </r>
    <r>
      <rPr>
        <b/>
        <sz val="12"/>
        <color rgb="FF003300"/>
        <rFont val="Arial"/>
        <charset val="1"/>
      </rPr>
      <t>(ARM)    ALL</t>
    </r>
  </si>
  <si>
    <t xml:space="preserve">         M 1          0.8</t>
  </si>
  <si>
    <r>
      <rPr>
        <b/>
        <sz val="12"/>
        <color rgb="FF003300"/>
        <rFont val="Symbol"/>
        <charset val="1"/>
      </rPr>
      <t xml:space="preserve">   c</t>
    </r>
    <r>
      <rPr>
        <b/>
        <sz val="12"/>
        <color rgb="FF003300"/>
        <rFont val="Arial"/>
        <charset val="1"/>
      </rPr>
      <t>(ARM)     0.8</t>
    </r>
  </si>
  <si>
    <r>
      <rPr>
        <b/>
        <sz val="12"/>
        <color rgb="FF003300"/>
        <rFont val="Symbol"/>
        <charset val="1"/>
      </rPr>
      <t xml:space="preserve">   c</t>
    </r>
    <r>
      <rPr>
        <b/>
        <sz val="12"/>
        <color rgb="FF003300"/>
        <rFont val="Arial"/>
        <charset val="1"/>
      </rPr>
      <t>(ARM)    0.8</t>
    </r>
  </si>
  <si>
    <t xml:space="preserve">         M 1          0.6</t>
  </si>
  <si>
    <r>
      <rPr>
        <b/>
        <sz val="12"/>
        <color rgb="FF003300"/>
        <rFont val="Symbol"/>
        <charset val="238"/>
      </rPr>
      <t xml:space="preserve">   c</t>
    </r>
    <r>
      <rPr>
        <b/>
        <sz val="12"/>
        <color rgb="FF003300"/>
        <rFont val="Arial"/>
        <charset val="238"/>
      </rPr>
      <t>(ARM)     0.6</t>
    </r>
  </si>
  <si>
    <r>
      <rPr>
        <b/>
        <sz val="12"/>
        <color rgb="FF003300"/>
        <rFont val="Symbol"/>
        <charset val="238"/>
      </rPr>
      <t xml:space="preserve">   c</t>
    </r>
    <r>
      <rPr>
        <b/>
        <sz val="12"/>
        <color rgb="FF003300"/>
        <rFont val="Arial"/>
        <charset val="238"/>
      </rPr>
      <t>(ARM)    0.6</t>
    </r>
  </si>
  <si>
    <t xml:space="preserve">         M 1          0.4</t>
  </si>
  <si>
    <r>
      <rPr>
        <b/>
        <sz val="12"/>
        <color rgb="FF003300"/>
        <rFont val="Symbol"/>
        <charset val="238"/>
      </rPr>
      <t xml:space="preserve">   c</t>
    </r>
    <r>
      <rPr>
        <b/>
        <sz val="12"/>
        <color rgb="FF003300"/>
        <rFont val="Arial"/>
        <charset val="238"/>
      </rPr>
      <t>(ARM)     0.4</t>
    </r>
  </si>
  <si>
    <r>
      <rPr>
        <b/>
        <sz val="12"/>
        <color rgb="FF003300"/>
        <rFont val="Symbol"/>
        <charset val="238"/>
      </rPr>
      <t xml:space="preserve">   c</t>
    </r>
    <r>
      <rPr>
        <b/>
        <sz val="12"/>
        <color rgb="FF003300"/>
        <rFont val="Arial"/>
        <charset val="238"/>
      </rPr>
      <t>(ARM)    0.4</t>
    </r>
  </si>
  <si>
    <t xml:space="preserve">         M 1          0.2</t>
  </si>
  <si>
    <r>
      <rPr>
        <b/>
        <sz val="12"/>
        <color rgb="FF003300"/>
        <rFont val="Symbol"/>
        <charset val="238"/>
      </rPr>
      <t xml:space="preserve">   c</t>
    </r>
    <r>
      <rPr>
        <b/>
        <sz val="12"/>
        <color rgb="FF003300"/>
        <rFont val="Arial"/>
        <charset val="238"/>
      </rPr>
      <t>(ARM)     0.2</t>
    </r>
  </si>
  <si>
    <r>
      <rPr>
        <b/>
        <sz val="12"/>
        <color rgb="FF003300"/>
        <rFont val="Symbol"/>
        <charset val="238"/>
      </rPr>
      <t xml:space="preserve">   c</t>
    </r>
    <r>
      <rPr>
        <b/>
        <sz val="12"/>
        <color rgb="FF003300"/>
        <rFont val="Arial"/>
        <charset val="238"/>
      </rPr>
      <t>(ARM)    0.2</t>
    </r>
  </si>
  <si>
    <t xml:space="preserve">         M 1         &lt;0.2</t>
  </si>
  <si>
    <r>
      <rPr>
        <b/>
        <sz val="12"/>
        <color rgb="FF003300"/>
        <rFont val="Symbol"/>
        <charset val="1"/>
      </rPr>
      <t xml:space="preserve">   c</t>
    </r>
    <r>
      <rPr>
        <b/>
        <sz val="12"/>
        <color rgb="FF003300"/>
        <rFont val="Arial"/>
        <charset val="1"/>
      </rPr>
      <t>(ARM)     &lt;0.2</t>
    </r>
  </si>
  <si>
    <r>
      <rPr>
        <b/>
        <sz val="12"/>
        <color rgb="FF003300"/>
        <rFont val="Symbol"/>
        <charset val="1"/>
      </rPr>
      <t xml:space="preserve">   c</t>
    </r>
    <r>
      <rPr>
        <b/>
        <sz val="12"/>
        <color rgb="FF003300"/>
        <rFont val="Arial"/>
        <charset val="1"/>
      </rPr>
      <t>(ARM)    &lt;0.2</t>
    </r>
  </si>
  <si>
    <r>
      <rPr>
        <b/>
        <sz val="12"/>
        <color rgb="FF003300"/>
        <rFont val="Arial"/>
        <charset val="1"/>
      </rPr>
      <t>Ms 10</t>
    </r>
    <r>
      <rPr>
        <b/>
        <vertAlign val="superscript"/>
        <sz val="12"/>
        <color rgb="FF003300"/>
        <rFont val="Arial"/>
        <charset val="1"/>
      </rPr>
      <t>-3</t>
    </r>
    <r>
      <rPr>
        <b/>
        <sz val="12"/>
        <color rgb="FF003300"/>
        <rFont val="Arial"/>
        <charset val="1"/>
      </rPr>
      <t xml:space="preserve"> ALL</t>
    </r>
  </si>
  <si>
    <r>
      <rPr>
        <b/>
        <sz val="12"/>
        <color rgb="FF003300"/>
        <rFont val="Arial"/>
        <charset val="1"/>
      </rPr>
      <t>Mrs 10</t>
    </r>
    <r>
      <rPr>
        <b/>
        <vertAlign val="superscript"/>
        <sz val="12"/>
        <color rgb="FF003300"/>
        <rFont val="Arial"/>
        <charset val="1"/>
      </rPr>
      <t>-3</t>
    </r>
    <r>
      <rPr>
        <b/>
        <sz val="12"/>
        <color rgb="FF003300"/>
        <rFont val="Arial"/>
        <charset val="1"/>
      </rPr>
      <t xml:space="preserve"> ALL</t>
    </r>
  </si>
  <si>
    <t>Mrs/Ms ALL</t>
  </si>
  <si>
    <t xml:space="preserve">        Hc          ALL</t>
  </si>
  <si>
    <t xml:space="preserve">        Hcr          ALL</t>
  </si>
  <si>
    <t>Hcr/Hc ALL</t>
  </si>
  <si>
    <r>
      <rPr>
        <b/>
        <sz val="12"/>
        <color rgb="FF003300"/>
        <rFont val="Arial"/>
        <charset val="1"/>
      </rPr>
      <t>0.9Ms 10</t>
    </r>
    <r>
      <rPr>
        <b/>
        <vertAlign val="superscript"/>
        <sz val="12"/>
        <color rgb="FF003300"/>
        <rFont val="Arial"/>
        <charset val="1"/>
      </rPr>
      <t>-3</t>
    </r>
    <r>
      <rPr>
        <b/>
        <sz val="12"/>
        <color rgb="FF003300"/>
        <rFont val="Arial"/>
        <charset val="1"/>
      </rPr>
      <t xml:space="preserve"> ALL</t>
    </r>
  </si>
  <si>
    <t>PM/FM  ALL</t>
  </si>
  <si>
    <t>Ms 10-3   0.8</t>
  </si>
  <si>
    <t>Mrs 10-3 0.8</t>
  </si>
  <si>
    <t>Mrs/Ms    0.8</t>
  </si>
  <si>
    <t xml:space="preserve">        Hc          0.8</t>
  </si>
  <si>
    <t xml:space="preserve">        Hcr          0.8</t>
  </si>
  <si>
    <t>Hcr/Hc    0.8</t>
  </si>
  <si>
    <t>0.9Ms 10-3 0.8</t>
  </si>
  <si>
    <t>PM/FM    0.8</t>
  </si>
  <si>
    <t>Ms 10-3   0.6</t>
  </si>
  <si>
    <t>Mrs 10-3 0.6</t>
  </si>
  <si>
    <t>Mrs/Ms    0.6</t>
  </si>
  <si>
    <t xml:space="preserve">        Hc          0.6</t>
  </si>
  <si>
    <t xml:space="preserve">        Hcr          0.6</t>
  </si>
  <si>
    <t>Hcr/Hc    0.6</t>
  </si>
  <si>
    <t>0.9Ms 10-3 0.6</t>
  </si>
  <si>
    <t>PM/FM    0.6</t>
  </si>
  <si>
    <t>Ms 10-3   0.4</t>
  </si>
  <si>
    <t>Mrs 10-3 0.4</t>
  </si>
  <si>
    <t>Mrs/Ms    0.4</t>
  </si>
  <si>
    <t xml:space="preserve">        Hc          0.4</t>
  </si>
  <si>
    <t xml:space="preserve">        Hcr          0.4</t>
  </si>
  <si>
    <t>Hcr/Hc    0.4</t>
  </si>
  <si>
    <t>0.9Ms 10-3 0.4</t>
  </si>
  <si>
    <t>PM/FM    0.4</t>
  </si>
  <si>
    <t>Ms 10-3   0.2</t>
  </si>
  <si>
    <t>Mrs 10-3 0.2</t>
  </si>
  <si>
    <t>Mrs/Ms    0.2</t>
  </si>
  <si>
    <t xml:space="preserve">        Hc          0.2</t>
  </si>
  <si>
    <t xml:space="preserve">        Hcr          0.2</t>
  </si>
  <si>
    <t>Hcr/Hc    0.2</t>
  </si>
  <si>
    <t>0.9Ms 10-3 0.2</t>
  </si>
  <si>
    <t>PM/FM    0.2</t>
  </si>
  <si>
    <t>Ms 10-3  &lt;0.2</t>
  </si>
  <si>
    <t>Mrs 10-3 &lt;0.2</t>
  </si>
  <si>
    <t>Mrs/Ms   &lt;0.2</t>
  </si>
  <si>
    <t xml:space="preserve">        Hc          &lt;0.2</t>
  </si>
  <si>
    <t xml:space="preserve">        Hcr          &lt;0.2</t>
  </si>
  <si>
    <t>Hcr/Hc  &lt;0.2</t>
  </si>
  <si>
    <t>0.9Ms 10-3 &lt;0.2</t>
  </si>
  <si>
    <t>PM/FM    &lt;0.2</t>
  </si>
  <si>
    <t>North</t>
  </si>
  <si>
    <t>East</t>
  </si>
  <si>
    <t>[yyyy-mm-dd]</t>
  </si>
  <si>
    <t>[g]</t>
  </si>
  <si>
    <t>[%]</t>
  </si>
  <si>
    <t>[SI]</t>
  </si>
  <si>
    <r>
      <rPr>
        <b/>
        <sz val="11"/>
        <color rgb="FF003300"/>
        <rFont val="Arial"/>
        <charset val="1"/>
      </rPr>
      <t>[m</t>
    </r>
    <r>
      <rPr>
        <b/>
        <vertAlign val="superscript"/>
        <sz val="11"/>
        <color rgb="FF003300"/>
        <rFont val="Arial"/>
        <charset val="1"/>
      </rPr>
      <t>3</t>
    </r>
    <r>
      <rPr>
        <b/>
        <sz val="11"/>
        <color rgb="FF003300"/>
        <rFont val="Arial"/>
        <charset val="1"/>
      </rPr>
      <t>/kg]</t>
    </r>
  </si>
  <si>
    <r>
      <rPr>
        <b/>
        <sz val="12"/>
        <color rgb="FF003300"/>
        <rFont val="Arial"/>
        <charset val="1"/>
      </rPr>
      <t>10</t>
    </r>
    <r>
      <rPr>
        <b/>
        <vertAlign val="superscript"/>
        <sz val="12"/>
        <color rgb="FF003300"/>
        <rFont val="Arial"/>
        <charset val="1"/>
      </rPr>
      <t>-8</t>
    </r>
    <r>
      <rPr>
        <b/>
        <sz val="12"/>
        <color rgb="FF003300"/>
        <rFont val="Arial"/>
        <charset val="1"/>
      </rPr>
      <t xml:space="preserve"> [m</t>
    </r>
    <r>
      <rPr>
        <b/>
        <vertAlign val="superscript"/>
        <sz val="12"/>
        <color rgb="FF003300"/>
        <rFont val="Arial"/>
        <charset val="1"/>
      </rPr>
      <t>3</t>
    </r>
    <r>
      <rPr>
        <b/>
        <sz val="12"/>
        <color rgb="FF003300"/>
        <rFont val="Arial"/>
        <charset val="1"/>
      </rPr>
      <t>/kg]</t>
    </r>
  </si>
  <si>
    <t>%</t>
  </si>
  <si>
    <t>in mass unit</t>
  </si>
  <si>
    <t>[A/m]</t>
  </si>
  <si>
    <r>
      <rPr>
        <b/>
        <sz val="12"/>
        <color rgb="FF003300"/>
        <rFont val="Arial"/>
        <charset val="1"/>
      </rPr>
      <t>[A∙m</t>
    </r>
    <r>
      <rPr>
        <b/>
        <vertAlign val="superscript"/>
        <sz val="12"/>
        <color rgb="FF003300"/>
        <rFont val="Arial"/>
        <charset val="1"/>
      </rPr>
      <t>2</t>
    </r>
    <r>
      <rPr>
        <b/>
        <sz val="12"/>
        <color rgb="FF003300"/>
        <rFont val="Arial"/>
        <charset val="1"/>
      </rPr>
      <t>]</t>
    </r>
  </si>
  <si>
    <r>
      <rPr>
        <b/>
        <sz val="12"/>
        <color rgb="FF003300"/>
        <rFont val="Arial"/>
        <charset val="1"/>
      </rPr>
      <t>[m</t>
    </r>
    <r>
      <rPr>
        <b/>
        <vertAlign val="superscript"/>
        <sz val="12"/>
        <color rgb="FF003300"/>
        <rFont val="Arial"/>
        <charset val="1"/>
      </rPr>
      <t>3</t>
    </r>
    <r>
      <rPr>
        <b/>
        <sz val="12"/>
        <color rgb="FF003300"/>
        <rFont val="Arial"/>
        <charset val="1"/>
      </rPr>
      <t>/kg]</t>
    </r>
  </si>
  <si>
    <r>
      <rPr>
        <b/>
        <sz val="12"/>
        <color rgb="FF003300"/>
        <rFont val="Arial"/>
        <charset val="238"/>
      </rPr>
      <t>[A∙m</t>
    </r>
    <r>
      <rPr>
        <b/>
        <vertAlign val="superscript"/>
        <sz val="12"/>
        <color rgb="FF003300"/>
        <rFont val="Arial"/>
        <charset val="238"/>
      </rPr>
      <t>2</t>
    </r>
    <r>
      <rPr>
        <b/>
        <sz val="12"/>
        <color rgb="FF003300"/>
        <rFont val="Arial"/>
        <charset val="238"/>
      </rPr>
      <t>]</t>
    </r>
  </si>
  <si>
    <r>
      <rPr>
        <b/>
        <sz val="12"/>
        <color rgb="FF003300"/>
        <rFont val="Arial"/>
        <charset val="238"/>
      </rPr>
      <t>[m</t>
    </r>
    <r>
      <rPr>
        <b/>
        <vertAlign val="superscript"/>
        <sz val="12"/>
        <color rgb="FF003300"/>
        <rFont val="Arial"/>
        <charset val="238"/>
      </rPr>
      <t>3</t>
    </r>
    <r>
      <rPr>
        <b/>
        <sz val="12"/>
        <color rgb="FF003300"/>
        <rFont val="Arial"/>
        <charset val="238"/>
      </rPr>
      <t>/kg]</t>
    </r>
  </si>
  <si>
    <r>
      <rPr>
        <b/>
        <sz val="12"/>
        <color rgb="FF003300"/>
        <rFont val="Arial"/>
        <charset val="238"/>
      </rPr>
      <t>10</t>
    </r>
    <r>
      <rPr>
        <b/>
        <vertAlign val="superscript"/>
        <sz val="12"/>
        <color rgb="FF003300"/>
        <rFont val="Arial"/>
        <charset val="238"/>
      </rPr>
      <t>-8</t>
    </r>
    <r>
      <rPr>
        <b/>
        <sz val="12"/>
        <color rgb="FF003300"/>
        <rFont val="Arial"/>
        <charset val="238"/>
      </rPr>
      <t xml:space="preserve"> [m</t>
    </r>
    <r>
      <rPr>
        <b/>
        <vertAlign val="superscript"/>
        <sz val="12"/>
        <color rgb="FF003300"/>
        <rFont val="Arial"/>
        <charset val="238"/>
      </rPr>
      <t>3</t>
    </r>
    <r>
      <rPr>
        <b/>
        <sz val="12"/>
        <color rgb="FF003300"/>
        <rFont val="Arial"/>
        <charset val="238"/>
      </rPr>
      <t>/kg]</t>
    </r>
  </si>
  <si>
    <r>
      <rPr>
        <b/>
        <sz val="12"/>
        <color rgb="FF003300"/>
        <rFont val="Arial"/>
        <charset val="1"/>
      </rPr>
      <t xml:space="preserve"> [A*m</t>
    </r>
    <r>
      <rPr>
        <b/>
        <vertAlign val="superscript"/>
        <sz val="12"/>
        <color rgb="FF003300"/>
        <rFont val="Arial"/>
        <charset val="1"/>
      </rPr>
      <t>2</t>
    </r>
    <r>
      <rPr>
        <b/>
        <sz val="12"/>
        <color rgb="FF003300"/>
        <rFont val="Arial"/>
        <charset val="1"/>
      </rPr>
      <t>/kg]</t>
    </r>
  </si>
  <si>
    <t>[mT]</t>
  </si>
  <si>
    <t>F1=990Hz</t>
  </si>
  <si>
    <t>F3=15000Hz</t>
  </si>
  <si>
    <r>
      <rPr>
        <b/>
        <sz val="12"/>
        <color rgb="FFFF0000"/>
        <rFont val="Arial"/>
        <charset val="1"/>
      </rPr>
      <t>H=</t>
    </r>
    <r>
      <rPr>
        <b/>
        <sz val="12"/>
        <color rgb="FFFF0000"/>
        <rFont val="Symbol"/>
        <charset val="1"/>
      </rPr>
      <t>100mT</t>
    </r>
  </si>
  <si>
    <t>min</t>
  </si>
  <si>
    <t>max</t>
  </si>
  <si>
    <t>average</t>
  </si>
  <si>
    <t>median</t>
  </si>
  <si>
    <t>Q3</t>
  </si>
  <si>
    <t>STD</t>
  </si>
  <si>
    <t>Rembertów</t>
  </si>
  <si>
    <t>Wawer</t>
  </si>
  <si>
    <t>Fraction:</t>
  </si>
  <si>
    <t>ALL</t>
  </si>
  <si>
    <t>&lt;0.2</t>
  </si>
  <si>
    <t xml:space="preserve">The probe </t>
  </si>
  <si>
    <t xml:space="preserve">masa pudelka [g] </t>
  </si>
  <si>
    <t>masa z probka [g]</t>
  </si>
  <si>
    <t>masa próbki [g]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</si>
  <si>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</si>
  <si>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</si>
  <si>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</si>
  <si>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</si>
  <si>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</si>
  <si>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</si>
  <si>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</si>
  <si>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</si>
  <si>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</si>
  <si>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</si>
  <si>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</si>
  <si>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</si>
  <si>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</si>
  <si>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</si>
  <si>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</si>
  <si>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</si>
  <si>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</si>
  <si>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</si>
  <si>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</si>
  <si>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</si>
  <si>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</si>
  <si>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</si>
  <si>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</si>
  <si>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</si>
  <si>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</si>
  <si>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</si>
  <si>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</si>
  <si>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</si>
  <si>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</si>
  <si>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</si>
  <si>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</si>
  <si>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</si>
  <si>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</si>
  <si>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</si>
  <si>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</si>
  <si>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</si>
  <si>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</si>
  <si>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</si>
  <si>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</si>
  <si>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</si>
  <si>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</si>
  <si>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</si>
  <si>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</si>
  <si>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</si>
  <si>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</si>
  <si>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</si>
  <si>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</si>
  <si>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</si>
  <si>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</si>
  <si>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SpecName</t>
  </si>
  <si>
    <t>Mode</t>
  </si>
  <si>
    <t>Index</t>
  </si>
  <si>
    <t>Field</t>
  </si>
  <si>
    <t>Freq</t>
  </si>
  <si>
    <t>Temp</t>
  </si>
  <si>
    <t>KRe_Raw</t>
  </si>
  <si>
    <t>KIm_Raw</t>
  </si>
  <si>
    <t>Holder_Re</t>
  </si>
  <si>
    <t>Holder_Im</t>
  </si>
  <si>
    <t>KRe_Corr</t>
  </si>
  <si>
    <t>KIm_Corr</t>
  </si>
  <si>
    <t>Phase</t>
  </si>
  <si>
    <t>Volume</t>
  </si>
  <si>
    <t>KRe_Vol</t>
  </si>
  <si>
    <t>KIm_Vol</t>
  </si>
  <si>
    <t>Mass</t>
  </si>
  <si>
    <t>KRe_Mass</t>
  </si>
  <si>
    <t>KIm_Mass</t>
  </si>
  <si>
    <t>Range</t>
  </si>
  <si>
    <t>TimeCycle</t>
  </si>
  <si>
    <t>TimeMeas</t>
  </si>
  <si>
    <t>Time</t>
  </si>
  <si>
    <t>Date</t>
  </si>
  <si>
    <t>InstName</t>
  </si>
  <si>
    <t>Note</t>
  </si>
  <si>
    <t>Results</t>
  </si>
  <si>
    <t>Meansurement number</t>
  </si>
  <si>
    <t>Probe me</t>
  </si>
  <si>
    <t>Filed</t>
  </si>
  <si>
    <t>Frequency</t>
  </si>
  <si>
    <t>mKRe_Corr</t>
  </si>
  <si>
    <t>mKIm_Corr</t>
  </si>
  <si>
    <t>Chi</t>
  </si>
  <si>
    <t>101-ALL</t>
  </si>
  <si>
    <t>k</t>
  </si>
  <si>
    <t>N/A</t>
  </si>
  <si>
    <t>14:04:58</t>
  </si>
  <si>
    <t>21-11-2023</t>
  </si>
  <si>
    <t>MFK1-FA</t>
  </si>
  <si>
    <t>14:05:20</t>
  </si>
  <si>
    <t>101-0.8</t>
  </si>
  <si>
    <t>14:06:01</t>
  </si>
  <si>
    <t>14:06:25</t>
  </si>
  <si>
    <t>101-0.6</t>
  </si>
  <si>
    <t>14:07:08</t>
  </si>
  <si>
    <t>14:07:31</t>
  </si>
  <si>
    <t>101-0.4</t>
  </si>
  <si>
    <t>14:07:59</t>
  </si>
  <si>
    <t>14:08:22</t>
  </si>
  <si>
    <t>101-0.2</t>
  </si>
  <si>
    <t>14:09:00</t>
  </si>
  <si>
    <t>14:09:23</t>
  </si>
  <si>
    <t>101-&lt;0.2</t>
  </si>
  <si>
    <t>14:09:57</t>
  </si>
  <si>
    <t>14:10:21</t>
  </si>
  <si>
    <t>102-ALL</t>
  </si>
  <si>
    <t>14:10:53</t>
  </si>
  <si>
    <t>14:11:17</t>
  </si>
  <si>
    <t>102-0.8</t>
  </si>
  <si>
    <t>14:11:47</t>
  </si>
  <si>
    <t>14:12:11</t>
  </si>
  <si>
    <t>102-0.6</t>
  </si>
  <si>
    <t>14:12:38</t>
  </si>
  <si>
    <t>14:13:02</t>
  </si>
  <si>
    <t>102-0.4</t>
  </si>
  <si>
    <t>14:13:37</t>
  </si>
  <si>
    <t>14:14:00</t>
  </si>
  <si>
    <t>102-0.2</t>
  </si>
  <si>
    <t>14:14:42</t>
  </si>
  <si>
    <t>14:15:06</t>
  </si>
  <si>
    <t>102-&lt;0.2</t>
  </si>
  <si>
    <t>14:15:36</t>
  </si>
  <si>
    <t>14:16:00</t>
  </si>
  <si>
    <t>103-ALL</t>
  </si>
  <si>
    <t>14:17:08</t>
  </si>
  <si>
    <t>14:17:31</t>
  </si>
  <si>
    <t>103-0.8</t>
  </si>
  <si>
    <t>14:18:04</t>
  </si>
  <si>
    <t>14:18:26</t>
  </si>
  <si>
    <t>103-0.6</t>
  </si>
  <si>
    <t>14:18:56</t>
  </si>
  <si>
    <t>14:19:19</t>
  </si>
  <si>
    <t>103-0.4</t>
  </si>
  <si>
    <t>14:19:50</t>
  </si>
  <si>
    <t>14:20:15</t>
  </si>
  <si>
    <t>103-0.2</t>
  </si>
  <si>
    <t>14:20:47</t>
  </si>
  <si>
    <t>14:21:10</t>
  </si>
  <si>
    <t>103-&lt;0.2</t>
  </si>
  <si>
    <t>14:21:44</t>
  </si>
  <si>
    <t>14:22:06</t>
  </si>
  <si>
    <t>104-ALL</t>
  </si>
  <si>
    <t>14:22:41</t>
  </si>
  <si>
    <t>14:23:03</t>
  </si>
  <si>
    <t>104-0.8</t>
  </si>
  <si>
    <t>14:23:38</t>
  </si>
  <si>
    <t>14:24:02</t>
  </si>
  <si>
    <t>104-0.6</t>
  </si>
  <si>
    <t>14:24:33</t>
  </si>
  <si>
    <t>14:24:56</t>
  </si>
  <si>
    <t>104-0.4</t>
  </si>
  <si>
    <t>14:25:27</t>
  </si>
  <si>
    <t>14:25:50</t>
  </si>
  <si>
    <t>104-0.2</t>
  </si>
  <si>
    <t>14:26:18</t>
  </si>
  <si>
    <t>14:26:43</t>
  </si>
  <si>
    <t>104-&lt;0.2</t>
  </si>
  <si>
    <t>14:27:10</t>
  </si>
  <si>
    <t>14:27:34</t>
  </si>
  <si>
    <t>105-ALL</t>
  </si>
  <si>
    <t>14:28:51</t>
  </si>
  <si>
    <t>14:29:14</t>
  </si>
  <si>
    <t>105-0.8</t>
  </si>
  <si>
    <t>14:29:54</t>
  </si>
  <si>
    <t>14:30:17</t>
  </si>
  <si>
    <t>105-0.6</t>
  </si>
  <si>
    <t>14:30:53</t>
  </si>
  <si>
    <t>14:31:17</t>
  </si>
  <si>
    <t>105-0.4</t>
  </si>
  <si>
    <t>14:31:53</t>
  </si>
  <si>
    <t>14:32:16</t>
  </si>
  <si>
    <t>105-0.2</t>
  </si>
  <si>
    <t>14:32:46</t>
  </si>
  <si>
    <t>14:33:09</t>
  </si>
  <si>
    <t>105-&lt;0.2</t>
  </si>
  <si>
    <t>14:33:37</t>
  </si>
  <si>
    <t>14:34:00</t>
  </si>
  <si>
    <t>106-ALL</t>
  </si>
  <si>
    <t>14:38:59</t>
  </si>
  <si>
    <t>14:39:21</t>
  </si>
  <si>
    <t>106-0.8</t>
  </si>
  <si>
    <t>14:40:22</t>
  </si>
  <si>
    <t>14:40:45</t>
  </si>
  <si>
    <t>106-0.6</t>
  </si>
  <si>
    <t>14:41:19</t>
  </si>
  <si>
    <t>14:41:41</t>
  </si>
  <si>
    <t>106-0.4</t>
  </si>
  <si>
    <t>14:42:13</t>
  </si>
  <si>
    <t>14:42:36</t>
  </si>
  <si>
    <t>106-0.2</t>
  </si>
  <si>
    <t>14:43:05</t>
  </si>
  <si>
    <t>14:43:28</t>
  </si>
  <si>
    <t>106-&lt;0.2</t>
  </si>
  <si>
    <t>14:44:04</t>
  </si>
  <si>
    <t>14:44:28</t>
  </si>
  <si>
    <t>107-ALL</t>
  </si>
  <si>
    <t>14:44:55</t>
  </si>
  <si>
    <t>14:45:19</t>
  </si>
  <si>
    <t>107-0.8</t>
  </si>
  <si>
    <t>14:45:56</t>
  </si>
  <si>
    <t>14:46:19</t>
  </si>
  <si>
    <t>107-0.6</t>
  </si>
  <si>
    <t>14:46:58</t>
  </si>
  <si>
    <t>14:47:22</t>
  </si>
  <si>
    <t>107-0.4</t>
  </si>
  <si>
    <t>14:47:51</t>
  </si>
  <si>
    <t>14:48:14</t>
  </si>
  <si>
    <t>107-0.2</t>
  </si>
  <si>
    <t>14:48:46</t>
  </si>
  <si>
    <t>14:49:10</t>
  </si>
  <si>
    <t>107-&lt;0.2</t>
  </si>
  <si>
    <t>14:49:46</t>
  </si>
  <si>
    <t>14:50:10</t>
  </si>
  <si>
    <t>108-ALL</t>
  </si>
  <si>
    <t>14:50:42</t>
  </si>
  <si>
    <t>14:51:06</t>
  </si>
  <si>
    <t>108-0.8</t>
  </si>
  <si>
    <t>14:51:33</t>
  </si>
  <si>
    <t>14:51:56</t>
  </si>
  <si>
    <t>108-0.6</t>
  </si>
  <si>
    <t>14:52:34</t>
  </si>
  <si>
    <t>14:52:56</t>
  </si>
  <si>
    <t>108-0.4</t>
  </si>
  <si>
    <t>14:53:28</t>
  </si>
  <si>
    <t>14:53:50</t>
  </si>
  <si>
    <t>108-0.2</t>
  </si>
  <si>
    <t>14:54:22</t>
  </si>
  <si>
    <t>14:54:45</t>
  </si>
  <si>
    <t>108-&lt;0.2</t>
  </si>
  <si>
    <t>14:55:17</t>
  </si>
  <si>
    <t>14:55:40</t>
  </si>
  <si>
    <t>109-ALL</t>
  </si>
  <si>
    <t>14:56:10</t>
  </si>
  <si>
    <t>14:56:33</t>
  </si>
  <si>
    <t>109-0.8</t>
  </si>
  <si>
    <t>14:57:01</t>
  </si>
  <si>
    <t>14:57:24</t>
  </si>
  <si>
    <t>109-0.6</t>
  </si>
  <si>
    <t>14:57:52</t>
  </si>
  <si>
    <t>14:58:15</t>
  </si>
  <si>
    <t>109-0.4</t>
  </si>
  <si>
    <t>14:59:02</t>
  </si>
  <si>
    <t>14:59:24</t>
  </si>
  <si>
    <t>109-0.2</t>
  </si>
  <si>
    <t>14:59:54</t>
  </si>
  <si>
    <t>15:00:17</t>
  </si>
  <si>
    <t>109-&lt;0.2</t>
  </si>
  <si>
    <t>15:00:50</t>
  </si>
  <si>
    <t>15:01:13</t>
  </si>
  <si>
    <t>110-ALL</t>
  </si>
  <si>
    <t>15:01:42</t>
  </si>
  <si>
    <t>15:02:05</t>
  </si>
  <si>
    <t>110-0.8</t>
  </si>
  <si>
    <t>15:02:56</t>
  </si>
  <si>
    <t>15:03:20</t>
  </si>
  <si>
    <t>110-0.6</t>
  </si>
  <si>
    <t>15:03:49</t>
  </si>
  <si>
    <t>15:04:12</t>
  </si>
  <si>
    <t>110-0.4</t>
  </si>
  <si>
    <t>15:04:44</t>
  </si>
  <si>
    <t>15:05:07</t>
  </si>
  <si>
    <t>110-0.2</t>
  </si>
  <si>
    <t>15:05:40</t>
  </si>
  <si>
    <t>15:06:03</t>
  </si>
  <si>
    <t>110-&lt;0.2</t>
  </si>
  <si>
    <t>15:06:32</t>
  </si>
  <si>
    <t>15:06:55</t>
  </si>
  <si>
    <t>111-ALL</t>
  </si>
  <si>
    <t>15:11:46</t>
  </si>
  <si>
    <t>15:12:19</t>
  </si>
  <si>
    <t>111-0.8</t>
  </si>
  <si>
    <t>15:13:28</t>
  </si>
  <si>
    <t>15:13:51</t>
  </si>
  <si>
    <t>111-0.6</t>
  </si>
  <si>
    <t>15:14:26</t>
  </si>
  <si>
    <t>15:14:48</t>
  </si>
  <si>
    <t>111-0.4</t>
  </si>
  <si>
    <t>15:15:21</t>
  </si>
  <si>
    <t>15:15:45</t>
  </si>
  <si>
    <t>111-0.2</t>
  </si>
  <si>
    <t>15:16:14</t>
  </si>
  <si>
    <t>15:16:36</t>
  </si>
  <si>
    <t>111-&lt;0.2</t>
  </si>
  <si>
    <t>15:17:22</t>
  </si>
  <si>
    <t>15:17:46</t>
  </si>
  <si>
    <t>112-ALL</t>
  </si>
  <si>
    <t>15:18:15</t>
  </si>
  <si>
    <t>15:18:38</t>
  </si>
  <si>
    <t>112-0.8</t>
  </si>
  <si>
    <t>15:19:08</t>
  </si>
  <si>
    <t>15:19:32</t>
  </si>
  <si>
    <t>112-0.6</t>
  </si>
  <si>
    <t>15:20:03</t>
  </si>
  <si>
    <t>15:20:27</t>
  </si>
  <si>
    <t>112-0.4</t>
  </si>
  <si>
    <t>15:20:57</t>
  </si>
  <si>
    <t>15:21:20</t>
  </si>
  <si>
    <t>112-0.2</t>
  </si>
  <si>
    <t>15:21:52</t>
  </si>
  <si>
    <t>15:22:15</t>
  </si>
  <si>
    <t>112-&lt;0.2</t>
  </si>
  <si>
    <t>15:22:50</t>
  </si>
  <si>
    <t>15:23:14</t>
  </si>
  <si>
    <t>113-ALL</t>
  </si>
  <si>
    <t>15:23:49</t>
  </si>
  <si>
    <t>15:24:11</t>
  </si>
  <si>
    <t>113-0.8</t>
  </si>
  <si>
    <t>15:24:41</t>
  </si>
  <si>
    <t>15:25:04</t>
  </si>
  <si>
    <t>113-0.6</t>
  </si>
  <si>
    <t>15:25:34</t>
  </si>
  <si>
    <t>15:25:57</t>
  </si>
  <si>
    <t>113-0.4</t>
  </si>
  <si>
    <t>15:26:25</t>
  </si>
  <si>
    <t>15:26:48</t>
  </si>
  <si>
    <t>113-0.2</t>
  </si>
  <si>
    <t>15:27:19</t>
  </si>
  <si>
    <t>15:27:42</t>
  </si>
  <si>
    <t>113-&lt;0.2</t>
  </si>
  <si>
    <t>15:28:12</t>
  </si>
  <si>
    <t>15:28:36</t>
  </si>
  <si>
    <t>114-ALL</t>
  </si>
  <si>
    <t>15:29:09</t>
  </si>
  <si>
    <t>15:29:33</t>
  </si>
  <si>
    <t>114-0.8</t>
  </si>
  <si>
    <t>15:30:05</t>
  </si>
  <si>
    <t>15:30:28</t>
  </si>
  <si>
    <t>114-0.6</t>
  </si>
  <si>
    <t>15:31:15</t>
  </si>
  <si>
    <t>15:31:37</t>
  </si>
  <si>
    <t>114-0.4</t>
  </si>
  <si>
    <t>15:32:08</t>
  </si>
  <si>
    <t>15:32:30</t>
  </si>
  <si>
    <t>114-0.2</t>
  </si>
  <si>
    <t>15:33:03</t>
  </si>
  <si>
    <t>15:33:26</t>
  </si>
  <si>
    <t>114-&lt;0.2</t>
  </si>
  <si>
    <t>15:33:57</t>
  </si>
  <si>
    <t>15:34:20</t>
  </si>
  <si>
    <t>115-ALL</t>
  </si>
  <si>
    <t>15:34:51</t>
  </si>
  <si>
    <t>15:35:14</t>
  </si>
  <si>
    <t>115-0.8</t>
  </si>
  <si>
    <t>15:35:53</t>
  </si>
  <si>
    <t>15:36:16</t>
  </si>
  <si>
    <t>115-0.6</t>
  </si>
  <si>
    <t>15:36:49</t>
  </si>
  <si>
    <t>15:37:12</t>
  </si>
  <si>
    <t>115-0.4</t>
  </si>
  <si>
    <t>15:37:44</t>
  </si>
  <si>
    <t>15:38:07</t>
  </si>
  <si>
    <t>115-0.2</t>
  </si>
  <si>
    <t>15:38:42</t>
  </si>
  <si>
    <t>15:39:06</t>
  </si>
  <si>
    <t>115-&lt;0.2</t>
  </si>
  <si>
    <t>15:39:35</t>
  </si>
  <si>
    <t>15:39:57</t>
  </si>
  <si>
    <t>116-ALL</t>
  </si>
  <si>
    <t>12:28:17</t>
  </si>
  <si>
    <t>22-11-2023</t>
  </si>
  <si>
    <t>12:28:39</t>
  </si>
  <si>
    <t>116-0.8</t>
  </si>
  <si>
    <t>12:29:14</t>
  </si>
  <si>
    <t>12:29:38</t>
  </si>
  <si>
    <t>116-0.6</t>
  </si>
  <si>
    <t>12:30:40</t>
  </si>
  <si>
    <t>12:31:03</t>
  </si>
  <si>
    <t>116-0.4</t>
  </si>
  <si>
    <t>12:31:42</t>
  </si>
  <si>
    <t>12:32:06</t>
  </si>
  <si>
    <t>116-0.2</t>
  </si>
  <si>
    <t>12:32:38</t>
  </si>
  <si>
    <t>12:33:01</t>
  </si>
  <si>
    <t>116-&lt;0.2</t>
  </si>
  <si>
    <t>12:33:30</t>
  </si>
  <si>
    <t>12:33:54</t>
  </si>
  <si>
    <t>117-ALL</t>
  </si>
  <si>
    <t>12:34:24</t>
  </si>
  <si>
    <t>12:34:48</t>
  </si>
  <si>
    <t>117-0.8</t>
  </si>
  <si>
    <t>12:35:25</t>
  </si>
  <si>
    <t>12:35:49</t>
  </si>
  <si>
    <t>117-0.6</t>
  </si>
  <si>
    <t>12:36:24</t>
  </si>
  <si>
    <t>12:36:47</t>
  </si>
  <si>
    <t>117-0.4</t>
  </si>
  <si>
    <t>12:37:21</t>
  </si>
  <si>
    <t>12:37:43</t>
  </si>
  <si>
    <t>117-0.2</t>
  </si>
  <si>
    <t>12:38:15</t>
  </si>
  <si>
    <t>12:38:38</t>
  </si>
  <si>
    <t>117-&lt;0.2</t>
  </si>
  <si>
    <t>12:39:07</t>
  </si>
  <si>
    <t>12:39:32</t>
  </si>
  <si>
    <t>118-ALL</t>
  </si>
  <si>
    <t>12:40:13</t>
  </si>
  <si>
    <t>12:40:37</t>
  </si>
  <si>
    <t>118-0.8</t>
  </si>
  <si>
    <t>12:41:23</t>
  </si>
  <si>
    <t>12:41:46</t>
  </si>
  <si>
    <t>118-0.6</t>
  </si>
  <si>
    <t>12:42:18</t>
  </si>
  <si>
    <t>12:42:41</t>
  </si>
  <si>
    <t>118-0.4</t>
  </si>
  <si>
    <t>12:43:15</t>
  </si>
  <si>
    <t>12:43:40</t>
  </si>
  <si>
    <t>118-0.2</t>
  </si>
  <si>
    <t>12:44:12</t>
  </si>
  <si>
    <t>12:44:37</t>
  </si>
  <si>
    <t>118-&lt;0.2</t>
  </si>
  <si>
    <t>12:46:42</t>
  </si>
  <si>
    <t>12:47:05</t>
  </si>
  <si>
    <t>119-ALL</t>
  </si>
  <si>
    <t>12:47:42</t>
  </si>
  <si>
    <t>12:48:05</t>
  </si>
  <si>
    <t>119-0.8</t>
  </si>
  <si>
    <t>12:48:34</t>
  </si>
  <si>
    <t>12:48:58</t>
  </si>
  <si>
    <t>119-0.6</t>
  </si>
  <si>
    <t>12:50:12</t>
  </si>
  <si>
    <t>12:50:35</t>
  </si>
  <si>
    <t>119-0.4</t>
  </si>
  <si>
    <t>12:51:07</t>
  </si>
  <si>
    <t>12:51:31</t>
  </si>
  <si>
    <t>119-0.2</t>
  </si>
  <si>
    <t>12:52:03</t>
  </si>
  <si>
    <t>12:52:26</t>
  </si>
  <si>
    <t>119-&lt;0.2</t>
  </si>
  <si>
    <t>12:52:58</t>
  </si>
  <si>
    <t>12:53:23</t>
  </si>
  <si>
    <t>120-ALL</t>
  </si>
  <si>
    <t>12:54:21</t>
  </si>
  <si>
    <t>12:54:45</t>
  </si>
  <si>
    <t>120-0.8</t>
  </si>
  <si>
    <t>12:55:24</t>
  </si>
  <si>
    <t>12:55:46</t>
  </si>
  <si>
    <t>120-0.6</t>
  </si>
  <si>
    <t>12:56:22</t>
  </si>
  <si>
    <t>12:56:45</t>
  </si>
  <si>
    <t>120-0.4</t>
  </si>
  <si>
    <t>12:57:16</t>
  </si>
  <si>
    <t>12:57:39</t>
  </si>
  <si>
    <t>120-0.2</t>
  </si>
  <si>
    <t>12:58:10</t>
  </si>
  <si>
    <t>12:58:33</t>
  </si>
  <si>
    <t>120-&lt;0.2</t>
  </si>
  <si>
    <t>12:59:03</t>
  </si>
  <si>
    <t>12:59:25</t>
  </si>
  <si>
    <t>121-ALL</t>
  </si>
  <si>
    <t>13:04:19</t>
  </si>
  <si>
    <t>13:04:44</t>
  </si>
  <si>
    <t>121-0.8</t>
  </si>
  <si>
    <t>13:05:16</t>
  </si>
  <si>
    <t>13:05:38</t>
  </si>
  <si>
    <t>121-0.6</t>
  </si>
  <si>
    <t>13:06:11</t>
  </si>
  <si>
    <t>13:06:35</t>
  </si>
  <si>
    <t>121-0.4</t>
  </si>
  <si>
    <t>13:07:07</t>
  </si>
  <si>
    <t>13:07:30</t>
  </si>
  <si>
    <t>121-0.2</t>
  </si>
  <si>
    <t>13:08:00</t>
  </si>
  <si>
    <t>13:08:24</t>
  </si>
  <si>
    <t>121-&lt;0.2</t>
  </si>
  <si>
    <t>13:09:00</t>
  </si>
  <si>
    <t>13:09:24</t>
  </si>
  <si>
    <t>122-ALL</t>
  </si>
  <si>
    <t>13:09:54</t>
  </si>
  <si>
    <t>13:10:18</t>
  </si>
  <si>
    <t>122-0.8</t>
  </si>
  <si>
    <t>13:10:46</t>
  </si>
  <si>
    <t>13:11:09</t>
  </si>
  <si>
    <t>122-0.6</t>
  </si>
  <si>
    <t>13:11:47</t>
  </si>
  <si>
    <t>13:12:10</t>
  </si>
  <si>
    <t>122-0.4</t>
  </si>
  <si>
    <t>13:12:42</t>
  </si>
  <si>
    <t>13:13:05</t>
  </si>
  <si>
    <t>122-0.2</t>
  </si>
  <si>
    <t>13:13:34</t>
  </si>
  <si>
    <t>13:13:58</t>
  </si>
  <si>
    <t>122-&lt;0.2</t>
  </si>
  <si>
    <t>13:14:24</t>
  </si>
  <si>
    <t>13:14:49</t>
  </si>
  <si>
    <t>123-ALL</t>
  </si>
  <si>
    <t>13:15:16</t>
  </si>
  <si>
    <t>13:15:40</t>
  </si>
  <si>
    <t>123-0.8</t>
  </si>
  <si>
    <t>13:16:06</t>
  </si>
  <si>
    <t>13:16:29</t>
  </si>
  <si>
    <t>123-0.6</t>
  </si>
  <si>
    <t>13:16:57</t>
  </si>
  <si>
    <t>13:17:22</t>
  </si>
  <si>
    <t>123-0.4</t>
  </si>
  <si>
    <t>13:17:49</t>
  </si>
  <si>
    <t>13:18:13</t>
  </si>
  <si>
    <t>123-0.2</t>
  </si>
  <si>
    <t>13:18:40</t>
  </si>
  <si>
    <t>13:19:04</t>
  </si>
  <si>
    <t>123-&lt;0.2</t>
  </si>
  <si>
    <t>13:19:32</t>
  </si>
  <si>
    <t>13:19:55</t>
  </si>
  <si>
    <t>124-ALL</t>
  </si>
  <si>
    <t>13:20:28</t>
  </si>
  <si>
    <t>13:20:52</t>
  </si>
  <si>
    <t>124-0.8</t>
  </si>
  <si>
    <t>13:21:21</t>
  </si>
  <si>
    <t>13:21:43</t>
  </si>
  <si>
    <t>124-0.6</t>
  </si>
  <si>
    <t>13:22:15</t>
  </si>
  <si>
    <t>13:22:38</t>
  </si>
  <si>
    <t>124-0.4</t>
  </si>
  <si>
    <t>13:23:06</t>
  </si>
  <si>
    <t>13:23:29</t>
  </si>
  <si>
    <t>124-0.2</t>
  </si>
  <si>
    <t>13:23:57</t>
  </si>
  <si>
    <t>13:24:22</t>
  </si>
  <si>
    <t>124-&lt;0.2</t>
  </si>
  <si>
    <t>13:24:54</t>
  </si>
  <si>
    <t>13:25:17</t>
  </si>
  <si>
    <t>125-ALL</t>
  </si>
  <si>
    <t>13:25:48</t>
  </si>
  <si>
    <t>13:26:11</t>
  </si>
  <si>
    <t>125-0.8</t>
  </si>
  <si>
    <t>13:26:39</t>
  </si>
  <si>
    <t>13:27:01</t>
  </si>
  <si>
    <t>125-0.6</t>
  </si>
  <si>
    <t>13:27:30</t>
  </si>
  <si>
    <t>13:27:53</t>
  </si>
  <si>
    <t>125-0.4</t>
  </si>
  <si>
    <t>13:28:24</t>
  </si>
  <si>
    <t>13:28:47</t>
  </si>
  <si>
    <t>125-0.2</t>
  </si>
  <si>
    <t>13:29:15</t>
  </si>
  <si>
    <t>13:29:39</t>
  </si>
  <si>
    <t>125-&lt;0.2</t>
  </si>
  <si>
    <t>13:30:10</t>
  </si>
  <si>
    <t>13:30:33</t>
  </si>
  <si>
    <t>126-ALL</t>
  </si>
  <si>
    <t>13:35:31</t>
  </si>
  <si>
    <t>13:35:54</t>
  </si>
  <si>
    <t>126-0.8</t>
  </si>
  <si>
    <t>13:36:33</t>
  </si>
  <si>
    <t>13:36:57</t>
  </si>
  <si>
    <t>126-0.6</t>
  </si>
  <si>
    <t>13:37:27</t>
  </si>
  <si>
    <t>13:37:51</t>
  </si>
  <si>
    <t>126-0.4</t>
  </si>
  <si>
    <t>13:38:21</t>
  </si>
  <si>
    <t>13:38:45</t>
  </si>
  <si>
    <t>126-0.2</t>
  </si>
  <si>
    <t>13:39:17</t>
  </si>
  <si>
    <t>13:39:42</t>
  </si>
  <si>
    <t>126-&lt;0.2</t>
  </si>
  <si>
    <t>13:40:12</t>
  </si>
  <si>
    <t>13:40:36</t>
  </si>
  <si>
    <t>127-ALL</t>
  </si>
  <si>
    <t>13:42:51</t>
  </si>
  <si>
    <t>13:43:14</t>
  </si>
  <si>
    <t>127-0.8</t>
  </si>
  <si>
    <t>13:43:47</t>
  </si>
  <si>
    <t>13:44:11</t>
  </si>
  <si>
    <t>127-0.6</t>
  </si>
  <si>
    <t>13:44:38</t>
  </si>
  <si>
    <t>13:45:01</t>
  </si>
  <si>
    <t>127-0.4</t>
  </si>
  <si>
    <t>13:45:39</t>
  </si>
  <si>
    <t>13:46:01</t>
  </si>
  <si>
    <t>127-0.2</t>
  </si>
  <si>
    <t>13:46:30</t>
  </si>
  <si>
    <t>13:46:52</t>
  </si>
  <si>
    <t>127-&lt;0.2</t>
  </si>
  <si>
    <t>13:47:30</t>
  </si>
  <si>
    <t>13:47:53</t>
  </si>
  <si>
    <t>128-ALL</t>
  </si>
  <si>
    <t>13:48:22</t>
  </si>
  <si>
    <t>13:48:45</t>
  </si>
  <si>
    <t>128-0.8</t>
  </si>
  <si>
    <t>13:49:13</t>
  </si>
  <si>
    <t>13:49:36</t>
  </si>
  <si>
    <t>128-0.6</t>
  </si>
  <si>
    <t>13:50:03</t>
  </si>
  <si>
    <t>13:50:26</t>
  </si>
  <si>
    <t>128-0.4</t>
  </si>
  <si>
    <t>13:51:14</t>
  </si>
  <si>
    <t>13:51:39</t>
  </si>
  <si>
    <t>128-0.2</t>
  </si>
  <si>
    <t>13:52:07</t>
  </si>
  <si>
    <t>13:52:30</t>
  </si>
  <si>
    <t>128-&lt;0.2</t>
  </si>
  <si>
    <t>13:53:00</t>
  </si>
  <si>
    <t>13:53:24</t>
  </si>
  <si>
    <t>129-ALL</t>
  </si>
  <si>
    <t>13:53:55</t>
  </si>
  <si>
    <t>13:54:18</t>
  </si>
  <si>
    <t>129-0.8</t>
  </si>
  <si>
    <t>13:54:48</t>
  </si>
  <si>
    <t>13:55:12</t>
  </si>
  <si>
    <t>129-0.6</t>
  </si>
  <si>
    <t>13:55:41</t>
  </si>
  <si>
    <t>13:56:03</t>
  </si>
  <si>
    <t>129-0.4</t>
  </si>
  <si>
    <t>13:56:33</t>
  </si>
  <si>
    <t>13:56:56</t>
  </si>
  <si>
    <t>129-0.2</t>
  </si>
  <si>
    <t>13:57:22</t>
  </si>
  <si>
    <t>13:57:45</t>
  </si>
  <si>
    <t>129-&lt;0.2</t>
  </si>
  <si>
    <t>13:58:15</t>
  </si>
  <si>
    <t>13:58:39</t>
  </si>
  <si>
    <t>130-ALL</t>
  </si>
  <si>
    <t>13:59:14</t>
  </si>
  <si>
    <t>13:59:36</t>
  </si>
  <si>
    <t>130-0.8</t>
  </si>
  <si>
    <t>14:00:08</t>
  </si>
  <si>
    <t>14:00:30</t>
  </si>
  <si>
    <t>130-0.6</t>
  </si>
  <si>
    <t>14:01:00</t>
  </si>
  <si>
    <t>14:01:24</t>
  </si>
  <si>
    <t>130-0.4</t>
  </si>
  <si>
    <t>14:01:56</t>
  </si>
  <si>
    <t>14:02:19</t>
  </si>
  <si>
    <t>130-0.2</t>
  </si>
  <si>
    <t>14:02:47</t>
  </si>
  <si>
    <t>14:03:10</t>
  </si>
  <si>
    <t>130-&lt;0.2</t>
  </si>
  <si>
    <t>14:03:38</t>
  </si>
  <si>
    <t>14:04:01</t>
  </si>
  <si>
    <t>131-ALL</t>
  </si>
  <si>
    <t>14:09:03</t>
  </si>
  <si>
    <t>14:09:26</t>
  </si>
  <si>
    <t>131-0.8</t>
  </si>
  <si>
    <t>14:10:00</t>
  </si>
  <si>
    <t>14:10:23</t>
  </si>
  <si>
    <t>131-0.6</t>
  </si>
  <si>
    <t>131-0.4</t>
  </si>
  <si>
    <t>14:11:50</t>
  </si>
  <si>
    <t>14:12:14</t>
  </si>
  <si>
    <t>131-0.2</t>
  </si>
  <si>
    <t>14:12:40</t>
  </si>
  <si>
    <t>14:13:03</t>
  </si>
  <si>
    <t>131-&lt;0.2</t>
  </si>
  <si>
    <t>14:13:35</t>
  </si>
  <si>
    <t>14:13:59</t>
  </si>
  <si>
    <t>132-ALL</t>
  </si>
  <si>
    <t>14:14:26</t>
  </si>
  <si>
    <t>14:14:50</t>
  </si>
  <si>
    <t>132-0.8</t>
  </si>
  <si>
    <t>14:15:16</t>
  </si>
  <si>
    <t>14:15:41</t>
  </si>
  <si>
    <t>132-0.6</t>
  </si>
  <si>
    <t>14:16:07</t>
  </si>
  <si>
    <t>14:16:32</t>
  </si>
  <si>
    <t>132-0.4</t>
  </si>
  <si>
    <t>14:17:00</t>
  </si>
  <si>
    <t>14:17:23</t>
  </si>
  <si>
    <t>132-0.2</t>
  </si>
  <si>
    <t>14:17:53</t>
  </si>
  <si>
    <t>14:18:16</t>
  </si>
  <si>
    <t>132-&lt;0.2</t>
  </si>
  <si>
    <t>14:18:42</t>
  </si>
  <si>
    <t>14:19:06</t>
  </si>
  <si>
    <t>133-ALL</t>
  </si>
  <si>
    <t>14:19:35</t>
  </si>
  <si>
    <t>14:19:59</t>
  </si>
  <si>
    <t>133-0.8</t>
  </si>
  <si>
    <t>14:20:25</t>
  </si>
  <si>
    <t>14:20:48</t>
  </si>
  <si>
    <t>133-0.6</t>
  </si>
  <si>
    <t>14:21:16</t>
  </si>
  <si>
    <t>14:21:39</t>
  </si>
  <si>
    <t>133-0.4</t>
  </si>
  <si>
    <t>14:22:13</t>
  </si>
  <si>
    <t>14:22:36</t>
  </si>
  <si>
    <t>133-0.2</t>
  </si>
  <si>
    <t>14:23:08</t>
  </si>
  <si>
    <t>14:23:32</t>
  </si>
  <si>
    <t>133-&lt;0.2</t>
  </si>
  <si>
    <t>14:23:58</t>
  </si>
  <si>
    <t>14:24:21</t>
  </si>
  <si>
    <t>134-ALL</t>
  </si>
  <si>
    <t>14:24:49</t>
  </si>
  <si>
    <t>14:25:12</t>
  </si>
  <si>
    <t>134-0.8</t>
  </si>
  <si>
    <t>14:25:40</t>
  </si>
  <si>
    <t>14:26:03</t>
  </si>
  <si>
    <t>134-0.6</t>
  </si>
  <si>
    <t>14:26:30</t>
  </si>
  <si>
    <t>14:26:54</t>
  </si>
  <si>
    <t>134-0.4</t>
  </si>
  <si>
    <t>14:27:21</t>
  </si>
  <si>
    <t>14:27:45</t>
  </si>
  <si>
    <t>134-0.2</t>
  </si>
  <si>
    <t>14:28:13</t>
  </si>
  <si>
    <t>14:28:38</t>
  </si>
  <si>
    <t>134-&lt;0.2</t>
  </si>
  <si>
    <t>14:29:05</t>
  </si>
  <si>
    <t>14:29:29</t>
  </si>
  <si>
    <t>135-ALL</t>
  </si>
  <si>
    <t>14:29:57</t>
  </si>
  <si>
    <t>14:30:20</t>
  </si>
  <si>
    <t>135-0.8</t>
  </si>
  <si>
    <t>14:30:52</t>
  </si>
  <si>
    <t>14:31:14</t>
  </si>
  <si>
    <t>135-0.6</t>
  </si>
  <si>
    <t>14:31:41</t>
  </si>
  <si>
    <t>14:32:05</t>
  </si>
  <si>
    <t>135-0.4</t>
  </si>
  <si>
    <t>14:32:34</t>
  </si>
  <si>
    <t>14:32:57</t>
  </si>
  <si>
    <t>135-0.2</t>
  </si>
  <si>
    <t>14:33:25</t>
  </si>
  <si>
    <t>14:33:50</t>
  </si>
  <si>
    <t>135-&lt;0.2</t>
  </si>
  <si>
    <t>14:34:16</t>
  </si>
  <si>
    <t>14:34:39</t>
  </si>
  <si>
    <t>136-ALL</t>
  </si>
  <si>
    <t>14:39:31</t>
  </si>
  <si>
    <t>14:39:54</t>
  </si>
  <si>
    <t>136-0.8</t>
  </si>
  <si>
    <t>14:40:46</t>
  </si>
  <si>
    <t>136-0.6</t>
  </si>
  <si>
    <t>14:41:16</t>
  </si>
  <si>
    <t>14:41:38</t>
  </si>
  <si>
    <t>136-0.4</t>
  </si>
  <si>
    <t>14:42:05</t>
  </si>
  <si>
    <t>14:42:29</t>
  </si>
  <si>
    <t>136-0.2</t>
  </si>
  <si>
    <t>14:42:56</t>
  </si>
  <si>
    <t>14:43:20</t>
  </si>
  <si>
    <t>136-&lt;0.2</t>
  </si>
  <si>
    <t>14:43:46</t>
  </si>
  <si>
    <t>14:44:09</t>
  </si>
  <si>
    <t>137-ALL</t>
  </si>
  <si>
    <t>14:44:37</t>
  </si>
  <si>
    <t>14:45:02</t>
  </si>
  <si>
    <t>137-0.8</t>
  </si>
  <si>
    <t>14:45:31</t>
  </si>
  <si>
    <t>14:45:54</t>
  </si>
  <si>
    <t>137-0.6</t>
  </si>
  <si>
    <t>14:46:25</t>
  </si>
  <si>
    <t>14:46:50</t>
  </si>
  <si>
    <t>137-0.4</t>
  </si>
  <si>
    <t>14:47:19</t>
  </si>
  <si>
    <t>14:47:44</t>
  </si>
  <si>
    <t>137-0.2</t>
  </si>
  <si>
    <t>14:48:10</t>
  </si>
  <si>
    <t>14:48:35</t>
  </si>
  <si>
    <t>137-&lt;0.2</t>
  </si>
  <si>
    <t>14:49:04</t>
  </si>
  <si>
    <t>14:49:27</t>
  </si>
  <si>
    <t>138-ALL</t>
  </si>
  <si>
    <t>14:50:01</t>
  </si>
  <si>
    <t>14:50:23</t>
  </si>
  <si>
    <t>138-0.8</t>
  </si>
  <si>
    <t>14:50:53</t>
  </si>
  <si>
    <t>14:51:16</t>
  </si>
  <si>
    <t>138-0.6</t>
  </si>
  <si>
    <t>14:51:44</t>
  </si>
  <si>
    <t>14:52:07</t>
  </si>
  <si>
    <t>138-0.4</t>
  </si>
  <si>
    <t>14:52:59</t>
  </si>
  <si>
    <t>138-0.2</t>
  </si>
  <si>
    <t>14:53:31</t>
  </si>
  <si>
    <t>14:53:53</t>
  </si>
  <si>
    <t>138-&lt;0.2</t>
  </si>
  <si>
    <t>139-ALL</t>
  </si>
  <si>
    <t>14:55:26</t>
  </si>
  <si>
    <t>14:55:49</t>
  </si>
  <si>
    <t>139-0.8</t>
  </si>
  <si>
    <t>14:56:17</t>
  </si>
  <si>
    <t>14:56:40</t>
  </si>
  <si>
    <t>139-0.6</t>
  </si>
  <si>
    <t>14:57:08</t>
  </si>
  <si>
    <t>14:57:30</t>
  </si>
  <si>
    <t>139-0.4</t>
  </si>
  <si>
    <t>14:58:00</t>
  </si>
  <si>
    <t>14:58:24</t>
  </si>
  <si>
    <t>139-0.2</t>
  </si>
  <si>
    <t>14:58:56</t>
  </si>
  <si>
    <t>14:59:18</t>
  </si>
  <si>
    <t>139-&lt;0.2</t>
  </si>
  <si>
    <t>14:59:48</t>
  </si>
  <si>
    <t>15:00:12</t>
  </si>
  <si>
    <t>140-ALL</t>
  </si>
  <si>
    <t>15:00:38</t>
  </si>
  <si>
    <t>15:01:03</t>
  </si>
  <si>
    <t>140-0.8</t>
  </si>
  <si>
    <t>15:01:29</t>
  </si>
  <si>
    <t>15:01:51</t>
  </si>
  <si>
    <t>140-0.6</t>
  </si>
  <si>
    <t>15:02:23</t>
  </si>
  <si>
    <t>15:02:45</t>
  </si>
  <si>
    <t>140-0.4</t>
  </si>
  <si>
    <t>15:03:12</t>
  </si>
  <si>
    <t>15:03:36</t>
  </si>
  <si>
    <t>140-0.2</t>
  </si>
  <si>
    <t>15:04:05</t>
  </si>
  <si>
    <t>15:04:28</t>
  </si>
  <si>
    <t>140-&lt;0.2</t>
  </si>
  <si>
    <t>15:04:56</t>
  </si>
  <si>
    <t>15:05:19</t>
  </si>
  <si>
    <t>141-ALL</t>
  </si>
  <si>
    <t>13:11:51</t>
  </si>
  <si>
    <t>23-11-2023</t>
  </si>
  <si>
    <t>13:12:13</t>
  </si>
  <si>
    <t>141-0.8</t>
  </si>
  <si>
    <t>13:12:43</t>
  </si>
  <si>
    <t>13:13:07</t>
  </si>
  <si>
    <t>141-0.6</t>
  </si>
  <si>
    <t>141-0.4</t>
  </si>
  <si>
    <t>13:14:25</t>
  </si>
  <si>
    <t>141-0.2</t>
  </si>
  <si>
    <t>13:15:18</t>
  </si>
  <si>
    <t>141-&lt;0.2</t>
  </si>
  <si>
    <t>13:16:07</t>
  </si>
  <si>
    <t>13:16:31</t>
  </si>
  <si>
    <t>142-ALL</t>
  </si>
  <si>
    <t>13:16:59</t>
  </si>
  <si>
    <t>142-0.8</t>
  </si>
  <si>
    <t>13:17:54</t>
  </si>
  <si>
    <t>13:18:17</t>
  </si>
  <si>
    <t>142-0.6</t>
  </si>
  <si>
    <t>13:18:48</t>
  </si>
  <si>
    <t>13:19:11</t>
  </si>
  <si>
    <t>142-0.4</t>
  </si>
  <si>
    <t>13:19:40</t>
  </si>
  <si>
    <t>13:20:04</t>
  </si>
  <si>
    <t>142-0.2</t>
  </si>
  <si>
    <t>13:20:31</t>
  </si>
  <si>
    <t>13:20:55</t>
  </si>
  <si>
    <t>142-&lt;0.2</t>
  </si>
  <si>
    <t>13:21:22</t>
  </si>
  <si>
    <t>13:21:46</t>
  </si>
  <si>
    <t>143-ALL</t>
  </si>
  <si>
    <t>13:22:14</t>
  </si>
  <si>
    <t>13:22:36</t>
  </si>
  <si>
    <t>143-0.8</t>
  </si>
  <si>
    <t>13:23:39</t>
  </si>
  <si>
    <t>13:24:03</t>
  </si>
  <si>
    <t>143-0.6</t>
  </si>
  <si>
    <t>13:24:35</t>
  </si>
  <si>
    <t>13:24:57</t>
  </si>
  <si>
    <t>143-0.4</t>
  </si>
  <si>
    <t>13:25:25</t>
  </si>
  <si>
    <t>13:25:47</t>
  </si>
  <si>
    <t>143-0.2</t>
  </si>
  <si>
    <t>13:26:14</t>
  </si>
  <si>
    <t>13:26:36</t>
  </si>
  <si>
    <t>143-&lt;0.2</t>
  </si>
  <si>
    <t>13:27:02</t>
  </si>
  <si>
    <t>13:27:25</t>
  </si>
  <si>
    <t>144-ALL</t>
  </si>
  <si>
    <t>13:27:52</t>
  </si>
  <si>
    <t>13:28:15</t>
  </si>
  <si>
    <t>144-0.8</t>
  </si>
  <si>
    <t>13:28:45</t>
  </si>
  <si>
    <t>13:29:09</t>
  </si>
  <si>
    <t>144-0.6</t>
  </si>
  <si>
    <t>13:29:37</t>
  </si>
  <si>
    <t>13:30:00</t>
  </si>
  <si>
    <t>144-0.4</t>
  </si>
  <si>
    <t>13:30:26</t>
  </si>
  <si>
    <t>13:30:49</t>
  </si>
  <si>
    <t>144-0.2</t>
  </si>
  <si>
    <t>13:31:16</t>
  </si>
  <si>
    <t>13:31:39</t>
  </si>
  <si>
    <t>144-&lt;0.2</t>
  </si>
  <si>
    <t>13:32:08</t>
  </si>
  <si>
    <t>13:32:31</t>
  </si>
  <si>
    <t>145-ALL</t>
  </si>
  <si>
    <t>13:32:59</t>
  </si>
  <si>
    <t>13:33:22</t>
  </si>
  <si>
    <t>145-0.8</t>
  </si>
  <si>
    <t>13:33:53</t>
  </si>
  <si>
    <t>13:34:16</t>
  </si>
  <si>
    <t>145-0.6</t>
  </si>
  <si>
    <t>13:34:46</t>
  </si>
  <si>
    <t>13:35:08</t>
  </si>
  <si>
    <t>145-0.4</t>
  </si>
  <si>
    <t>13:35:37</t>
  </si>
  <si>
    <t>13:36:00</t>
  </si>
  <si>
    <t>145-0.2</t>
  </si>
  <si>
    <t>13:36:26</t>
  </si>
  <si>
    <t>13:36:49</t>
  </si>
  <si>
    <t>145-&lt;0.2</t>
  </si>
  <si>
    <t>13:37:19</t>
  </si>
  <si>
    <t>13:37:41</t>
  </si>
  <si>
    <t>146-ALL</t>
  </si>
  <si>
    <t>13:38:10</t>
  </si>
  <si>
    <t>13:38:32</t>
  </si>
  <si>
    <t>146-0.8</t>
  </si>
  <si>
    <t>13:38:59</t>
  </si>
  <si>
    <t>13:39:23</t>
  </si>
  <si>
    <t>146-0.6</t>
  </si>
  <si>
    <t>13:39:52</t>
  </si>
  <si>
    <t>13:40:15</t>
  </si>
  <si>
    <t>146-0.4</t>
  </si>
  <si>
    <t>13:40:43</t>
  </si>
  <si>
    <t>13:41:05</t>
  </si>
  <si>
    <t>146-0.2</t>
  </si>
  <si>
    <t>13:41:34</t>
  </si>
  <si>
    <t>13:41:56</t>
  </si>
  <si>
    <t>146-&lt;0.2</t>
  </si>
  <si>
    <t>13:42:25</t>
  </si>
  <si>
    <t>13:42:47</t>
  </si>
  <si>
    <t>147-ALL</t>
  </si>
  <si>
    <t>13:47:42</t>
  </si>
  <si>
    <t>13:48:04</t>
  </si>
  <si>
    <t>147-0.8</t>
  </si>
  <si>
    <t>13:48:40</t>
  </si>
  <si>
    <t>13:49:03</t>
  </si>
  <si>
    <t>147-0.6</t>
  </si>
  <si>
    <t>13:49:31</t>
  </si>
  <si>
    <t>13:49:54</t>
  </si>
  <si>
    <t>147-0.4</t>
  </si>
  <si>
    <t>13:50:25</t>
  </si>
  <si>
    <t>13:50:47</t>
  </si>
  <si>
    <t>147-0.2</t>
  </si>
  <si>
    <t>13:51:15</t>
  </si>
  <si>
    <t>13:51:37</t>
  </si>
  <si>
    <t>147-&lt;0.2</t>
  </si>
  <si>
    <t>13:52:05</t>
  </si>
  <si>
    <t>148-ALL</t>
  </si>
  <si>
    <t>13:53:21</t>
  </si>
  <si>
    <t>13:53:44</t>
  </si>
  <si>
    <t>148-0.8</t>
  </si>
  <si>
    <t>13:54:13</t>
  </si>
  <si>
    <t>13:54:37</t>
  </si>
  <si>
    <t>148-0.6</t>
  </si>
  <si>
    <t>13:55:04</t>
  </si>
  <si>
    <t>13:55:28</t>
  </si>
  <si>
    <t>148-0.4</t>
  </si>
  <si>
    <t>13:55:55</t>
  </si>
  <si>
    <t>13:56:19</t>
  </si>
  <si>
    <t>148-0.2</t>
  </si>
  <si>
    <t>13:56:51</t>
  </si>
  <si>
    <t>13:57:13</t>
  </si>
  <si>
    <t>148-&lt;0.2</t>
  </si>
  <si>
    <t>13:57:48</t>
  </si>
  <si>
    <t>13:58:11</t>
  </si>
  <si>
    <t>149-ALL</t>
  </si>
  <si>
    <t>13:58:45</t>
  </si>
  <si>
    <t>13:59:08</t>
  </si>
  <si>
    <t>149-0.8</t>
  </si>
  <si>
    <t>13:59:59</t>
  </si>
  <si>
    <t>149-0.6</t>
  </si>
  <si>
    <t>14:00:35</t>
  </si>
  <si>
    <t>14:00:59</t>
  </si>
  <si>
    <t>149-0.4</t>
  </si>
  <si>
    <t>14:01:28</t>
  </si>
  <si>
    <t>14:01:51</t>
  </si>
  <si>
    <t>149-0.2</t>
  </si>
  <si>
    <t>14:02:41</t>
  </si>
  <si>
    <t>149-&lt;0.2</t>
  </si>
  <si>
    <t>14:03:09</t>
  </si>
  <si>
    <t>14:03:32</t>
  </si>
  <si>
    <t>Probe number</t>
  </si>
  <si>
    <t>Filter name</t>
  </si>
  <si>
    <t>13:13:10</t>
  </si>
  <si>
    <t>06-12-2023</t>
  </si>
  <si>
    <t>13:14:17</t>
  </si>
  <si>
    <t>13:14:41</t>
  </si>
  <si>
    <t>13:15:43</t>
  </si>
  <si>
    <t>13:16:15</t>
  </si>
  <si>
    <t>13:16:37</t>
  </si>
  <si>
    <t>13:17:19</t>
  </si>
  <si>
    <t>13:17:42</t>
  </si>
  <si>
    <t>13:18:36</t>
  </si>
  <si>
    <t>13:19:05</t>
  </si>
  <si>
    <t>13:19:29</t>
  </si>
  <si>
    <t>13:20:18</t>
  </si>
  <si>
    <t>13:20:49</t>
  </si>
  <si>
    <t>13:21:14</t>
  </si>
  <si>
    <t>13:21:44</t>
  </si>
  <si>
    <t>13:22:08</t>
  </si>
  <si>
    <t>13:27:31</t>
  </si>
  <si>
    <t>13:27:54</t>
  </si>
  <si>
    <t>13:29:18</t>
  </si>
  <si>
    <t>13:29:41</t>
  </si>
  <si>
    <t>13:30:28</t>
  </si>
  <si>
    <t>13:30:51</t>
  </si>
  <si>
    <t>13:31:21</t>
  </si>
  <si>
    <t>13:31:44</t>
  </si>
  <si>
    <t>13:32:13</t>
  </si>
  <si>
    <t>13:32:36</t>
  </si>
  <si>
    <t>13:33:05</t>
  </si>
  <si>
    <t>13:33:28</t>
  </si>
  <si>
    <t>13:33:58</t>
  </si>
  <si>
    <t>13:34:20</t>
  </si>
  <si>
    <t>13:34:52</t>
  </si>
  <si>
    <t>13:35:16</t>
  </si>
  <si>
    <t>13:35:50</t>
  </si>
  <si>
    <t>13:36:13</t>
  </si>
  <si>
    <t>13:41:37</t>
  </si>
  <si>
    <t>13:42:00</t>
  </si>
  <si>
    <t>13:42:26</t>
  </si>
  <si>
    <t>13:42:48</t>
  </si>
  <si>
    <t>13:43:15</t>
  </si>
  <si>
    <t>13:43:38</t>
  </si>
  <si>
    <t>13:44:15</t>
  </si>
  <si>
    <t>13:45:11</t>
  </si>
  <si>
    <t>13:45:36</t>
  </si>
  <si>
    <t>13:46:04</t>
  </si>
  <si>
    <t>13:46:26</t>
  </si>
  <si>
    <t>13:46:55</t>
  </si>
  <si>
    <t>13:47:18</t>
  </si>
  <si>
    <t>13:47:50</t>
  </si>
  <si>
    <t>13:48:13</t>
  </si>
  <si>
    <t>13:48:58</t>
  </si>
  <si>
    <t>13:49:20</t>
  </si>
  <si>
    <t>13:50:06</t>
  </si>
  <si>
    <t>13:50:30</t>
  </si>
  <si>
    <t>13:56:04</t>
  </si>
  <si>
    <t>13:56:26</t>
  </si>
  <si>
    <t>13:56:55</t>
  </si>
  <si>
    <t>13:57:17</t>
  </si>
  <si>
    <t>13:58:07</t>
  </si>
  <si>
    <t>13:58:36</t>
  </si>
  <si>
    <t>13:58:59</t>
  </si>
  <si>
    <t>13:59:25</t>
  </si>
  <si>
    <t>13:59:48</t>
  </si>
  <si>
    <t>14:00:24</t>
  </si>
  <si>
    <t>14:00:48</t>
  </si>
  <si>
    <t>14:01:34</t>
  </si>
  <si>
    <t>14:01:58</t>
  </si>
  <si>
    <t>14:02:31</t>
  </si>
  <si>
    <t>14:02:53</t>
  </si>
  <si>
    <t>14:03:20</t>
  </si>
  <si>
    <t>14:03:43</t>
  </si>
  <si>
    <t>14:09:12</t>
  </si>
  <si>
    <t>14:09:35</t>
  </si>
  <si>
    <t>14:10:06</t>
  </si>
  <si>
    <t>14:10:29</t>
  </si>
  <si>
    <t>14:10:56</t>
  </si>
  <si>
    <t>14:11:20</t>
  </si>
  <si>
    <t>14:11:57</t>
  </si>
  <si>
    <t>14:12:20</t>
  </si>
  <si>
    <t>14:12:52</t>
  </si>
  <si>
    <t>14:13:15</t>
  </si>
  <si>
    <t>14:13:44</t>
  </si>
  <si>
    <t>14:14:06</t>
  </si>
  <si>
    <t>14:14:34</t>
  </si>
  <si>
    <t>14:14:57</t>
  </si>
  <si>
    <t>14:15:24</t>
  </si>
  <si>
    <t>14:15:47</t>
  </si>
  <si>
    <t>14:16:14</t>
  </si>
  <si>
    <t>14:16:38</t>
  </si>
  <si>
    <t>14:17:30</t>
  </si>
  <si>
    <t>nr próbki</t>
  </si>
  <si>
    <t xml:space="preserve">masa [g]  próbki po przesianiu przez sito o rozmiarze oczka 1 [mm] all </t>
  </si>
  <si>
    <t>masa  [g] próbki po przesianiu rozmiar oczka sita 0,8 [mm]</t>
  </si>
  <si>
    <t>masa  [g] próbki po przesianiu rozmiar oczka sita 0,6 [mm]</t>
  </si>
  <si>
    <t>masa  [g]  próbki po przesianiu rozmiar oczka sita 0,4 [mm]</t>
  </si>
  <si>
    <t>masa  [g]  próbki po przesianiu rozmiar oczka sita 0,2 [mm]</t>
  </si>
  <si>
    <t>masa  [g]  próbki po przesianiu rozmiar oczka sita &lt;0,2 [mm]</t>
  </si>
  <si>
    <t>data</t>
  </si>
  <si>
    <t xml:space="preserve">lokalizacja </t>
  </si>
  <si>
    <t>uwagi</t>
  </si>
  <si>
    <t>X (dł)</t>
  </si>
  <si>
    <t>Y (sz)</t>
  </si>
  <si>
    <t>REMBERTÓW</t>
  </si>
  <si>
    <t>21° 07.027'E</t>
  </si>
  <si>
    <t>52° 15.851'N</t>
  </si>
  <si>
    <t>ul. Gwarków</t>
  </si>
  <si>
    <t>21° 07.137'E</t>
  </si>
  <si>
    <t>52° 16.279'N</t>
  </si>
  <si>
    <t>ul. Chełmżyńska</t>
  </si>
  <si>
    <t>21° 08.469'E</t>
  </si>
  <si>
    <t>52° 16.710'N</t>
  </si>
  <si>
    <t>ul. Żołnierska</t>
  </si>
  <si>
    <t>21° 08.876'E</t>
  </si>
  <si>
    <t>52° 16.703'N</t>
  </si>
  <si>
    <t>ul. Kramarska/ul. Kadrowa</t>
  </si>
  <si>
    <t>2023-11-02</t>
  </si>
  <si>
    <t>21° 09.723'E</t>
  </si>
  <si>
    <t>52° 16.458'N</t>
  </si>
  <si>
    <t>ul. Czwartaków/ ul. Listonoszy</t>
  </si>
  <si>
    <t>21° 08.904'E</t>
  </si>
  <si>
    <t>52° 16.192'N</t>
  </si>
  <si>
    <t>ul. Czwartaków</t>
  </si>
  <si>
    <t>21° 07.476'E</t>
  </si>
  <si>
    <t>52° 15.542'N</t>
  </si>
  <si>
    <t>ul. Strażacka</t>
  </si>
  <si>
    <t>21° 07.706'E</t>
  </si>
  <si>
    <t>52° 15.130'N</t>
  </si>
  <si>
    <t>ul. Chełmżyńska/ ul. Oraczy</t>
  </si>
  <si>
    <t>21° 08.372'E</t>
  </si>
  <si>
    <t>52° 15.167'N</t>
  </si>
  <si>
    <t>21° 09.185'E</t>
  </si>
  <si>
    <t>52° 15.814'N</t>
  </si>
  <si>
    <t>ul. Masztalerska/ ul. Roty</t>
  </si>
  <si>
    <t>21° 10.171'E</t>
  </si>
  <si>
    <t>52° 16.021'N</t>
  </si>
  <si>
    <t>ul. Licealna/ al. Sztandarów</t>
  </si>
  <si>
    <t>21° 08.130'E</t>
  </si>
  <si>
    <t>52° 14.523'N</t>
  </si>
  <si>
    <t>ul. Chełmżyńska/ ul. Marsa</t>
  </si>
  <si>
    <t>21° 09.870'E</t>
  </si>
  <si>
    <t>52° 15.192'N</t>
  </si>
  <si>
    <t>ul. Dokerów/ ul. Gembarzewskiego</t>
  </si>
  <si>
    <t>21° 10.586'E</t>
  </si>
  <si>
    <t>52° 15.493'N</t>
  </si>
  <si>
    <t>ul. Konwisarska/ ul. Szatkowników</t>
  </si>
  <si>
    <t>21° 11.208'E</t>
  </si>
  <si>
    <t>52° 14.965'N</t>
  </si>
  <si>
    <t xml:space="preserve">ul. Piękna </t>
  </si>
  <si>
    <t>21° 10.402'E</t>
  </si>
  <si>
    <t>52° 14.800'N</t>
  </si>
  <si>
    <t>ul. Płatnerska/ ul. Instruktorska</t>
  </si>
  <si>
    <t>21° 10.703'E</t>
  </si>
  <si>
    <t>52° 14.655'N</t>
  </si>
  <si>
    <t>ul. Korkowa/ ul. Jagiellońska</t>
  </si>
  <si>
    <t>21° 09.903'E</t>
  </si>
  <si>
    <t>52° 14.506'N</t>
  </si>
  <si>
    <t xml:space="preserve">ul. Korkowa </t>
  </si>
  <si>
    <t>21° 09.397'E</t>
  </si>
  <si>
    <t>52° 14.409'N</t>
  </si>
  <si>
    <t>ul. Korkowa/ ul. Kościuszkowców</t>
  </si>
  <si>
    <t>21° 09.089'E</t>
  </si>
  <si>
    <t>52° 14.230'N</t>
  </si>
  <si>
    <t>ul. Cedrowa/ ul. Bychowska</t>
  </si>
  <si>
    <t>21° 08.598'E</t>
  </si>
  <si>
    <t>52° 14.110'N</t>
  </si>
  <si>
    <t>ul. Łysakowska</t>
  </si>
  <si>
    <t>21° 08.409'E</t>
  </si>
  <si>
    <t>52° 13.896'N</t>
  </si>
  <si>
    <t>ul. Hermanowska/ ul. Edisona</t>
  </si>
  <si>
    <t>21° 08.275'E</t>
  </si>
  <si>
    <t>52° 13.498'N</t>
  </si>
  <si>
    <t>ul. Spadowa</t>
  </si>
  <si>
    <t>21° 06.585'E</t>
  </si>
  <si>
    <t>52° 13.320'N</t>
  </si>
  <si>
    <t>ul. Poprawna/ ul. Stoczniowców</t>
  </si>
  <si>
    <t>21° 06.432'E</t>
  </si>
  <si>
    <t>52° 13.218'N</t>
  </si>
  <si>
    <t>ul. Łaska</t>
  </si>
  <si>
    <t>21° 06.686'E</t>
  </si>
  <si>
    <t>52° 12.473'N</t>
  </si>
  <si>
    <t>ul. Sęczkowa/ ul. Papierowa</t>
  </si>
  <si>
    <t>21° 07.200'E</t>
  </si>
  <si>
    <t>52° 12.895'N</t>
  </si>
  <si>
    <t>ul. Kadetów</t>
  </si>
  <si>
    <t>21° 07.972'E</t>
  </si>
  <si>
    <t>52° 12.990'N</t>
  </si>
  <si>
    <t>ul. Trakt Lubelski/ ul. Darniowa</t>
  </si>
  <si>
    <t>21° 08.436'E</t>
  </si>
  <si>
    <t>52° 13.186'N</t>
  </si>
  <si>
    <t>ul. Zakładowa</t>
  </si>
  <si>
    <t>21° 08.913'E</t>
  </si>
  <si>
    <t>52° 13.387'N</t>
  </si>
  <si>
    <t>ul. Widoczna</t>
  </si>
  <si>
    <t>21° 09.463'E</t>
  </si>
  <si>
    <t>52° 13.627'N</t>
  </si>
  <si>
    <t>ul. Botaniczna/ ul. Skrzyneckiego</t>
  </si>
  <si>
    <t>21° 14.712'E</t>
  </si>
  <si>
    <t>52° 10.308'N</t>
  </si>
  <si>
    <t>ul. Podkowy</t>
  </si>
  <si>
    <t>21° 14.233'E</t>
  </si>
  <si>
    <t>52° 10.224'N</t>
  </si>
  <si>
    <t>ul. Złotej Jesieni</t>
  </si>
  <si>
    <t>21° 13.526'E</t>
  </si>
  <si>
    <t>52° 10.230'N</t>
  </si>
  <si>
    <t>ul. Techniczna</t>
  </si>
  <si>
    <t>21° 13.219'E</t>
  </si>
  <si>
    <t>52° 09.856'N</t>
  </si>
  <si>
    <t>ul. Walcownicza/ ul. Czekanowska</t>
  </si>
  <si>
    <t>21° 12.727'E</t>
  </si>
  <si>
    <t>52° 09.633'N</t>
  </si>
  <si>
    <t>ul. Patriotów/ ul. Młoda/ ul. Walcownicza</t>
  </si>
  <si>
    <t>21° 12.108'E</t>
  </si>
  <si>
    <t>52° 09.557'N</t>
  </si>
  <si>
    <t>ul. Poezji/ ul. Bysławska</t>
  </si>
  <si>
    <t>21° 11.488'E</t>
  </si>
  <si>
    <t>52° 09.258'N</t>
  </si>
  <si>
    <t>ul. Przylaszczkowa</t>
  </si>
  <si>
    <t>21° 10.755'E</t>
  </si>
  <si>
    <t>52° 08.862'N</t>
  </si>
  <si>
    <t>ul. Nowowiejska/ ul. Podstołeczna</t>
  </si>
  <si>
    <t>21° 10.745'E</t>
  </si>
  <si>
    <t>52° 09.263'N</t>
  </si>
  <si>
    <t>ul. Bysławska</t>
  </si>
  <si>
    <t>21° 09.978'E</t>
  </si>
  <si>
    <t>52° 09.361'N</t>
  </si>
  <si>
    <t>ul. Ogórkowa/ ul. Czarnuszki</t>
  </si>
  <si>
    <t>21° 10.248'E</t>
  </si>
  <si>
    <t>52° 09.622'N</t>
  </si>
  <si>
    <t>ul. Rozchodniowa/ Wał Miedzeszyński</t>
  </si>
  <si>
    <t>21° 10.846'E</t>
  </si>
  <si>
    <t>52° 09.780'N</t>
  </si>
  <si>
    <t>ul. Rozchodniowa/ ul. Celulozy</t>
  </si>
  <si>
    <t>21° 11.587'E</t>
  </si>
  <si>
    <t>52° 09.933'N</t>
  </si>
  <si>
    <t>ul. Brodnicka</t>
  </si>
  <si>
    <t>21° 12.124'E</t>
  </si>
  <si>
    <t>52° 10.218'N</t>
  </si>
  <si>
    <t>ul. Szafirowa/ ul. Patriotów</t>
  </si>
  <si>
    <t>21° 12.492'E</t>
  </si>
  <si>
    <t>52° 10.408'N</t>
  </si>
  <si>
    <t>ul. Mszańska</t>
  </si>
  <si>
    <t>21° 13.057'E</t>
  </si>
  <si>
    <t>52° 10.545'N</t>
  </si>
  <si>
    <t>ul. Sztygarów/ Pas techniczny S2</t>
  </si>
  <si>
    <t>21° 13.640'E</t>
  </si>
  <si>
    <t>52° 10.880'N</t>
  </si>
  <si>
    <t>ul. Przełęczy/ ul. Izbicka</t>
  </si>
  <si>
    <t>21° 14.255'E</t>
  </si>
  <si>
    <t>52° 11.049'N</t>
  </si>
  <si>
    <t>ul. Zagórzańska</t>
  </si>
  <si>
    <t>ARM</t>
  </si>
  <si>
    <t>AC</t>
  </si>
  <si>
    <t>100mT</t>
  </si>
  <si>
    <t>DC</t>
  </si>
  <si>
    <t>100uT</t>
  </si>
  <si>
    <t>Mx</t>
  </si>
  <si>
    <t>My</t>
  </si>
  <si>
    <t>Mz</t>
  </si>
  <si>
    <t>E(x)</t>
  </si>
  <si>
    <t>M</t>
  </si>
  <si>
    <t>M-holder</t>
  </si>
  <si>
    <t>HOLDER</t>
  </si>
  <si>
    <t>146_2</t>
  </si>
  <si>
    <t>&lt;101</t>
  </si>
  <si>
    <t>&lt;102</t>
  </si>
  <si>
    <t>&lt;103</t>
  </si>
  <si>
    <t>&lt;104</t>
  </si>
  <si>
    <t>&lt;105</t>
  </si>
  <si>
    <t>&lt;106</t>
  </si>
  <si>
    <t>&lt;107</t>
  </si>
  <si>
    <t>&lt;108</t>
  </si>
  <si>
    <t>&lt;109</t>
  </si>
  <si>
    <t>&lt;110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</si>
  <si>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</si>
  <si>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</si>
  <si>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</si>
  <si>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</si>
  <si>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</si>
  <si>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</si>
  <si>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</si>
  <si>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</si>
  <si>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</si>
  <si>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Something wrong not used look W9_2 and &lt; 107 &lt;107_2</t>
  </si>
  <si>
    <t>W10</t>
  </si>
  <si>
    <t>W11</t>
  </si>
  <si>
    <t>W12</t>
  </si>
  <si>
    <t>W13</t>
  </si>
  <si>
    <t>W14</t>
  </si>
  <si>
    <t>W15</t>
  </si>
  <si>
    <t>W9_2</t>
  </si>
  <si>
    <t>&lt;107_2</t>
  </si>
  <si>
    <t>101_&lt;0.2</t>
  </si>
  <si>
    <t>101_0.2</t>
  </si>
  <si>
    <t>101_0.4</t>
  </si>
  <si>
    <t>101_0.6</t>
  </si>
  <si>
    <t>101_0.8</t>
  </si>
  <si>
    <t>106_&lt;0.2</t>
  </si>
  <si>
    <t>106_0.2</t>
  </si>
  <si>
    <t>106_0.4</t>
  </si>
  <si>
    <t>106_0.6</t>
  </si>
  <si>
    <t>106_0.8</t>
  </si>
  <si>
    <t>109_&lt;0.2</t>
  </si>
  <si>
    <t>109_0.2</t>
  </si>
  <si>
    <t>109_0.4</t>
  </si>
  <si>
    <t>109_0.6</t>
  </si>
  <si>
    <t>109_0.8</t>
  </si>
  <si>
    <t>110_0.8</t>
  </si>
  <si>
    <t>112_&lt;0.2</t>
  </si>
  <si>
    <t>112_0.2</t>
  </si>
  <si>
    <t>112_0.4</t>
  </si>
  <si>
    <t>112_0.6</t>
  </si>
  <si>
    <t>119_0.4</t>
  </si>
  <si>
    <t>125_&lt;0.2</t>
  </si>
  <si>
    <t>125_0.2</t>
  </si>
  <si>
    <t>125_0.8</t>
  </si>
  <si>
    <t>125_0.6</t>
  </si>
  <si>
    <t>125_0.4</t>
  </si>
  <si>
    <t>119_ALL</t>
  </si>
  <si>
    <t>119_0.6</t>
  </si>
  <si>
    <t>119_0.2</t>
  </si>
  <si>
    <t>130_&lt;0.2</t>
  </si>
  <si>
    <t>130_0.2</t>
  </si>
  <si>
    <t>130_0.4</t>
  </si>
  <si>
    <t>130_0.6</t>
  </si>
  <si>
    <t>130_0.8</t>
  </si>
  <si>
    <t>145_&lt;0.2</t>
  </si>
  <si>
    <t>145_0.2</t>
  </si>
  <si>
    <t>136_&lt;0.2</t>
  </si>
  <si>
    <t>136_0.2</t>
  </si>
  <si>
    <t>136_0.4</t>
  </si>
  <si>
    <t>136_0.6</t>
  </si>
  <si>
    <t>139_&lt;0.2</t>
  </si>
  <si>
    <t>139_0.2</t>
  </si>
  <si>
    <t>139_0.4</t>
  </si>
  <si>
    <t>139_0.6</t>
  </si>
  <si>
    <t>139_0.8</t>
  </si>
  <si>
    <t>145_0.4</t>
  </si>
  <si>
    <t>145_0.6</t>
  </si>
  <si>
    <t>145_0.8</t>
  </si>
  <si>
    <t>148_&lt;0.2</t>
  </si>
  <si>
    <t>148_0.2</t>
  </si>
  <si>
    <t>148_0.4</t>
  </si>
  <si>
    <t>148_0.6</t>
  </si>
  <si>
    <t>148_0.8</t>
  </si>
  <si>
    <t>145_04</t>
  </si>
  <si>
    <t>145_06</t>
  </si>
  <si>
    <t>Fraction</t>
  </si>
  <si>
    <t>X 10^-8 masowa podatnośc magnetyczna</t>
  </si>
  <si>
    <t>Liczba porządkowa</t>
  </si>
  <si>
    <t>[m^3/kg]</t>
  </si>
  <si>
    <t>Uwaga: frakcje oznaczone symbolem "1" odpowiadaja próbkom "all"</t>
  </si>
  <si>
    <t>próbka zebrana w terenie została wstępnie przesiana przez sito o oczku 1mm, wszystko co powyżej zostało na tym sicie i zostało wyrzucone do śmeici (nie interesuje nas piasek o grubej średnicy i wszlekeigo rodzaju odpady)</t>
  </si>
  <si>
    <t>S_Name</t>
  </si>
  <si>
    <t>MASS[mg]</t>
  </si>
  <si>
    <t>CALFAC</t>
  </si>
  <si>
    <t>Ms[mAm^2/kg]</t>
  </si>
  <si>
    <t>Mrs[mAm^2/kg]</t>
  </si>
  <si>
    <t>Hc[mT]</t>
  </si>
  <si>
    <t>Hcr[mT]</t>
  </si>
  <si>
    <t>0.9Ms</t>
  </si>
  <si>
    <t>B(0.9Ms)</t>
  </si>
  <si>
    <t>PM(B(0.9Ms))</t>
  </si>
  <si>
    <t>PM/FM[pc]</t>
  </si>
  <si>
    <t>PM_slope</t>
  </si>
  <si>
    <t>ATTNFAC</t>
  </si>
  <si>
    <t>12:04:34</t>
  </si>
  <si>
    <t>12:18:04</t>
  </si>
  <si>
    <t>12:29:22</t>
  </si>
  <si>
    <t>12:48:00</t>
  </si>
  <si>
    <t>12:59:18</t>
  </si>
  <si>
    <t>13:10:54</t>
  </si>
  <si>
    <t>13:35:56</t>
  </si>
  <si>
    <t>14:34:06</t>
  </si>
  <si>
    <t>09:41:48</t>
  </si>
  <si>
    <t>14:46:38</t>
  </si>
  <si>
    <t>09:27:50</t>
  </si>
  <si>
    <t>09:40:32</t>
  </si>
  <si>
    <t>09:55:48</t>
  </si>
  <si>
    <t>10:15:10</t>
  </si>
  <si>
    <t>10:27:14</t>
  </si>
  <si>
    <t>10:44:32</t>
  </si>
  <si>
    <t>10:58:12</t>
  </si>
  <si>
    <t>11:23:42</t>
  </si>
  <si>
    <t>11:34:34</t>
  </si>
  <si>
    <t xml:space="preserve"> 119_ALL</t>
  </si>
  <si>
    <t xml:space="preserve">   18:18:04</t>
  </si>
  <si>
    <t>11:45:22</t>
  </si>
  <si>
    <t>121B</t>
  </si>
  <si>
    <t>11:44:12</t>
  </si>
  <si>
    <t>12:01:54</t>
  </si>
  <si>
    <t>09:46:22</t>
  </si>
  <si>
    <t>09:57:20</t>
  </si>
  <si>
    <t>10:50:02</t>
  </si>
  <si>
    <t>126B</t>
  </si>
  <si>
    <t>10:17:20</t>
  </si>
  <si>
    <t>127B</t>
  </si>
  <si>
    <t>11:00:40</t>
  </si>
  <si>
    <t>128B</t>
  </si>
  <si>
    <t>09:02:04</t>
  </si>
  <si>
    <t>129B</t>
  </si>
  <si>
    <t>11:19:24</t>
  </si>
  <si>
    <t>11:50:28</t>
  </si>
  <si>
    <t>12:51:46</t>
  </si>
  <si>
    <t>13:10:00</t>
  </si>
  <si>
    <t>13:23:30</t>
  </si>
  <si>
    <t>13:35:24</t>
  </si>
  <si>
    <t>14:09:48</t>
  </si>
  <si>
    <t>14:20:34</t>
  </si>
  <si>
    <t>14:49:48</t>
  </si>
  <si>
    <t>15:05:36</t>
  </si>
  <si>
    <t>09:17:34</t>
  </si>
  <si>
    <t>141B</t>
  </si>
  <si>
    <t>11:30:40</t>
  </si>
  <si>
    <t>12:29:58</t>
  </si>
  <si>
    <t>143B</t>
  </si>
  <si>
    <t>11:46:36</t>
  </si>
  <si>
    <t>13:13:18</t>
  </si>
  <si>
    <t>13:24:44</t>
  </si>
  <si>
    <t>13:36:02</t>
  </si>
  <si>
    <t>147B</t>
  </si>
  <si>
    <t>12:13:30</t>
  </si>
  <si>
    <t>14:01:22</t>
  </si>
  <si>
    <t>14:49:56</t>
  </si>
  <si>
    <t>101_08_1W</t>
  </si>
  <si>
    <t>12:18:36</t>
  </si>
  <si>
    <t xml:space="preserve">  101_08</t>
  </si>
  <si>
    <t xml:space="preserve">   15:30:04</t>
  </si>
  <si>
    <t>106_08_4W</t>
  </si>
  <si>
    <t>13:26:08</t>
  </si>
  <si>
    <t xml:space="preserve">  106_08</t>
  </si>
  <si>
    <t xml:space="preserve">   14:37:56</t>
  </si>
  <si>
    <t>109_08_15W</t>
  </si>
  <si>
    <t>16:43:46</t>
  </si>
  <si>
    <t xml:space="preserve">  109_08</t>
  </si>
  <si>
    <t xml:space="preserve">   11:55:34</t>
  </si>
  <si>
    <t>110_08_8WC</t>
  </si>
  <si>
    <t>09:24:56</t>
  </si>
  <si>
    <t xml:space="preserve">  110_08</t>
  </si>
  <si>
    <t xml:space="preserve">   12:08:00</t>
  </si>
  <si>
    <t>112_08_2W</t>
  </si>
  <si>
    <t>12:30:42</t>
  </si>
  <si>
    <t>119_08_12W</t>
  </si>
  <si>
    <t>15:23:32</t>
  </si>
  <si>
    <t xml:space="preserve">  125_08</t>
  </si>
  <si>
    <t xml:space="preserve">   17:04:40</t>
  </si>
  <si>
    <t xml:space="preserve">  130_08</t>
  </si>
  <si>
    <t xml:space="preserve">   14:49:34</t>
  </si>
  <si>
    <t>136_08_13W</t>
  </si>
  <si>
    <t>15:45:50</t>
  </si>
  <si>
    <t>139_08_5W</t>
  </si>
  <si>
    <t>13:37:26</t>
  </si>
  <si>
    <t xml:space="preserve">  139_08</t>
  </si>
  <si>
    <t xml:space="preserve">   16:37:40</t>
  </si>
  <si>
    <t>141_08_14W</t>
  </si>
  <si>
    <t>16:03:00</t>
  </si>
  <si>
    <t xml:space="preserve">  145_08</t>
  </si>
  <si>
    <t xml:space="preserve">   17:38:30</t>
  </si>
  <si>
    <t xml:space="preserve">  148_08</t>
  </si>
  <si>
    <t xml:space="preserve">   18:35:28</t>
  </si>
  <si>
    <t>101M</t>
  </si>
  <si>
    <t>09:06:04</t>
  </si>
  <si>
    <t xml:space="preserve"> 101_M02</t>
  </si>
  <si>
    <t xml:space="preserve">   15:57:02</t>
  </si>
  <si>
    <t>102M</t>
  </si>
  <si>
    <t>09:27:26</t>
  </si>
  <si>
    <t>103M</t>
  </si>
  <si>
    <t>09:39:52</t>
  </si>
  <si>
    <t>104M</t>
  </si>
  <si>
    <t>09:51:14</t>
  </si>
  <si>
    <t>105M</t>
  </si>
  <si>
    <t>10:05:46</t>
  </si>
  <si>
    <t>106M</t>
  </si>
  <si>
    <t>10:29:56</t>
  </si>
  <si>
    <t xml:space="preserve"> 106_M02</t>
  </si>
  <si>
    <t xml:space="preserve">   15:58:56</t>
  </si>
  <si>
    <t>107M</t>
  </si>
  <si>
    <t>11:12:00</t>
  </si>
  <si>
    <t>108M</t>
  </si>
  <si>
    <t>11:45:50</t>
  </si>
  <si>
    <t>109M</t>
  </si>
  <si>
    <t>12:07:04</t>
  </si>
  <si>
    <t xml:space="preserve"> 109_M02</t>
  </si>
  <si>
    <t xml:space="preserve">   14:53:10</t>
  </si>
  <si>
    <t>110M</t>
  </si>
  <si>
    <t>13:03:40</t>
  </si>
  <si>
    <t>112M_6W</t>
  </si>
  <si>
    <t>13:48:30</t>
  </si>
  <si>
    <t>112_M02B</t>
  </si>
  <si>
    <t xml:space="preserve">   12:31:10</t>
  </si>
  <si>
    <t>119M_7W</t>
  </si>
  <si>
    <t>14:06:42</t>
  </si>
  <si>
    <t xml:space="preserve"> 130_M02</t>
  </si>
  <si>
    <t xml:space="preserve">   18:30:40</t>
  </si>
  <si>
    <t xml:space="preserve"> 136_M02</t>
  </si>
  <si>
    <t xml:space="preserve">   15:00:50</t>
  </si>
  <si>
    <t xml:space="preserve"> 139_M02</t>
  </si>
  <si>
    <t xml:space="preserve">   15:50:10</t>
  </si>
  <si>
    <t xml:space="preserve"> 145_M02</t>
  </si>
  <si>
    <t xml:space="preserve">   16:50:02</t>
  </si>
  <si>
    <t xml:space="preserve"> 148_M02</t>
  </si>
  <si>
    <t xml:space="preserve">   17:49:54</t>
  </si>
  <si>
    <t xml:space="preserve">  101_06</t>
  </si>
  <si>
    <t xml:space="preserve">   15:41:52</t>
  </si>
  <si>
    <t xml:space="preserve">  106_06</t>
  </si>
  <si>
    <t xml:space="preserve">   14:26:42</t>
  </si>
  <si>
    <t xml:space="preserve">  109_06</t>
  </si>
  <si>
    <t xml:space="preserve">   11:41:48</t>
  </si>
  <si>
    <t xml:space="preserve">  112_06</t>
  </si>
  <si>
    <t xml:space="preserve">   13:08:26</t>
  </si>
  <si>
    <t xml:space="preserve">  119_06</t>
  </si>
  <si>
    <t xml:space="preserve">   18:05:20</t>
  </si>
  <si>
    <t xml:space="preserve">  125_06</t>
  </si>
  <si>
    <t xml:space="preserve">   17:16:22</t>
  </si>
  <si>
    <t xml:space="preserve">  130_06</t>
  </si>
  <si>
    <t xml:space="preserve">   14:35:36</t>
  </si>
  <si>
    <t xml:space="preserve">  136_06</t>
  </si>
  <si>
    <t xml:space="preserve">   15:39:08</t>
  </si>
  <si>
    <t xml:space="preserve">  139_06</t>
  </si>
  <si>
    <t xml:space="preserve">   16:26:42</t>
  </si>
  <si>
    <t xml:space="preserve">  145_06</t>
  </si>
  <si>
    <t xml:space="preserve">   17:25:40</t>
  </si>
  <si>
    <t xml:space="preserve">  148_06</t>
  </si>
  <si>
    <t xml:space="preserve">   18:23:26</t>
  </si>
  <si>
    <t xml:space="preserve">  101_04</t>
  </si>
  <si>
    <t xml:space="preserve">   16:25:44</t>
  </si>
  <si>
    <t xml:space="preserve">  106_04</t>
  </si>
  <si>
    <t xml:space="preserve">   16:31:12</t>
  </si>
  <si>
    <t xml:space="preserve">  109_04</t>
  </si>
  <si>
    <t xml:space="preserve">   11:24:42</t>
  </si>
  <si>
    <t xml:space="preserve">  112_04</t>
  </si>
  <si>
    <t xml:space="preserve">   12:56:20</t>
  </si>
  <si>
    <t xml:space="preserve">  119_04</t>
  </si>
  <si>
    <t xml:space="preserve">   13:20:38</t>
  </si>
  <si>
    <t xml:space="preserve">  125_04</t>
  </si>
  <si>
    <t xml:space="preserve">    17:32:26</t>
  </si>
  <si>
    <t xml:space="preserve">  130_04</t>
  </si>
  <si>
    <t xml:space="preserve">   18:54:04</t>
  </si>
  <si>
    <t xml:space="preserve">  139_04</t>
  </si>
  <si>
    <t xml:space="preserve">   16:12:00</t>
  </si>
  <si>
    <t xml:space="preserve">  145_04</t>
  </si>
  <si>
    <t xml:space="preserve">   17:14:40</t>
  </si>
  <si>
    <t xml:space="preserve">  148_04</t>
  </si>
  <si>
    <t xml:space="preserve">   18:12:52</t>
  </si>
  <si>
    <t xml:space="preserve">  101_02</t>
  </si>
  <si>
    <t xml:space="preserve">   16:14:16</t>
  </si>
  <si>
    <t xml:space="preserve">  106_02</t>
  </si>
  <si>
    <t xml:space="preserve">   16:16:02</t>
  </si>
  <si>
    <t xml:space="preserve">  109_02</t>
  </si>
  <si>
    <t xml:space="preserve">   15:04:38</t>
  </si>
  <si>
    <t xml:space="preserve">  112_02</t>
  </si>
  <si>
    <t xml:space="preserve">   12:42:36</t>
  </si>
  <si>
    <t xml:space="preserve">  119_02</t>
  </si>
  <si>
    <t xml:space="preserve">   17:44:46</t>
  </si>
  <si>
    <t xml:space="preserve">  125_02</t>
  </si>
  <si>
    <t xml:space="preserve">   13:43:50</t>
  </si>
  <si>
    <t xml:space="preserve">  130_02</t>
  </si>
  <si>
    <t xml:space="preserve">   18:41:34</t>
  </si>
  <si>
    <t xml:space="preserve">  136_02</t>
  </si>
  <si>
    <t xml:space="preserve">   16:01:12</t>
  </si>
  <si>
    <t xml:space="preserve">  139_02</t>
  </si>
  <si>
    <t xml:space="preserve">   19:20:38</t>
  </si>
  <si>
    <t xml:space="preserve">  145_02</t>
  </si>
  <si>
    <t xml:space="preserve">   17:01:02</t>
  </si>
  <si>
    <t xml:space="preserve">  148_02</t>
  </si>
  <si>
    <t xml:space="preserve">   18:01:14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</si>
</sst>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\-mm\-dd"/>
    <numFmt numFmtId="165" formatCode="0.0"/>
    <numFmt numFmtId="166" formatCode="0.000E+00"/>
    <numFmt numFmtId="167" formatCode="0.0000"/>
    <numFmt numFmtId="168" formatCode="0.000"/>
    <numFmt numFmtId="169" formatCode="d\-m\-yyyy"/>
  </numFmts>
  <fonts count="35">
    <font>
      <sz val="10"/>
      <color rgb="FF000000"/>
      <name val="Arial"/>
      <charset val="1"/>
    </font>
    <font>
      <sz val="12"/>
      <color rgb="FF0000FF"/>
      <name val="Arial"/>
      <charset val="1"/>
    </font>
    <font>
      <sz val="9"/>
      <color rgb="FF7E3794"/>
      <name val="Arial"/>
      <charset val="1"/>
    </font>
    <font>
      <sz val="12"/>
      <color rgb="FF0000FF"/>
      <name val="Noto Sans Symbols"/>
      <charset val="1"/>
    </font>
    <font>
      <sz val="12"/>
      <color rgb="FF0000FF"/>
      <name val="Symbol"/>
      <charset val="1"/>
    </font>
    <font>
      <b/>
      <sz val="10"/>
      <color rgb="FFFF0000"/>
      <name val="Arial"/>
      <charset val="1"/>
    </font>
    <font>
      <vertAlign val="superscript"/>
      <sz val="12"/>
      <color rgb="FF0000FF"/>
      <name val="Arial"/>
      <charset val="1"/>
    </font>
    <font>
      <sz val="11"/>
      <color rgb="FF000000"/>
      <name val="Arial"/>
      <charset val="1"/>
    </font>
    <font>
      <vertAlign val="superscript"/>
      <sz val="12"/>
      <color rgb="FF0000FF"/>
      <name val="Noto Sans Symbols"/>
      <charset val="1"/>
    </font>
    <font>
      <sz val="8"/>
      <color rgb="FF0000FF"/>
      <name val="Arial"/>
      <charset val="1"/>
    </font>
    <font>
      <b/>
      <sz val="10"/>
      <color rgb="FF000000"/>
      <name val="Arial"/>
      <charset val="1"/>
    </font>
    <font>
      <sz val="12"/>
      <color rgb="FFFF0000"/>
      <name val="Arial"/>
      <charset val="1"/>
    </font>
    <font>
      <sz val="8"/>
      <color rgb="FF000000"/>
      <name val="Arial"/>
      <charset val="1"/>
    </font>
    <font>
      <sz val="12"/>
      <color rgb="FF800080"/>
      <name val="Arial"/>
      <charset val="1"/>
    </font>
    <font>
      <b/>
      <sz val="12"/>
      <color rgb="FF003300"/>
      <name val="Arial"/>
      <charset val="1"/>
    </font>
    <font>
      <b/>
      <sz val="12"/>
      <color rgb="FF003300"/>
      <name val="Symbol"/>
      <charset val="1"/>
    </font>
    <font>
      <b/>
      <sz val="12"/>
      <color rgb="FF003300"/>
      <name val="Arial"/>
      <charset val="238"/>
    </font>
    <font>
      <b/>
      <sz val="12"/>
      <color rgb="FF003300"/>
      <name val="Symbol"/>
      <charset val="238"/>
    </font>
    <font>
      <b/>
      <vertAlign val="superscript"/>
      <sz val="12"/>
      <color rgb="FF003300"/>
      <name val="Arial"/>
      <charset val="1"/>
    </font>
    <font>
      <b/>
      <sz val="12"/>
      <color rgb="FFFF0000"/>
      <name val="Arial"/>
      <charset val="1"/>
    </font>
    <font>
      <b/>
      <sz val="11"/>
      <color rgb="FF003300"/>
      <name val="Arial"/>
      <charset val="1"/>
    </font>
    <font>
      <b/>
      <vertAlign val="superscript"/>
      <sz val="11"/>
      <color rgb="FF003300"/>
      <name val="Arial"/>
      <charset val="1"/>
    </font>
    <font>
      <b/>
      <sz val="12"/>
      <color rgb="FF000000"/>
      <name val="Arial"/>
      <charset val="1"/>
    </font>
    <font>
      <b/>
      <vertAlign val="superscript"/>
      <sz val="12"/>
      <color rgb="FF003300"/>
      <name val="Arial"/>
      <charset val="238"/>
    </font>
    <font>
      <b/>
      <sz val="12"/>
      <color rgb="FFFF0000"/>
      <name val="Symbol"/>
      <charset val="1"/>
    </font>
    <font>
      <sz val="12"/>
      <color rgb="FF000000"/>
      <name val="Arial"/>
      <charset val="1"/>
    </font>
    <font>
      <sz val="11"/>
      <color rgb="FF000000"/>
      <name val="Calibri"/>
      <charset val="1"/>
    </font>
    <font>
      <sz val="10"/>
      <color rgb="FF000000"/>
      <name val="Arial"/>
      <charset val="238"/>
    </font>
    <font>
      <sz val="13"/>
      <color rgb="FF000000"/>
      <name val="Times New Roman"/>
      <charset val="1"/>
    </font>
    <font>
      <sz val="11"/>
      <color rgb="FF000000"/>
      <name val="Times New Roman"/>
      <charset val="1"/>
    </font>
    <font>
      <sz val="12"/>
      <color rgb="FF000000"/>
      <name val="Times New Roman"/>
      <charset val="1"/>
    </font>
    <font>
      <b/>
      <sz val="13"/>
      <color rgb="FF000000"/>
      <name val="Times New Roman"/>
      <charset val="1"/>
    </font>
    <font>
      <sz val="26"/>
      <color rgb="FF000000"/>
      <name val="Arial"/>
      <charset val="1"/>
    </font>
    <font>
      <sz val="13"/>
      <color rgb="FF1F1F1F"/>
      <name val="Times New Roman"/>
      <charset val="1"/>
    </font>
    <font>
      <sz val="1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8080"/>
        <bgColor rgb="FFDC85E9"/>
      </patternFill>
    </fill>
    <fill>
      <patternFill patternType="solid">
        <fgColor rgb="FFFFFF00"/>
        <bgColor rgb="FFFFD74C"/>
      </patternFill>
    </fill>
    <fill>
      <patternFill patternType="solid">
        <fgColor rgb="FFCCFFCC"/>
        <bgColor rgb="FFCCFFFF"/>
      </patternFill>
    </fill>
    <fill>
      <patternFill patternType="solid">
        <fgColor rgb="FFFFD74C"/>
        <bgColor rgb="FFFFE599"/>
      </patternFill>
    </fill>
    <fill>
      <patternFill patternType="solid">
        <fgColor rgb="FFCCFFFF"/>
        <bgColor rgb="FFCCFFCC"/>
      </patternFill>
    </fill>
    <fill>
      <patternFill patternType="solid">
        <fgColor rgb="FF43C330"/>
        <bgColor rgb="FF18A303"/>
      </patternFill>
    </fill>
    <fill>
      <patternFill patternType="solid">
        <fgColor rgb="FFFC5C00"/>
        <bgColor rgb="FFFF9900"/>
      </patternFill>
    </fill>
    <fill>
      <patternFill patternType="solid">
        <fgColor rgb="FFCC0000"/>
        <bgColor rgb="FFBF0041"/>
      </patternFill>
    </fill>
    <fill>
      <patternFill patternType="solid">
        <fgColor rgb="FFC9211E"/>
        <bgColor rgb="FFCC0000"/>
      </patternFill>
    </fill>
    <fill>
      <patternFill patternType="solid">
        <fgColor rgb="FFAADCF7"/>
        <bgColor rgb="FFB7E1CD"/>
      </patternFill>
    </fill>
    <fill>
      <patternFill patternType="solid">
        <fgColor rgb="FF0000FF"/>
        <bgColor rgb="FF0000FF"/>
      </patternFill>
    </fill>
    <fill>
      <patternFill patternType="solid">
        <fgColor rgb="FFC254D2"/>
        <bgColor rgb="FFDC85E9"/>
      </patternFill>
    </fill>
    <fill>
      <patternFill patternType="solid">
        <fgColor rgb="FF808080"/>
        <bgColor rgb="FF8B8B8B"/>
      </patternFill>
    </fill>
    <fill>
      <patternFill patternType="solid">
        <fgColor rgb="FF18A303"/>
        <bgColor rgb="FF43C330"/>
      </patternFill>
    </fill>
    <fill>
      <patternFill patternType="solid">
        <fgColor rgb="FF63BBEE"/>
        <bgColor rgb="FFAADCF7"/>
      </patternFill>
    </fill>
    <fill>
      <patternFill patternType="solid">
        <fgColor rgb="FF1C99E0"/>
        <bgColor rgb="FF008080"/>
      </patternFill>
    </fill>
    <fill>
      <patternFill patternType="solid">
        <fgColor rgb="FFDC85E9"/>
        <bgColor rgb="FFD5A6BD"/>
      </patternFill>
    </fill>
    <fill>
      <patternFill patternType="solid">
        <fgColor rgb="FF00FFFF"/>
        <bgColor rgb="FF00FFFF"/>
      </patternFill>
    </fill>
    <fill>
      <patternFill patternType="solid">
        <fgColor rgb="FFEAD1DC"/>
        <bgColor rgb="FFD9D9D9"/>
      </patternFill>
    </fill>
    <fill>
      <patternFill patternType="solid">
        <fgColor rgb="FFB6D7A8"/>
        <bgColor rgb="FFB7E1CD"/>
      </patternFill>
    </fill>
    <fill>
      <patternFill patternType="solid">
        <fgColor rgb="FFFFF2CC"/>
        <bgColor rgb="FFFFFFFF"/>
      </patternFill>
    </fill>
    <fill>
      <patternFill patternType="solid">
        <fgColor rgb="FFD5A6BD"/>
        <bgColor rgb="FFB7B7B7"/>
      </patternFill>
    </fill>
    <fill>
      <patternFill patternType="solid">
        <fgColor rgb="FFFFE599"/>
        <bgColor rgb="FFFFF2CC"/>
      </patternFill>
    </fill>
    <fill>
      <patternFill patternType="solid">
        <fgColor rgb="FFB7B7B7"/>
        <bgColor rgb="FFB2B2B2"/>
      </patternFill>
    </fill>
    <fill>
      <patternFill patternType="solid">
        <fgColor rgb="FFFF0000"/>
        <bgColor rgb="FFCC0000"/>
      </patternFill>
    </fill>
    <fill>
      <patternFill patternType="solid">
        <fgColor rgb="FF89C765"/>
        <bgColor rgb="FFB6D7A8"/>
      </patternFill>
    </fill>
    <fill>
      <patternFill patternType="solid">
        <fgColor rgb="FFBF0041"/>
        <bgColor rgb="FFCC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C85E9"/>
      </patternFill>
    </fill>
    <fill>
      <patternFill patternType="solid">
        <fgColor rgb="FFFFFF00"/>
        <bgColor rgb="FFCCFFFF"/>
      </patternFill>
    </fill>
    <fill>
      <patternFill patternType="solid">
        <fgColor rgb="FFFFFF00"/>
        <bgColor rgb="FFCCFFCC"/>
      </patternFill>
    </fill>
    <fill>
      <patternFill patternType="solid">
        <fgColor rgb="FFFFFF00"/>
        <bgColor rgb="FFB7E1CD"/>
      </patternFill>
    </fill>
    <fill>
      <patternFill patternType="solid">
        <fgColor rgb="FFFFFF00"/>
        <bgColor rgb="FF8B8B8B"/>
      </patternFill>
    </fill>
  </fills>
  <borders count="10">
    <border>
      <left/>
      <right/>
      <top/>
      <bottom/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32" fillId="0" borderId="4" xfId="0" applyFont="1" applyBorder="1" applyAlignment="1">
      <alignment horizontal="center" vertical="center" textRotation="90"/>
    </xf>
    <xf numFmtId="0" fontId="31" fillId="26" borderId="5" xfId="0" applyFont="1" applyFill="1" applyBorder="1" applyAlignment="1">
      <alignment horizontal="center"/>
    </xf>
    <xf numFmtId="0" fontId="0" fillId="0" borderId="6" xfId="0" applyFont="1" applyBorder="1" applyAlignment="1"/>
    <xf numFmtId="0" fontId="0" fillId="0" borderId="6" xfId="0" applyFont="1" applyBorder="1" applyAlignment="1">
      <alignment wrapText="1"/>
    </xf>
    <xf numFmtId="165" fontId="1" fillId="4" borderId="0" xfId="0" applyNumberFormat="1" applyFont="1" applyFill="1" applyBorder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2" fillId="0" borderId="0" xfId="0" applyNumberFormat="1" applyFont="1" applyAlignment="1"/>
    <xf numFmtId="2" fontId="1" fillId="0" borderId="0" xfId="0" applyNumberFormat="1" applyFont="1" applyAlignment="1"/>
    <xf numFmtId="1" fontId="1" fillId="0" borderId="0" xfId="0" applyNumberFormat="1" applyFont="1" applyAlignment="1"/>
    <xf numFmtId="165" fontId="1" fillId="0" borderId="0" xfId="0" applyNumberFormat="1" applyFont="1" applyAlignment="1"/>
    <xf numFmtId="11" fontId="1" fillId="2" borderId="1" xfId="0" applyNumberFormat="1" applyFont="1" applyFill="1" applyBorder="1" applyAlignment="1">
      <alignment horizontal="center"/>
    </xf>
    <xf numFmtId="11" fontId="3" fillId="0" borderId="2" xfId="0" applyNumberFormat="1" applyFont="1" applyBorder="1" applyAlignment="1">
      <alignment horizontal="center"/>
    </xf>
    <xf numFmtId="11" fontId="1" fillId="0" borderId="2" xfId="0" applyNumberFormat="1" applyFont="1" applyBorder="1" applyAlignment="1">
      <alignment horizontal="center"/>
    </xf>
    <xf numFmtId="11" fontId="4" fillId="0" borderId="2" xfId="0" applyNumberFormat="1" applyFont="1" applyBorder="1" applyAlignment="1">
      <alignment horizontal="center"/>
    </xf>
    <xf numFmtId="11" fontId="1" fillId="0" borderId="0" xfId="0" applyNumberFormat="1" applyFont="1" applyAlignment="1"/>
    <xf numFmtId="0" fontId="5" fillId="0" borderId="0" xfId="0" applyFont="1" applyAlignment="1"/>
    <xf numFmtId="165" fontId="5" fillId="0" borderId="0" xfId="0" applyNumberFormat="1" applyFont="1" applyAlignment="1"/>
    <xf numFmtId="0" fontId="0" fillId="0" borderId="0" xfId="0" applyFont="1" applyAlignment="1"/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1" fontId="1" fillId="0" borderId="2" xfId="0" applyNumberFormat="1" applyFont="1" applyBorder="1" applyAlignment="1">
      <alignment horizontal="left"/>
    </xf>
    <xf numFmtId="1" fontId="7" fillId="0" borderId="0" xfId="0" applyNumberFormat="1" applyFont="1" applyAlignment="1"/>
    <xf numFmtId="11" fontId="4" fillId="0" borderId="3" xfId="0" applyNumberFormat="1" applyFont="1" applyBorder="1" applyAlignment="1">
      <alignment horizontal="center"/>
    </xf>
    <xf numFmtId="11" fontId="9" fillId="0" borderId="2" xfId="0" applyNumberFormat="1" applyFont="1" applyBorder="1" applyAlignment="1">
      <alignment horizontal="center"/>
    </xf>
    <xf numFmtId="166" fontId="5" fillId="0" borderId="0" xfId="0" applyNumberFormat="1" applyFont="1" applyAlignment="1"/>
    <xf numFmtId="165" fontId="10" fillId="0" borderId="0" xfId="0" applyNumberFormat="1" applyFont="1" applyAlignment="1"/>
    <xf numFmtId="2" fontId="11" fillId="0" borderId="0" xfId="0" applyNumberFormat="1" applyFont="1" applyAlignment="1"/>
    <xf numFmtId="4" fontId="1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left"/>
    </xf>
    <xf numFmtId="0" fontId="7" fillId="0" borderId="0" xfId="0" applyFont="1" applyAlignment="1"/>
    <xf numFmtId="11" fontId="13" fillId="3" borderId="0" xfId="0" applyNumberFormat="1" applyFont="1" applyFill="1" applyBorder="1" applyAlignment="1">
      <alignment horizontal="center"/>
    </xf>
    <xf numFmtId="1" fontId="13" fillId="3" borderId="0" xfId="0" applyNumberFormat="1" applyFont="1" applyFill="1" applyBorder="1" applyAlignment="1"/>
    <xf numFmtId="2" fontId="13" fillId="0" borderId="0" xfId="0" applyNumberFormat="1" applyFont="1" applyAlignment="1"/>
    <xf numFmtId="11" fontId="11" fillId="3" borderId="0" xfId="0" applyNumberFormat="1" applyFont="1" applyFill="1" applyBorder="1" applyAlignment="1">
      <alignment horizontal="center"/>
    </xf>
    <xf numFmtId="11" fontId="13" fillId="0" borderId="0" xfId="0" applyNumberFormat="1" applyFont="1" applyAlignment="1"/>
    <xf numFmtId="0" fontId="14" fillId="5" borderId="4" xfId="0" applyFont="1" applyFill="1" applyBorder="1" applyAlignment="1">
      <alignment horizontal="center" wrapText="1"/>
    </xf>
    <xf numFmtId="0" fontId="14" fillId="5" borderId="5" xfId="0" applyFont="1" applyFill="1" applyBorder="1" applyAlignment="1">
      <alignment horizontal="center" wrapText="1"/>
    </xf>
    <xf numFmtId="164" fontId="14" fillId="5" borderId="5" xfId="0" applyNumberFormat="1" applyFont="1" applyFill="1" applyBorder="1" applyAlignment="1">
      <alignment horizontal="center" vertical="center" wrapText="1"/>
    </xf>
    <xf numFmtId="2" fontId="14" fillId="5" borderId="4" xfId="0" applyNumberFormat="1" applyFont="1" applyFill="1" applyBorder="1" applyAlignment="1">
      <alignment horizontal="center" vertical="center" wrapText="1"/>
    </xf>
    <xf numFmtId="1" fontId="14" fillId="5" borderId="4" xfId="0" applyNumberFormat="1" applyFont="1" applyFill="1" applyBorder="1" applyAlignment="1">
      <alignment horizontal="center" vertical="center" wrapText="1"/>
    </xf>
    <xf numFmtId="165" fontId="14" fillId="5" borderId="4" xfId="0" applyNumberFormat="1" applyFont="1" applyFill="1" applyBorder="1" applyAlignment="1">
      <alignment horizontal="center" vertical="center" wrapText="1"/>
    </xf>
    <xf numFmtId="11" fontId="14" fillId="5" borderId="4" xfId="0" applyNumberFormat="1" applyFont="1" applyFill="1" applyBorder="1" applyAlignment="1">
      <alignment horizontal="center" vertical="center" wrapText="1"/>
    </xf>
    <xf numFmtId="49" fontId="15" fillId="5" borderId="4" xfId="0" applyNumberFormat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49" fontId="14" fillId="5" borderId="4" xfId="0" applyNumberFormat="1" applyFont="1" applyFill="1" applyBorder="1" applyAlignment="1">
      <alignment horizontal="center" vertical="center" wrapText="1"/>
    </xf>
    <xf numFmtId="2" fontId="14" fillId="5" borderId="4" xfId="0" applyNumberFormat="1" applyFont="1" applyFill="1" applyBorder="1" applyAlignment="1">
      <alignment horizontal="center"/>
    </xf>
    <xf numFmtId="11" fontId="16" fillId="5" borderId="4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167" fontId="14" fillId="5" borderId="4" xfId="0" applyNumberFormat="1" applyFont="1" applyFill="1" applyBorder="1" applyAlignment="1">
      <alignment horizontal="center" vertical="center" wrapText="1"/>
    </xf>
    <xf numFmtId="167" fontId="14" fillId="6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49" fontId="14" fillId="5" borderId="4" xfId="0" applyNumberFormat="1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164" fontId="19" fillId="5" borderId="5" xfId="0" applyNumberFormat="1" applyFont="1" applyFill="1" applyBorder="1" applyAlignment="1">
      <alignment horizontal="center"/>
    </xf>
    <xf numFmtId="1" fontId="14" fillId="5" borderId="4" xfId="0" applyNumberFormat="1" applyFont="1" applyFill="1" applyBorder="1" applyAlignment="1">
      <alignment horizontal="center"/>
    </xf>
    <xf numFmtId="165" fontId="14" fillId="5" borderId="4" xfId="0" applyNumberFormat="1" applyFont="1" applyFill="1" applyBorder="1" applyAlignment="1">
      <alignment horizontal="center"/>
    </xf>
    <xf numFmtId="11" fontId="14" fillId="5" borderId="4" xfId="0" applyNumberFormat="1" applyFont="1" applyFill="1" applyBorder="1" applyAlignment="1">
      <alignment horizontal="center"/>
    </xf>
    <xf numFmtId="11" fontId="20" fillId="5" borderId="4" xfId="0" applyNumberFormat="1" applyFont="1" applyFill="1" applyBorder="1" applyAlignment="1">
      <alignment horizontal="center"/>
    </xf>
    <xf numFmtId="11" fontId="22" fillId="5" borderId="4" xfId="0" applyNumberFormat="1" applyFont="1" applyFill="1" applyBorder="1" applyAlignment="1">
      <alignment horizontal="center"/>
    </xf>
    <xf numFmtId="11" fontId="16" fillId="5" borderId="4" xfId="0" applyNumberFormat="1" applyFont="1" applyFill="1" applyBorder="1" applyAlignment="1">
      <alignment horizontal="center"/>
    </xf>
    <xf numFmtId="2" fontId="16" fillId="5" borderId="4" xfId="0" applyNumberFormat="1" applyFont="1" applyFill="1" applyBorder="1" applyAlignment="1">
      <alignment horizontal="center"/>
    </xf>
    <xf numFmtId="1" fontId="16" fillId="5" borderId="4" xfId="0" applyNumberFormat="1" applyFont="1" applyFill="1" applyBorder="1" applyAlignment="1">
      <alignment horizontal="center"/>
    </xf>
    <xf numFmtId="2" fontId="14" fillId="6" borderId="4" xfId="0" applyNumberFormat="1" applyFont="1" applyFill="1" applyBorder="1" applyAlignment="1">
      <alignment horizontal="center"/>
    </xf>
    <xf numFmtId="167" fontId="14" fillId="5" borderId="4" xfId="0" applyNumberFormat="1" applyFont="1" applyFill="1" applyBorder="1" applyAlignment="1">
      <alignment horizontal="center"/>
    </xf>
    <xf numFmtId="167" fontId="14" fillId="6" borderId="4" xfId="0" applyNumberFormat="1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164" fontId="19" fillId="7" borderId="5" xfId="0" applyNumberFormat="1" applyFont="1" applyFill="1" applyBorder="1" applyAlignment="1">
      <alignment horizontal="center"/>
    </xf>
    <xf numFmtId="2" fontId="19" fillId="7" borderId="5" xfId="0" applyNumberFormat="1" applyFont="1" applyFill="1" applyBorder="1" applyAlignment="1">
      <alignment horizontal="center"/>
    </xf>
    <xf numFmtId="1" fontId="19" fillId="7" borderId="5" xfId="0" applyNumberFormat="1" applyFont="1" applyFill="1" applyBorder="1" applyAlignment="1">
      <alignment horizontal="center"/>
    </xf>
    <xf numFmtId="165" fontId="19" fillId="7" borderId="5" xfId="0" applyNumberFormat="1" applyFont="1" applyFill="1" applyBorder="1" applyAlignment="1">
      <alignment horizontal="center"/>
    </xf>
    <xf numFmtId="11" fontId="19" fillId="7" borderId="4" xfId="0" applyNumberFormat="1" applyFont="1" applyFill="1" applyBorder="1" applyAlignment="1">
      <alignment horizontal="center"/>
    </xf>
    <xf numFmtId="1" fontId="19" fillId="7" borderId="4" xfId="0" applyNumberFormat="1" applyFont="1" applyFill="1" applyBorder="1" applyAlignment="1">
      <alignment horizontal="center"/>
    </xf>
    <xf numFmtId="2" fontId="19" fillId="7" borderId="4" xfId="0" applyNumberFormat="1" applyFont="1" applyFill="1" applyBorder="1" applyAlignment="1">
      <alignment horizontal="center"/>
    </xf>
    <xf numFmtId="2" fontId="19" fillId="7" borderId="4" xfId="0" applyNumberFormat="1" applyFont="1" applyFill="1" applyBorder="1" applyAlignment="1">
      <alignment horizontal="left"/>
    </xf>
    <xf numFmtId="165" fontId="19" fillId="7" borderId="4" xfId="0" applyNumberFormat="1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22" fillId="0" borderId="6" xfId="0" applyFont="1" applyBorder="1" applyAlignment="1">
      <alignment horizontal="center"/>
    </xf>
    <xf numFmtId="11" fontId="22" fillId="0" borderId="6" xfId="0" applyNumberFormat="1" applyFont="1" applyBorder="1" applyAlignment="1">
      <alignment horizontal="center"/>
    </xf>
    <xf numFmtId="164" fontId="22" fillId="0" borderId="6" xfId="0" applyNumberFormat="1" applyFont="1" applyBorder="1" applyAlignment="1">
      <alignment horizontal="center"/>
    </xf>
    <xf numFmtId="0" fontId="25" fillId="2" borderId="7" xfId="0" applyFont="1" applyFill="1" applyBorder="1" applyAlignment="1">
      <alignment horizontal="right"/>
    </xf>
    <xf numFmtId="2" fontId="25" fillId="0" borderId="6" xfId="0" applyNumberFormat="1" applyFont="1" applyBorder="1" applyAlignment="1">
      <alignment wrapText="1"/>
    </xf>
    <xf numFmtId="1" fontId="25" fillId="2" borderId="6" xfId="0" applyNumberFormat="1" applyFont="1" applyFill="1" applyBorder="1" applyAlignment="1">
      <alignment horizontal="center"/>
    </xf>
    <xf numFmtId="0" fontId="25" fillId="0" borderId="6" xfId="0" applyFont="1" applyBorder="1" applyAlignment="1">
      <alignment wrapText="1"/>
    </xf>
    <xf numFmtId="11" fontId="25" fillId="2" borderId="6" xfId="0" applyNumberFormat="1" applyFont="1" applyFill="1" applyBorder="1" applyAlignment="1">
      <alignment horizontal="center"/>
    </xf>
    <xf numFmtId="11" fontId="25" fillId="0" borderId="6" xfId="0" applyNumberFormat="1" applyFont="1" applyBorder="1" applyAlignment="1">
      <alignment horizontal="center"/>
    </xf>
    <xf numFmtId="1" fontId="25" fillId="0" borderId="6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11" fontId="25" fillId="0" borderId="4" xfId="0" applyNumberFormat="1" applyFont="1" applyBorder="1" applyAlignment="1"/>
    <xf numFmtId="165" fontId="25" fillId="0" borderId="6" xfId="0" applyNumberFormat="1" applyFont="1" applyBorder="1" applyAlignment="1">
      <alignment horizontal="center"/>
    </xf>
    <xf numFmtId="11" fontId="0" fillId="0" borderId="6" xfId="0" applyNumberFormat="1" applyBorder="1"/>
    <xf numFmtId="11" fontId="25" fillId="0" borderId="6" xfId="0" applyNumberFormat="1" applyFont="1" applyBorder="1" applyAlignment="1"/>
    <xf numFmtId="11" fontId="25" fillId="8" borderId="6" xfId="0" applyNumberFormat="1" applyFont="1" applyFill="1" applyBorder="1" applyAlignment="1">
      <alignment horizontal="center"/>
    </xf>
    <xf numFmtId="11" fontId="25" fillId="8" borderId="4" xfId="0" applyNumberFormat="1" applyFont="1" applyFill="1" applyBorder="1" applyAlignment="1"/>
    <xf numFmtId="165" fontId="25" fillId="8" borderId="6" xfId="0" applyNumberFormat="1" applyFont="1" applyFill="1" applyBorder="1" applyAlignment="1">
      <alignment horizontal="center"/>
    </xf>
    <xf numFmtId="0" fontId="25" fillId="0" borderId="4" xfId="0" applyFont="1" applyBorder="1" applyAlignment="1"/>
    <xf numFmtId="168" fontId="25" fillId="6" borderId="4" xfId="0" applyNumberFormat="1" applyFont="1" applyFill="1" applyBorder="1" applyAlignment="1"/>
    <xf numFmtId="2" fontId="25" fillId="6" borderId="4" xfId="0" applyNumberFormat="1" applyFont="1" applyFill="1" applyBorder="1" applyAlignment="1"/>
    <xf numFmtId="165" fontId="25" fillId="9" borderId="6" xfId="0" applyNumberFormat="1" applyFont="1" applyFill="1" applyBorder="1" applyAlignment="1">
      <alignment horizontal="center"/>
    </xf>
    <xf numFmtId="0" fontId="0" fillId="0" borderId="6" xfId="0" applyBorder="1"/>
    <xf numFmtId="11" fontId="0" fillId="0" borderId="0" xfId="0" applyNumberFormat="1"/>
    <xf numFmtId="11" fontId="25" fillId="10" borderId="4" xfId="0" applyNumberFormat="1" applyFont="1" applyFill="1" applyBorder="1" applyAlignment="1"/>
    <xf numFmtId="165" fontId="25" fillId="10" borderId="6" xfId="0" applyNumberFormat="1" applyFont="1" applyFill="1" applyBorder="1" applyAlignment="1">
      <alignment horizontal="center"/>
    </xf>
    <xf numFmtId="1" fontId="25" fillId="11" borderId="6" xfId="0" applyNumberFormat="1" applyFont="1" applyFill="1" applyBorder="1" applyAlignment="1">
      <alignment horizontal="center"/>
    </xf>
    <xf numFmtId="0" fontId="0" fillId="12" borderId="6" xfId="0" applyFont="1" applyFill="1" applyBorder="1" applyAlignment="1"/>
    <xf numFmtId="1" fontId="0" fillId="12" borderId="6" xfId="0" applyNumberFormat="1" applyFont="1" applyFill="1" applyBorder="1" applyAlignment="1">
      <alignment horizontal="center"/>
    </xf>
    <xf numFmtId="1" fontId="26" fillId="0" borderId="0" xfId="0" applyNumberFormat="1" applyFont="1" applyAlignment="1">
      <alignment horizontal="right"/>
    </xf>
    <xf numFmtId="1" fontId="0" fillId="0" borderId="6" xfId="0" applyNumberFormat="1" applyFont="1" applyBorder="1" applyAlignment="1">
      <alignment horizontal="center"/>
    </xf>
    <xf numFmtId="1" fontId="0" fillId="13" borderId="6" xfId="0" applyNumberFormat="1" applyFont="1" applyFill="1" applyBorder="1" applyAlignment="1">
      <alignment horizontal="center"/>
    </xf>
    <xf numFmtId="4" fontId="0" fillId="12" borderId="6" xfId="0" applyNumberFormat="1" applyFont="1" applyFill="1" applyBorder="1" applyAlignment="1">
      <alignment horizontal="center"/>
    </xf>
    <xf numFmtId="1" fontId="25" fillId="13" borderId="0" xfId="0" applyNumberFormat="1" applyFont="1" applyFill="1" applyAlignment="1"/>
    <xf numFmtId="0" fontId="25" fillId="0" borderId="0" xfId="0" applyFont="1" applyAlignment="1"/>
    <xf numFmtId="0" fontId="25" fillId="13" borderId="0" xfId="0" applyFont="1" applyFill="1" applyAlignment="1"/>
    <xf numFmtId="0" fontId="26" fillId="0" borderId="0" xfId="0" applyFont="1" applyAlignment="1">
      <alignment horizontal="right"/>
    </xf>
    <xf numFmtId="0" fontId="0" fillId="14" borderId="0" xfId="0" applyFont="1" applyFill="1" applyBorder="1" applyAlignment="1"/>
    <xf numFmtId="0" fontId="0" fillId="14" borderId="6" xfId="0" applyFont="1" applyFill="1" applyBorder="1" applyAlignment="1"/>
    <xf numFmtId="1" fontId="0" fillId="14" borderId="6" xfId="0" applyNumberFormat="1" applyFont="1" applyFill="1" applyBorder="1" applyAlignment="1">
      <alignment horizontal="center"/>
    </xf>
    <xf numFmtId="4" fontId="0" fillId="14" borderId="6" xfId="0" applyNumberFormat="1" applyFont="1" applyFill="1" applyBorder="1" applyAlignment="1">
      <alignment horizontal="center"/>
    </xf>
    <xf numFmtId="0" fontId="0" fillId="15" borderId="0" xfId="0" applyFont="1" applyFill="1" applyBorder="1" applyAlignment="1"/>
    <xf numFmtId="0" fontId="0" fillId="15" borderId="6" xfId="0" applyFont="1" applyFill="1" applyBorder="1" applyAlignment="1"/>
    <xf numFmtId="1" fontId="0" fillId="15" borderId="6" xfId="0" applyNumberFormat="1" applyFont="1" applyFill="1" applyBorder="1" applyAlignment="1">
      <alignment horizontal="center"/>
    </xf>
    <xf numFmtId="4" fontId="0" fillId="15" borderId="6" xfId="0" applyNumberFormat="1" applyFont="1" applyFill="1" applyBorder="1" applyAlignment="1">
      <alignment horizontal="center"/>
    </xf>
    <xf numFmtId="2" fontId="22" fillId="0" borderId="6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wrapText="1"/>
    </xf>
    <xf numFmtId="0" fontId="0" fillId="0" borderId="6" xfId="0" applyFont="1" applyBorder="1" applyAlignment="1">
      <alignment wrapText="1"/>
    </xf>
    <xf numFmtId="165" fontId="25" fillId="0" borderId="0" xfId="0" applyNumberFormat="1" applyFont="1" applyAlignment="1"/>
    <xf numFmtId="2" fontId="25" fillId="0" borderId="6" xfId="0" applyNumberFormat="1" applyFont="1" applyBorder="1" applyAlignment="1">
      <alignment horizontal="center"/>
    </xf>
    <xf numFmtId="0" fontId="0" fillId="0" borderId="0" xfId="0" applyFont="1" applyAlignment="1">
      <alignment wrapText="1"/>
    </xf>
    <xf numFmtId="165" fontId="0" fillId="0" borderId="0" xfId="0" applyNumberFormat="1" applyFont="1" applyAlignment="1">
      <alignment wrapText="1"/>
    </xf>
    <xf numFmtId="0" fontId="0" fillId="0" borderId="6" xfId="0" applyFont="1" applyBorder="1" applyAlignment="1"/>
    <xf numFmtId="0" fontId="0" fillId="8" borderId="6" xfId="0" applyFont="1" applyFill="1" applyBorder="1" applyAlignment="1">
      <alignment wrapText="1"/>
    </xf>
    <xf numFmtId="0" fontId="0" fillId="16" borderId="6" xfId="0" applyFont="1" applyFill="1" applyBorder="1" applyAlignment="1">
      <alignment wrapText="1"/>
    </xf>
    <xf numFmtId="0" fontId="0" fillId="17" borderId="6" xfId="0" applyFont="1" applyFill="1" applyBorder="1" applyAlignment="1">
      <alignment wrapText="1"/>
    </xf>
    <xf numFmtId="0" fontId="0" fillId="18" borderId="6" xfId="0" applyFont="1" applyFill="1" applyBorder="1" applyAlignment="1">
      <alignment wrapText="1"/>
    </xf>
    <xf numFmtId="0" fontId="0" fillId="19" borderId="6" xfId="0" applyFont="1" applyFill="1" applyBorder="1" applyAlignment="1">
      <alignment wrapText="1"/>
    </xf>
    <xf numFmtId="0" fontId="0" fillId="14" borderId="6" xfId="0" applyFont="1" applyFill="1" applyBorder="1" applyAlignment="1">
      <alignment wrapText="1"/>
    </xf>
    <xf numFmtId="49" fontId="28" fillId="0" borderId="8" xfId="0" applyNumberFormat="1" applyFont="1" applyBorder="1" applyAlignment="1">
      <alignment horizontal="right"/>
    </xf>
    <xf numFmtId="0" fontId="29" fillId="4" borderId="7" xfId="0" applyFont="1" applyFill="1" applyBorder="1" applyAlignment="1">
      <alignment horizontal="right"/>
    </xf>
    <xf numFmtId="0" fontId="29" fillId="20" borderId="7" xfId="0" applyFont="1" applyFill="1" applyBorder="1" applyAlignment="1">
      <alignment horizontal="right"/>
    </xf>
    <xf numFmtId="0" fontId="29" fillId="21" borderId="7" xfId="0" applyFont="1" applyFill="1" applyBorder="1" applyAlignment="1">
      <alignment horizontal="right"/>
    </xf>
    <xf numFmtId="0" fontId="29" fillId="22" borderId="7" xfId="0" applyFont="1" applyFill="1" applyBorder="1" applyAlignment="1">
      <alignment horizontal="right"/>
    </xf>
    <xf numFmtId="0" fontId="29" fillId="23" borderId="7" xfId="0" applyFont="1" applyFill="1" applyBorder="1" applyAlignment="1">
      <alignment horizontal="right"/>
    </xf>
    <xf numFmtId="0" fontId="29" fillId="24" borderId="7" xfId="0" applyFont="1" applyFill="1" applyBorder="1" applyAlignment="1">
      <alignment horizontal="right"/>
    </xf>
    <xf numFmtId="0" fontId="0" fillId="8" borderId="6" xfId="0" applyFont="1" applyFill="1" applyBorder="1" applyAlignment="1"/>
    <xf numFmtId="0" fontId="0" fillId="16" borderId="6" xfId="0" applyFont="1" applyFill="1" applyBorder="1" applyAlignment="1"/>
    <xf numFmtId="0" fontId="0" fillId="17" borderId="6" xfId="0" applyFont="1" applyFill="1" applyBorder="1" applyAlignment="1"/>
    <xf numFmtId="0" fontId="0" fillId="18" borderId="6" xfId="0" applyFont="1" applyFill="1" applyBorder="1" applyAlignment="1"/>
    <xf numFmtId="0" fontId="0" fillId="19" borderId="6" xfId="0" applyFont="1" applyFill="1" applyBorder="1" applyAlignment="1"/>
    <xf numFmtId="11" fontId="0" fillId="0" borderId="0" xfId="0" applyNumberFormat="1" applyFont="1" applyAlignment="1"/>
    <xf numFmtId="0" fontId="0" fillId="0" borderId="0" xfId="0" applyFont="1" applyAlignment="1">
      <alignment horizontal="right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11" fontId="0" fillId="0" borderId="0" xfId="0" applyNumberFormat="1" applyFont="1" applyAlignment="1">
      <alignment horizontal="left"/>
    </xf>
    <xf numFmtId="11" fontId="0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left"/>
    </xf>
    <xf numFmtId="169" fontId="0" fillId="0" borderId="0" xfId="0" applyNumberFormat="1" applyFont="1" applyAlignment="1">
      <alignment horizontal="left"/>
    </xf>
    <xf numFmtId="0" fontId="0" fillId="2" borderId="0" xfId="0" applyFont="1" applyFill="1" applyBorder="1" applyAlignment="1"/>
    <xf numFmtId="11" fontId="0" fillId="2" borderId="0" xfId="0" applyNumberFormat="1" applyFont="1" applyFill="1" applyBorder="1" applyAlignment="1"/>
    <xf numFmtId="0" fontId="30" fillId="0" borderId="4" xfId="0" applyFont="1" applyBorder="1" applyAlignment="1"/>
    <xf numFmtId="0" fontId="30" fillId="0" borderId="4" xfId="0" applyFont="1" applyBorder="1" applyAlignment="1">
      <alignment wrapText="1"/>
    </xf>
    <xf numFmtId="0" fontId="28" fillId="0" borderId="4" xfId="0" applyFont="1" applyBorder="1" applyAlignment="1">
      <alignment horizontal="right"/>
    </xf>
    <xf numFmtId="0" fontId="29" fillId="0" borderId="0" xfId="0" applyFont="1" applyAlignment="1"/>
    <xf numFmtId="0" fontId="7" fillId="25" borderId="0" xfId="0" applyFont="1" applyFill="1" applyBorder="1" applyAlignment="1"/>
    <xf numFmtId="0" fontId="28" fillId="0" borderId="8" xfId="0" applyFont="1" applyBorder="1" applyAlignment="1">
      <alignment horizontal="right"/>
    </xf>
    <xf numFmtId="0" fontId="25" fillId="0" borderId="7" xfId="0" applyFont="1" applyBorder="1" applyAlignment="1">
      <alignment horizontal="right"/>
    </xf>
    <xf numFmtId="0" fontId="28" fillId="0" borderId="0" xfId="0" applyFont="1" applyAlignment="1"/>
    <xf numFmtId="0" fontId="31" fillId="26" borderId="4" xfId="0" applyFont="1" applyFill="1" applyBorder="1" applyAlignment="1"/>
    <xf numFmtId="164" fontId="31" fillId="26" borderId="5" xfId="0" applyNumberFormat="1" applyFont="1" applyFill="1" applyBorder="1" applyAlignment="1"/>
    <xf numFmtId="0" fontId="31" fillId="26" borderId="5" xfId="0" applyFont="1" applyFill="1" applyBorder="1" applyAlignment="1"/>
    <xf numFmtId="0" fontId="7" fillId="0" borderId="8" xfId="0" applyFont="1" applyBorder="1" applyAlignment="1"/>
    <xf numFmtId="164" fontId="7" fillId="0" borderId="7" xfId="0" applyNumberFormat="1" applyFont="1" applyBorder="1" applyAlignment="1"/>
    <xf numFmtId="0" fontId="31" fillId="0" borderId="7" xfId="0" applyFont="1" applyBorder="1" applyAlignment="1">
      <alignment horizontal="center" wrapText="1"/>
    </xf>
    <xf numFmtId="0" fontId="7" fillId="0" borderId="7" xfId="0" applyFont="1" applyBorder="1" applyAlignment="1"/>
    <xf numFmtId="164" fontId="28" fillId="0" borderId="7" xfId="0" applyNumberFormat="1" applyFont="1" applyBorder="1" applyAlignment="1">
      <alignment horizontal="right"/>
    </xf>
    <xf numFmtId="0" fontId="28" fillId="0" borderId="7" xfId="0" applyFont="1" applyBorder="1" applyAlignment="1">
      <alignment wrapText="1"/>
    </xf>
    <xf numFmtId="0" fontId="33" fillId="2" borderId="7" xfId="0" applyFont="1" applyFill="1" applyBorder="1" applyAlignment="1"/>
    <xf numFmtId="0" fontId="28" fillId="0" borderId="7" xfId="0" applyFont="1" applyBorder="1" applyAlignment="1"/>
    <xf numFmtId="164" fontId="28" fillId="2" borderId="7" xfId="0" applyNumberFormat="1" applyFont="1" applyFill="1" applyBorder="1" applyAlignment="1">
      <alignment horizontal="right"/>
    </xf>
    <xf numFmtId="0" fontId="28" fillId="27" borderId="8" xfId="0" applyFont="1" applyFill="1" applyBorder="1" applyAlignment="1">
      <alignment horizontal="right"/>
    </xf>
    <xf numFmtId="164" fontId="28" fillId="27" borderId="7" xfId="0" applyNumberFormat="1" applyFont="1" applyFill="1" applyBorder="1" applyAlignment="1">
      <alignment horizontal="right"/>
    </xf>
    <xf numFmtId="0" fontId="28" fillId="27" borderId="7" xfId="0" applyFont="1" applyFill="1" applyBorder="1" applyAlignment="1"/>
    <xf numFmtId="0" fontId="33" fillId="27" borderId="7" xfId="0" applyFont="1" applyFill="1" applyBorder="1" applyAlignment="1"/>
    <xf numFmtId="0" fontId="7" fillId="27" borderId="7" xfId="0" applyFont="1" applyFill="1" applyBorder="1" applyAlignment="1"/>
    <xf numFmtId="0" fontId="28" fillId="2" borderId="7" xfId="0" applyFont="1" applyFill="1" applyBorder="1" applyAlignment="1"/>
    <xf numFmtId="164" fontId="28" fillId="2" borderId="9" xfId="0" applyNumberFormat="1" applyFont="1" applyFill="1" applyBorder="1" applyAlignment="1">
      <alignment horizontal="right"/>
    </xf>
    <xf numFmtId="0" fontId="0" fillId="11" borderId="0" xfId="0" applyFont="1" applyFill="1" applyBorder="1" applyAlignment="1"/>
    <xf numFmtId="11" fontId="0" fillId="11" borderId="0" xfId="0" applyNumberFormat="1" applyFont="1" applyFill="1" applyBorder="1" applyAlignment="1"/>
    <xf numFmtId="0" fontId="0" fillId="28" borderId="0" xfId="0" applyFont="1" applyFill="1" applyBorder="1" applyAlignment="1"/>
    <xf numFmtId="11" fontId="0" fillId="28" borderId="0" xfId="0" applyNumberFormat="1" applyFont="1" applyFill="1" applyBorder="1" applyAlignment="1"/>
    <xf numFmtId="0" fontId="0" fillId="9" borderId="0" xfId="0" applyFont="1" applyFill="1" applyBorder="1" applyAlignment="1"/>
    <xf numFmtId="11" fontId="0" fillId="9" borderId="0" xfId="0" applyNumberFormat="1" applyFont="1" applyFill="1" applyBorder="1" applyAlignment="1"/>
    <xf numFmtId="0" fontId="0" fillId="11" borderId="0" xfId="0" applyFont="1" applyFill="1"/>
    <xf numFmtId="2" fontId="0" fillId="11" borderId="0" xfId="0" applyNumberFormat="1" applyFill="1"/>
    <xf numFmtId="11" fontId="27" fillId="11" borderId="0" xfId="0" applyNumberFormat="1" applyFont="1" applyFill="1" applyAlignment="1"/>
    <xf numFmtId="2" fontId="0" fillId="0" borderId="0" xfId="0" applyNumberFormat="1"/>
    <xf numFmtId="11" fontId="27" fillId="0" borderId="0" xfId="0" applyNumberFormat="1" applyFont="1" applyAlignment="1"/>
    <xf numFmtId="0" fontId="0" fillId="29" borderId="0" xfId="0" applyFont="1" applyFill="1"/>
    <xf numFmtId="11" fontId="27" fillId="29" borderId="0" xfId="0" applyNumberFormat="1" applyFont="1" applyFill="1" applyAlignment="1"/>
    <xf numFmtId="0" fontId="14" fillId="20" borderId="4" xfId="0" applyFont="1" applyFill="1" applyBorder="1" applyAlignment="1">
      <alignment horizontal="center" wrapText="1"/>
    </xf>
    <xf numFmtId="1" fontId="14" fillId="20" borderId="6" xfId="0" applyNumberFormat="1" applyFont="1" applyFill="1" applyBorder="1" applyAlignment="1">
      <alignment horizontal="center" vertical="center" wrapText="1"/>
    </xf>
    <xf numFmtId="0" fontId="22" fillId="20" borderId="4" xfId="0" applyFont="1" applyFill="1" applyBorder="1" applyAlignment="1"/>
    <xf numFmtId="1" fontId="14" fillId="20" borderId="6" xfId="0" applyNumberFormat="1" applyFont="1" applyFill="1" applyBorder="1" applyAlignment="1">
      <alignment horizontal="center"/>
    </xf>
    <xf numFmtId="0" fontId="22" fillId="28" borderId="6" xfId="0" applyFont="1" applyFill="1" applyBorder="1" applyAlignment="1">
      <alignment horizontal="center"/>
    </xf>
    <xf numFmtId="0" fontId="22" fillId="28" borderId="4" xfId="0" applyFont="1" applyFill="1" applyBorder="1" applyAlignment="1">
      <alignment horizontal="center"/>
    </xf>
    <xf numFmtId="1" fontId="25" fillId="28" borderId="6" xfId="0" applyNumberFormat="1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7" fillId="0" borderId="0" xfId="0" applyFont="1"/>
    <xf numFmtId="0" fontId="0" fillId="0" borderId="0" xfId="0" applyFont="1"/>
    <xf numFmtId="49" fontId="34" fillId="0" borderId="0" xfId="0" applyNumberFormat="1" applyFont="1"/>
    <xf numFmtId="0" fontId="0" fillId="13" borderId="0" xfId="0" applyFont="1" applyFill="1" applyBorder="1" applyAlignment="1"/>
    <xf numFmtId="0" fontId="34" fillId="0" borderId="0" xfId="0" applyFont="1"/>
    <xf numFmtId="49" fontId="0" fillId="0" borderId="0" xfId="0" applyNumberFormat="1" applyFont="1"/>
    <xf numFmtId="0" fontId="0" fillId="30" borderId="0" xfId="0" applyFill="1"/>
    <xf numFmtId="0" fontId="7" fillId="30" borderId="0" xfId="0" applyFont="1" applyFill="1" applyAlignment="1"/>
    <xf numFmtId="1" fontId="13" fillId="31" borderId="0" xfId="0" applyNumberFormat="1" applyFont="1" applyFill="1" applyBorder="1" applyAlignment="1"/>
    <xf numFmtId="0" fontId="15" fillId="32" borderId="4" xfId="0" applyFont="1" applyFill="1" applyBorder="1" applyAlignment="1">
      <alignment horizontal="center" vertical="center" wrapText="1"/>
    </xf>
    <xf numFmtId="49" fontId="15" fillId="32" borderId="4" xfId="0" applyNumberFormat="1" applyFont="1" applyFill="1" applyBorder="1" applyAlignment="1">
      <alignment horizontal="center" vertical="center" wrapText="1"/>
    </xf>
    <xf numFmtId="1" fontId="14" fillId="32" borderId="4" xfId="0" applyNumberFormat="1" applyFont="1" applyFill="1" applyBorder="1" applyAlignment="1">
      <alignment horizontal="center"/>
    </xf>
    <xf numFmtId="1" fontId="19" fillId="33" borderId="4" xfId="0" applyNumberFormat="1" applyFont="1" applyFill="1" applyBorder="1" applyAlignment="1">
      <alignment horizontal="center"/>
    </xf>
    <xf numFmtId="1" fontId="25" fillId="30" borderId="6" xfId="0" applyNumberFormat="1" applyFont="1" applyFill="1" applyBorder="1" applyAlignment="1">
      <alignment horizontal="center"/>
    </xf>
    <xf numFmtId="1" fontId="0" fillId="34" borderId="6" xfId="0" applyNumberFormat="1" applyFont="1" applyFill="1" applyBorder="1" applyAlignment="1">
      <alignment horizontal="center"/>
    </xf>
    <xf numFmtId="1" fontId="0" fillId="31" borderId="6" xfId="0" applyNumberFormat="1" applyFont="1" applyFill="1" applyBorder="1" applyAlignment="1">
      <alignment horizontal="center"/>
    </xf>
    <xf numFmtId="1" fontId="0" fillId="35" borderId="6" xfId="0" applyNumberFormat="1" applyFont="1" applyFill="1" applyBorder="1" applyAlignment="1">
      <alignment horizontal="center"/>
    </xf>
  </cellXfs>
  <cellStyles count="1">
    <cellStyle name="Normalny" xfId="0" builtinId="0"/>
  </cellStyles>
  <dxfs count="1">
    <dxf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18A303"/>
      <rgbColor rgb="FF000080"/>
      <rgbColor rgb="FF808000"/>
      <rgbColor rgb="FF800080"/>
      <rgbColor rgb="FF1C99E0"/>
      <rgbColor rgb="FFB7B7B7"/>
      <rgbColor rgb="FF808080"/>
      <rgbColor rgb="FFB2B2B2"/>
      <rgbColor rgb="FF7E3794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B6D7A8"/>
      <rgbColor rgb="FF00FFFF"/>
      <rgbColor rgb="FFBF0041"/>
      <rgbColor rgb="FF800000"/>
      <rgbColor rgb="FF008080"/>
      <rgbColor rgb="FF0000FF"/>
      <rgbColor rgb="FF00CCFF"/>
      <rgbColor rgb="FFB7E1CD"/>
      <rgbColor rgb="FFCCFFCC"/>
      <rgbColor rgb="FFEAD1DC"/>
      <rgbColor rgb="FFAADCF7"/>
      <rgbColor rgb="FFD5A6BD"/>
      <rgbColor rgb="FFDC85E9"/>
      <rgbColor rgb="FFFFE599"/>
      <rgbColor rgb="FF3366FF"/>
      <rgbColor rgb="FF63BBEE"/>
      <rgbColor rgb="FF89C765"/>
      <rgbColor rgb="FFFFD74C"/>
      <rgbColor rgb="FFFF9900"/>
      <rgbColor rgb="FFFC5C00"/>
      <rgbColor rgb="FF666699"/>
      <rgbColor rgb="FF8B8B8B"/>
      <rgbColor rgb="FF004586"/>
      <rgbColor rgb="FF43C330"/>
      <rgbColor rgb="FF003300"/>
      <rgbColor rgb="FF1A1A1A"/>
      <rgbColor rgb="FFC9211E"/>
      <rgbColor rgb="FFC254D2"/>
      <rgbColor rgb="FF333399"/>
      <rgbColor rgb="FF1F1F1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80">
              <a:noFill/>
            </a:ln>
          </c:spPr>
          <c:marker>
            <c:symbol val="circle"/>
            <c:size val="7"/>
            <c:spPr>
              <a:solidFill>
                <a:srgbClr val="004586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lang="en-GB" sz="1000" b="0" strike="noStrike" spc="-1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endParaRPr lang="pl-PL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'F1 Sort'!$D$3:$D$296</c:f>
              <c:numCache>
                <c:formatCode>General</c:formatCode>
                <c:ptCount val="29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</c:numCache>
            </c:numRef>
          </c:xVal>
          <c:yVal>
            <c:numRef>
              <c:f>'F1 Sort'!$C$3:$C$296</c:f>
              <c:numCache>
                <c:formatCode>0</c:formatCode>
                <c:ptCount val="294"/>
                <c:pt idx="0">
                  <c:v>641.19693396226398</c:v>
                </c:pt>
                <c:pt idx="1">
                  <c:v>513.292682926829</c:v>
                </c:pt>
                <c:pt idx="2">
                  <c:v>462.27755644090303</c:v>
                </c:pt>
                <c:pt idx="3">
                  <c:v>459.01029748283702</c:v>
                </c:pt>
                <c:pt idx="4">
                  <c:v>417.97680412371102</c:v>
                </c:pt>
                <c:pt idx="5">
                  <c:v>417.47697031729803</c:v>
                </c:pt>
                <c:pt idx="6">
                  <c:v>380.83547557840598</c:v>
                </c:pt>
                <c:pt idx="7">
                  <c:v>342.48299319727897</c:v>
                </c:pt>
                <c:pt idx="8">
                  <c:v>337.56497175141197</c:v>
                </c:pt>
                <c:pt idx="9">
                  <c:v>329.32835820895502</c:v>
                </c:pt>
                <c:pt idx="10">
                  <c:v>329.01515151515201</c:v>
                </c:pt>
                <c:pt idx="11">
                  <c:v>326.28205128205099</c:v>
                </c:pt>
                <c:pt idx="12">
                  <c:v>321.64730728616701</c:v>
                </c:pt>
                <c:pt idx="13">
                  <c:v>316.11386138613898</c:v>
                </c:pt>
                <c:pt idx="14">
                  <c:v>307.66427718040597</c:v>
                </c:pt>
                <c:pt idx="15">
                  <c:v>307.26215644820297</c:v>
                </c:pt>
                <c:pt idx="16">
                  <c:v>296.263940520446</c:v>
                </c:pt>
                <c:pt idx="17">
                  <c:v>286.43523316062198</c:v>
                </c:pt>
                <c:pt idx="18">
                  <c:v>286.25</c:v>
                </c:pt>
                <c:pt idx="19">
                  <c:v>275.28921568627499</c:v>
                </c:pt>
                <c:pt idx="20">
                  <c:v>275.25026624068198</c:v>
                </c:pt>
                <c:pt idx="21">
                  <c:v>275.20703933747399</c:v>
                </c:pt>
                <c:pt idx="22">
                  <c:v>261.56891495601201</c:v>
                </c:pt>
                <c:pt idx="23">
                  <c:v>251.265984654731</c:v>
                </c:pt>
                <c:pt idx="24">
                  <c:v>249.61847389558201</c:v>
                </c:pt>
                <c:pt idx="25">
                  <c:v>247.947368421053</c:v>
                </c:pt>
                <c:pt idx="26">
                  <c:v>247.49279538904901</c:v>
                </c:pt>
                <c:pt idx="27">
                  <c:v>238.82146439318001</c:v>
                </c:pt>
                <c:pt idx="28">
                  <c:v>238.72641509434001</c:v>
                </c:pt>
                <c:pt idx="29">
                  <c:v>236.66306695464399</c:v>
                </c:pt>
                <c:pt idx="30">
                  <c:v>235.43437204910299</c:v>
                </c:pt>
                <c:pt idx="31">
                  <c:v>233.44581749049399</c:v>
                </c:pt>
                <c:pt idx="32">
                  <c:v>224.38195302842999</c:v>
                </c:pt>
                <c:pt idx="33">
                  <c:v>213.533123028391</c:v>
                </c:pt>
                <c:pt idx="34">
                  <c:v>208.42051282051301</c:v>
                </c:pt>
                <c:pt idx="35">
                  <c:v>204.62416107382501</c:v>
                </c:pt>
                <c:pt idx="36">
                  <c:v>203.347355769231</c:v>
                </c:pt>
                <c:pt idx="37">
                  <c:v>202.55801687763699</c:v>
                </c:pt>
                <c:pt idx="38">
                  <c:v>191.25124626121601</c:v>
                </c:pt>
                <c:pt idx="39">
                  <c:v>189.32485322896301</c:v>
                </c:pt>
                <c:pt idx="40">
                  <c:v>189.110644257703</c:v>
                </c:pt>
                <c:pt idx="41">
                  <c:v>188.50104821802901</c:v>
                </c:pt>
                <c:pt idx="42">
                  <c:v>188.44640434192701</c:v>
                </c:pt>
                <c:pt idx="43">
                  <c:v>188.05046948356801</c:v>
                </c:pt>
                <c:pt idx="44">
                  <c:v>185.04156769596199</c:v>
                </c:pt>
                <c:pt idx="45">
                  <c:v>184.653532608696</c:v>
                </c:pt>
                <c:pt idx="46">
                  <c:v>184.52098540146</c:v>
                </c:pt>
                <c:pt idx="47">
                  <c:v>184.06020558002899</c:v>
                </c:pt>
                <c:pt idx="48">
                  <c:v>176.080947680158</c:v>
                </c:pt>
                <c:pt idx="49">
                  <c:v>175.88335220837999</c:v>
                </c:pt>
                <c:pt idx="50">
                  <c:v>175.61946902654901</c:v>
                </c:pt>
                <c:pt idx="51">
                  <c:v>167.718715393134</c:v>
                </c:pt>
                <c:pt idx="52">
                  <c:v>167.71032504780101</c:v>
                </c:pt>
                <c:pt idx="53">
                  <c:v>165.666293393057</c:v>
                </c:pt>
                <c:pt idx="54">
                  <c:v>163.66272189349101</c:v>
                </c:pt>
                <c:pt idx="55">
                  <c:v>160.49206349206401</c:v>
                </c:pt>
                <c:pt idx="56">
                  <c:v>159.987908101572</c:v>
                </c:pt>
                <c:pt idx="57">
                  <c:v>159.406779661017</c:v>
                </c:pt>
                <c:pt idx="58">
                  <c:v>159.062827225131</c:v>
                </c:pt>
                <c:pt idx="59">
                  <c:v>156.222455403987</c:v>
                </c:pt>
                <c:pt idx="60">
                  <c:v>152.89682539682499</c:v>
                </c:pt>
                <c:pt idx="61">
                  <c:v>152.34265734265699</c:v>
                </c:pt>
                <c:pt idx="62">
                  <c:v>149.94375703037099</c:v>
                </c:pt>
                <c:pt idx="63">
                  <c:v>148.73812038014799</c:v>
                </c:pt>
                <c:pt idx="64">
                  <c:v>148.67101303911701</c:v>
                </c:pt>
                <c:pt idx="65">
                  <c:v>148.51479915433401</c:v>
                </c:pt>
                <c:pt idx="66">
                  <c:v>147.66829268292699</c:v>
                </c:pt>
                <c:pt idx="67">
                  <c:v>147.34338747099801</c:v>
                </c:pt>
                <c:pt idx="68">
                  <c:v>146.70757737459999</c:v>
                </c:pt>
                <c:pt idx="69">
                  <c:v>145.42244640605301</c:v>
                </c:pt>
                <c:pt idx="70">
                  <c:v>145.27363184079601</c:v>
                </c:pt>
                <c:pt idx="71">
                  <c:v>144.88668555240801</c:v>
                </c:pt>
                <c:pt idx="72">
                  <c:v>143.55409504550099</c:v>
                </c:pt>
                <c:pt idx="73">
                  <c:v>141.89725330620601</c:v>
                </c:pt>
                <c:pt idx="74">
                  <c:v>141.119565217391</c:v>
                </c:pt>
                <c:pt idx="75">
                  <c:v>139.28011753183199</c:v>
                </c:pt>
                <c:pt idx="76">
                  <c:v>139.24537987679699</c:v>
                </c:pt>
                <c:pt idx="77">
                  <c:v>138.953953953954</c:v>
                </c:pt>
                <c:pt idx="78">
                  <c:v>138.752525252525</c:v>
                </c:pt>
                <c:pt idx="79">
                  <c:v>136.20707596253899</c:v>
                </c:pt>
                <c:pt idx="80">
                  <c:v>135.25683060109299</c:v>
                </c:pt>
                <c:pt idx="81">
                  <c:v>134.38155136268301</c:v>
                </c:pt>
                <c:pt idx="82">
                  <c:v>133.97113594040999</c:v>
                </c:pt>
                <c:pt idx="83">
                  <c:v>133.71413934426201</c:v>
                </c:pt>
                <c:pt idx="84">
                  <c:v>131.62878787878799</c:v>
                </c:pt>
                <c:pt idx="85">
                  <c:v>131.38783269961999</c:v>
                </c:pt>
                <c:pt idx="86">
                  <c:v>130.16688829787199</c:v>
                </c:pt>
                <c:pt idx="87">
                  <c:v>129.73346828609999</c:v>
                </c:pt>
                <c:pt idx="88">
                  <c:v>127.14439946018901</c:v>
                </c:pt>
                <c:pt idx="89">
                  <c:v>126.534216335541</c:v>
                </c:pt>
                <c:pt idx="90">
                  <c:v>124.701576576577</c:v>
                </c:pt>
                <c:pt idx="91">
                  <c:v>123.834745762712</c:v>
                </c:pt>
                <c:pt idx="92">
                  <c:v>123.607723577236</c:v>
                </c:pt>
                <c:pt idx="93">
                  <c:v>123.252947481243</c:v>
                </c:pt>
                <c:pt idx="94">
                  <c:v>122.492163009404</c:v>
                </c:pt>
                <c:pt idx="95">
                  <c:v>118.151308304892</c:v>
                </c:pt>
                <c:pt idx="96">
                  <c:v>117.279973649539</c:v>
                </c:pt>
                <c:pt idx="97">
                  <c:v>117.211740041929</c:v>
                </c:pt>
                <c:pt idx="98">
                  <c:v>116.473577235772</c:v>
                </c:pt>
                <c:pt idx="99">
                  <c:v>116.46959459459499</c:v>
                </c:pt>
                <c:pt idx="100">
                  <c:v>116.31970260223</c:v>
                </c:pt>
                <c:pt idx="101">
                  <c:v>115.041912632822</c:v>
                </c:pt>
                <c:pt idx="102">
                  <c:v>114.671890303624</c:v>
                </c:pt>
                <c:pt idx="103">
                  <c:v>114.49879372738199</c:v>
                </c:pt>
                <c:pt idx="104">
                  <c:v>113.912556053812</c:v>
                </c:pt>
                <c:pt idx="105">
                  <c:v>113.712871287129</c:v>
                </c:pt>
                <c:pt idx="106">
                  <c:v>113.64358974359</c:v>
                </c:pt>
                <c:pt idx="107">
                  <c:v>113.243013365735</c:v>
                </c:pt>
                <c:pt idx="108">
                  <c:v>112.960596379127</c:v>
                </c:pt>
                <c:pt idx="109">
                  <c:v>111.514654161782</c:v>
                </c:pt>
                <c:pt idx="110">
                  <c:v>110.947680157947</c:v>
                </c:pt>
                <c:pt idx="111">
                  <c:v>108.73023715415</c:v>
                </c:pt>
                <c:pt idx="112">
                  <c:v>107.507869884575</c:v>
                </c:pt>
                <c:pt idx="113">
                  <c:v>107.294117647059</c:v>
                </c:pt>
                <c:pt idx="114">
                  <c:v>104.617768595041</c:v>
                </c:pt>
                <c:pt idx="115">
                  <c:v>102.916062801932</c:v>
                </c:pt>
                <c:pt idx="116">
                  <c:v>102.275510204082</c:v>
                </c:pt>
                <c:pt idx="117">
                  <c:v>101.72619047619099</c:v>
                </c:pt>
                <c:pt idx="118">
                  <c:v>100.673828125</c:v>
                </c:pt>
                <c:pt idx="119">
                  <c:v>100.05176767676799</c:v>
                </c:pt>
                <c:pt idx="120">
                  <c:v>99.431072210065594</c:v>
                </c:pt>
                <c:pt idx="121">
                  <c:v>98.586518046709102</c:v>
                </c:pt>
                <c:pt idx="122">
                  <c:v>97.636272545090193</c:v>
                </c:pt>
                <c:pt idx="123">
                  <c:v>96.948167539267004</c:v>
                </c:pt>
                <c:pt idx="124">
                  <c:v>96.634363852556504</c:v>
                </c:pt>
                <c:pt idx="125">
                  <c:v>96.625</c:v>
                </c:pt>
                <c:pt idx="126">
                  <c:v>96.144610458911401</c:v>
                </c:pt>
                <c:pt idx="127">
                  <c:v>96.1401308615049</c:v>
                </c:pt>
                <c:pt idx="128">
                  <c:v>96.132734530938095</c:v>
                </c:pt>
                <c:pt idx="129">
                  <c:v>95.993367346938797</c:v>
                </c:pt>
                <c:pt idx="130">
                  <c:v>95.058531746031804</c:v>
                </c:pt>
                <c:pt idx="131">
                  <c:v>94.636274509803897</c:v>
                </c:pt>
                <c:pt idx="132">
                  <c:v>93.196446199407703</c:v>
                </c:pt>
                <c:pt idx="133">
                  <c:v>92.885805763073606</c:v>
                </c:pt>
                <c:pt idx="134">
                  <c:v>92.099442379182193</c:v>
                </c:pt>
                <c:pt idx="135">
                  <c:v>90.940669371196805</c:v>
                </c:pt>
                <c:pt idx="136">
                  <c:v>90.301838610827403</c:v>
                </c:pt>
                <c:pt idx="137">
                  <c:v>89.654432793136294</c:v>
                </c:pt>
                <c:pt idx="138">
                  <c:v>89.650460593654003</c:v>
                </c:pt>
                <c:pt idx="139">
                  <c:v>88.950488997554999</c:v>
                </c:pt>
                <c:pt idx="140">
                  <c:v>88.626455026455005</c:v>
                </c:pt>
                <c:pt idx="141">
                  <c:v>87.918367346938794</c:v>
                </c:pt>
                <c:pt idx="142">
                  <c:v>86.496439471007093</c:v>
                </c:pt>
                <c:pt idx="143">
                  <c:v>86.312195121951206</c:v>
                </c:pt>
                <c:pt idx="144">
                  <c:v>85.532429816069694</c:v>
                </c:pt>
                <c:pt idx="145">
                  <c:v>85.206557377049194</c:v>
                </c:pt>
                <c:pt idx="146">
                  <c:v>83.819959879638901</c:v>
                </c:pt>
                <c:pt idx="147">
                  <c:v>83.272900763358805</c:v>
                </c:pt>
                <c:pt idx="148">
                  <c:v>82.780097087378607</c:v>
                </c:pt>
                <c:pt idx="149">
                  <c:v>82.747596153846203</c:v>
                </c:pt>
                <c:pt idx="150">
                  <c:v>82.679896907216502</c:v>
                </c:pt>
                <c:pt idx="151">
                  <c:v>82.674047373841404</c:v>
                </c:pt>
                <c:pt idx="152">
                  <c:v>82.645489199491806</c:v>
                </c:pt>
                <c:pt idx="153">
                  <c:v>82.159760087240997</c:v>
                </c:pt>
                <c:pt idx="154">
                  <c:v>80.739130434782595</c:v>
                </c:pt>
                <c:pt idx="155">
                  <c:v>80.642590866728796</c:v>
                </c:pt>
                <c:pt idx="156">
                  <c:v>80.567036290322605</c:v>
                </c:pt>
                <c:pt idx="157">
                  <c:v>80.199903194578894</c:v>
                </c:pt>
                <c:pt idx="158">
                  <c:v>79.852201257861594</c:v>
                </c:pt>
                <c:pt idx="159">
                  <c:v>79.815734989648007</c:v>
                </c:pt>
                <c:pt idx="160">
                  <c:v>79.763397947548498</c:v>
                </c:pt>
                <c:pt idx="161">
                  <c:v>77.755220417633396</c:v>
                </c:pt>
                <c:pt idx="162">
                  <c:v>77.114754098360706</c:v>
                </c:pt>
                <c:pt idx="163">
                  <c:v>76.991534391534401</c:v>
                </c:pt>
                <c:pt idx="164">
                  <c:v>76.619492656875806</c:v>
                </c:pt>
                <c:pt idx="165">
                  <c:v>76.027624309392294</c:v>
                </c:pt>
                <c:pt idx="166">
                  <c:v>75.731573705179301</c:v>
                </c:pt>
                <c:pt idx="167">
                  <c:v>75.660074165636601</c:v>
                </c:pt>
                <c:pt idx="168">
                  <c:v>75.577788649706505</c:v>
                </c:pt>
                <c:pt idx="169">
                  <c:v>75.503205128205096</c:v>
                </c:pt>
                <c:pt idx="170">
                  <c:v>72.155471289274104</c:v>
                </c:pt>
                <c:pt idx="171">
                  <c:v>71.655819774718395</c:v>
                </c:pt>
                <c:pt idx="172">
                  <c:v>70.443205944798294</c:v>
                </c:pt>
                <c:pt idx="173">
                  <c:v>69.974999999999994</c:v>
                </c:pt>
                <c:pt idx="174">
                  <c:v>69.888075313807605</c:v>
                </c:pt>
                <c:pt idx="175">
                  <c:v>69.7716417910448</c:v>
                </c:pt>
                <c:pt idx="176">
                  <c:v>69.623815967523697</c:v>
                </c:pt>
                <c:pt idx="177">
                  <c:v>69.356052899287903</c:v>
                </c:pt>
                <c:pt idx="178">
                  <c:v>68.7382352941177</c:v>
                </c:pt>
                <c:pt idx="179">
                  <c:v>68.586037364798401</c:v>
                </c:pt>
                <c:pt idx="180">
                  <c:v>67.655707196029795</c:v>
                </c:pt>
                <c:pt idx="181">
                  <c:v>67.079557428872505</c:v>
                </c:pt>
                <c:pt idx="182">
                  <c:v>67.070998796630604</c:v>
                </c:pt>
                <c:pt idx="183">
                  <c:v>66.584734799482504</c:v>
                </c:pt>
                <c:pt idx="184">
                  <c:v>66.515677491601394</c:v>
                </c:pt>
                <c:pt idx="185">
                  <c:v>66.294294294294303</c:v>
                </c:pt>
                <c:pt idx="186">
                  <c:v>66.278032036613297</c:v>
                </c:pt>
                <c:pt idx="187">
                  <c:v>66.272865853658502</c:v>
                </c:pt>
                <c:pt idx="188">
                  <c:v>66.223722275795595</c:v>
                </c:pt>
                <c:pt idx="189">
                  <c:v>66.142129105322795</c:v>
                </c:pt>
                <c:pt idx="190">
                  <c:v>65.477223427331893</c:v>
                </c:pt>
                <c:pt idx="191">
                  <c:v>64.692898272552796</c:v>
                </c:pt>
                <c:pt idx="192">
                  <c:v>64.5046242774566</c:v>
                </c:pt>
                <c:pt idx="193">
                  <c:v>63.782926829268298</c:v>
                </c:pt>
                <c:pt idx="194">
                  <c:v>62.930582524271898</c:v>
                </c:pt>
                <c:pt idx="195">
                  <c:v>62.547926267281099</c:v>
                </c:pt>
                <c:pt idx="196">
                  <c:v>62.260351966873699</c:v>
                </c:pt>
                <c:pt idx="197">
                  <c:v>62.162639405204501</c:v>
                </c:pt>
                <c:pt idx="198">
                  <c:v>62.053324968632403</c:v>
                </c:pt>
                <c:pt idx="199">
                  <c:v>61.829599056603797</c:v>
                </c:pt>
                <c:pt idx="200">
                  <c:v>61.263663967611301</c:v>
                </c:pt>
                <c:pt idx="201">
                  <c:v>59.733333333333299</c:v>
                </c:pt>
                <c:pt idx="202">
                  <c:v>58.999017681728901</c:v>
                </c:pt>
                <c:pt idx="203">
                  <c:v>57.965171755725201</c:v>
                </c:pt>
                <c:pt idx="204">
                  <c:v>57.818129988597498</c:v>
                </c:pt>
                <c:pt idx="205">
                  <c:v>57.323936696340297</c:v>
                </c:pt>
                <c:pt idx="206">
                  <c:v>57.236559139785001</c:v>
                </c:pt>
                <c:pt idx="207">
                  <c:v>57.0159680638723</c:v>
                </c:pt>
                <c:pt idx="208">
                  <c:v>56.932389937106898</c:v>
                </c:pt>
                <c:pt idx="209">
                  <c:v>56.355389541088599</c:v>
                </c:pt>
                <c:pt idx="210">
                  <c:v>55.4586820083682</c:v>
                </c:pt>
                <c:pt idx="211">
                  <c:v>55.161256544502599</c:v>
                </c:pt>
                <c:pt idx="212">
                  <c:v>55.039634146341498</c:v>
                </c:pt>
                <c:pt idx="213">
                  <c:v>53.760209424083797</c:v>
                </c:pt>
                <c:pt idx="214">
                  <c:v>53.0814742967992</c:v>
                </c:pt>
                <c:pt idx="215">
                  <c:v>52.706653225806498</c:v>
                </c:pt>
                <c:pt idx="216">
                  <c:v>52.492143658810299</c:v>
                </c:pt>
                <c:pt idx="217">
                  <c:v>51.517275419545904</c:v>
                </c:pt>
                <c:pt idx="218">
                  <c:v>51.299695740365102</c:v>
                </c:pt>
                <c:pt idx="219">
                  <c:v>51.2671161825726</c:v>
                </c:pt>
                <c:pt idx="220">
                  <c:v>49.368617021276599</c:v>
                </c:pt>
                <c:pt idx="221">
                  <c:v>49.254670599803298</c:v>
                </c:pt>
                <c:pt idx="222">
                  <c:v>49.126712328767098</c:v>
                </c:pt>
                <c:pt idx="223">
                  <c:v>48.926711668273903</c:v>
                </c:pt>
                <c:pt idx="224">
                  <c:v>48.262453874538799</c:v>
                </c:pt>
                <c:pt idx="225">
                  <c:v>47.719919110212302</c:v>
                </c:pt>
                <c:pt idx="226">
                  <c:v>47.615048543689298</c:v>
                </c:pt>
                <c:pt idx="227">
                  <c:v>47.533472803347301</c:v>
                </c:pt>
                <c:pt idx="228">
                  <c:v>47.391098484848499</c:v>
                </c:pt>
                <c:pt idx="229">
                  <c:v>46.306806806806797</c:v>
                </c:pt>
                <c:pt idx="230">
                  <c:v>46.057933194154501</c:v>
                </c:pt>
                <c:pt idx="231">
                  <c:v>45.859859859859903</c:v>
                </c:pt>
                <c:pt idx="232">
                  <c:v>45.4689378757515</c:v>
                </c:pt>
                <c:pt idx="233">
                  <c:v>44.387522768670301</c:v>
                </c:pt>
                <c:pt idx="234">
                  <c:v>44.306748466257702</c:v>
                </c:pt>
                <c:pt idx="235">
                  <c:v>44.175099206349202</c:v>
                </c:pt>
                <c:pt idx="236">
                  <c:v>44.070702402957501</c:v>
                </c:pt>
                <c:pt idx="237">
                  <c:v>43.469637610186098</c:v>
                </c:pt>
                <c:pt idx="238">
                  <c:v>42.627372627372601</c:v>
                </c:pt>
                <c:pt idx="239">
                  <c:v>42.482589771490701</c:v>
                </c:pt>
                <c:pt idx="240">
                  <c:v>42.4404873477039</c:v>
                </c:pt>
                <c:pt idx="241">
                  <c:v>42.256345177664997</c:v>
                </c:pt>
                <c:pt idx="242">
                  <c:v>41.554545454545497</c:v>
                </c:pt>
                <c:pt idx="243">
                  <c:v>41.193607305936098</c:v>
                </c:pt>
                <c:pt idx="244">
                  <c:v>40.640399556048799</c:v>
                </c:pt>
                <c:pt idx="245">
                  <c:v>40.493788819875803</c:v>
                </c:pt>
                <c:pt idx="246">
                  <c:v>40.329317269076299</c:v>
                </c:pt>
                <c:pt idx="247">
                  <c:v>39.907968574635198</c:v>
                </c:pt>
                <c:pt idx="248">
                  <c:v>39.867945823927798</c:v>
                </c:pt>
                <c:pt idx="249">
                  <c:v>39.854481369587099</c:v>
                </c:pt>
                <c:pt idx="250">
                  <c:v>39.523784901757999</c:v>
                </c:pt>
                <c:pt idx="251">
                  <c:v>39.359798994974902</c:v>
                </c:pt>
                <c:pt idx="252">
                  <c:v>39.098294884654003</c:v>
                </c:pt>
                <c:pt idx="253">
                  <c:v>38.488986784140998</c:v>
                </c:pt>
                <c:pt idx="254">
                  <c:v>37.707497360084503</c:v>
                </c:pt>
                <c:pt idx="255">
                  <c:v>37.605287146763899</c:v>
                </c:pt>
                <c:pt idx="256">
                  <c:v>37.212829736210999</c:v>
                </c:pt>
                <c:pt idx="257">
                  <c:v>37.108967082860403</c:v>
                </c:pt>
                <c:pt idx="258">
                  <c:v>36.656970912738203</c:v>
                </c:pt>
                <c:pt idx="259">
                  <c:v>36.623740201567699</c:v>
                </c:pt>
                <c:pt idx="260">
                  <c:v>36.516434262948202</c:v>
                </c:pt>
                <c:pt idx="261">
                  <c:v>36.499021526418801</c:v>
                </c:pt>
                <c:pt idx="262">
                  <c:v>36.370078740157503</c:v>
                </c:pt>
                <c:pt idx="263">
                  <c:v>36.1806768558952</c:v>
                </c:pt>
                <c:pt idx="264">
                  <c:v>35.843005181347102</c:v>
                </c:pt>
                <c:pt idx="265">
                  <c:v>35.676130895091397</c:v>
                </c:pt>
                <c:pt idx="266">
                  <c:v>35.466666666666697</c:v>
                </c:pt>
                <c:pt idx="267">
                  <c:v>35.2861328125</c:v>
                </c:pt>
                <c:pt idx="268">
                  <c:v>34.089337175792501</c:v>
                </c:pt>
                <c:pt idx="269">
                  <c:v>34.037333333333301</c:v>
                </c:pt>
                <c:pt idx="270">
                  <c:v>33.9020979020979</c:v>
                </c:pt>
                <c:pt idx="271">
                  <c:v>31.978571428571399</c:v>
                </c:pt>
                <c:pt idx="272">
                  <c:v>31.8479307025986</c:v>
                </c:pt>
                <c:pt idx="273">
                  <c:v>31.765810276679801</c:v>
                </c:pt>
                <c:pt idx="274">
                  <c:v>31.343283582089601</c:v>
                </c:pt>
                <c:pt idx="275">
                  <c:v>30.156451612903201</c:v>
                </c:pt>
                <c:pt idx="276">
                  <c:v>29.161057692307701</c:v>
                </c:pt>
                <c:pt idx="277">
                  <c:v>28.4395393474088</c:v>
                </c:pt>
                <c:pt idx="278">
                  <c:v>27.9690770694577</c:v>
                </c:pt>
                <c:pt idx="279">
                  <c:v>27.6974708171206</c:v>
                </c:pt>
                <c:pt idx="280">
                  <c:v>27.683213920163801</c:v>
                </c:pt>
                <c:pt idx="281">
                  <c:v>27.112654320987701</c:v>
                </c:pt>
                <c:pt idx="282">
                  <c:v>25.2</c:v>
                </c:pt>
                <c:pt idx="283">
                  <c:v>22.7916666666667</c:v>
                </c:pt>
                <c:pt idx="284">
                  <c:v>20.621309963099598</c:v>
                </c:pt>
                <c:pt idx="285">
                  <c:v>20.612796208530799</c:v>
                </c:pt>
                <c:pt idx="286">
                  <c:v>20.430402930402899</c:v>
                </c:pt>
                <c:pt idx="287">
                  <c:v>19.073429951690802</c:v>
                </c:pt>
                <c:pt idx="288">
                  <c:v>18.8546889507892</c:v>
                </c:pt>
                <c:pt idx="289">
                  <c:v>18.1760435571688</c:v>
                </c:pt>
                <c:pt idx="290">
                  <c:v>18.153134635149001</c:v>
                </c:pt>
                <c:pt idx="291">
                  <c:v>15.5223463687151</c:v>
                </c:pt>
                <c:pt idx="292">
                  <c:v>14.298528058877601</c:v>
                </c:pt>
                <c:pt idx="293">
                  <c:v>12.8825654923216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9E-4830-B6AE-75330C901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54612"/>
        <c:axId val="19625897"/>
      </c:scatterChart>
      <c:valAx>
        <c:axId val="4355461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n-GB" sz="900" b="0" strike="noStrike" spc="-1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lang="en-GB" sz="900" b="0" strike="noStrike" spc="-1">
                    <a:solidFill>
                      <a:srgbClr val="000000"/>
                    </a:solidFill>
                    <a:latin typeface="Arial"/>
                    <a:ea typeface="Arial"/>
                  </a:rPr>
                  <a:t>Liczba porządkowa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lang="en-GB" sz="1000" b="0" strike="noStrike" spc="-1">
                <a:solidFill>
                  <a:srgbClr val="000000"/>
                </a:solidFill>
                <a:latin typeface="Arial"/>
                <a:ea typeface="Arial"/>
              </a:defRPr>
            </a:pPr>
            <a:endParaRPr lang="pl-PL"/>
          </a:p>
        </c:txPr>
        <c:crossAx val="19625897"/>
        <c:crosses val="autoZero"/>
        <c:crossBetween val="midCat"/>
      </c:valAx>
      <c:valAx>
        <c:axId val="19625897"/>
        <c:scaling>
          <c:orientation val="minMax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n-GB" sz="900" b="0" strike="noStrike" spc="-1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lang="en-GB" sz="900" b="0" strike="noStrike" spc="-1">
                    <a:solidFill>
                      <a:srgbClr val="000000"/>
                    </a:solidFill>
                    <a:latin typeface="Arial"/>
                    <a:ea typeface="Arial"/>
                  </a:rPr>
                  <a:t>X 10^-8 [m^3/kg]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lang="en-GB" sz="1000" b="0" strike="noStrike" spc="-1">
                <a:solidFill>
                  <a:srgbClr val="000000"/>
                </a:solidFill>
                <a:latin typeface="Arial"/>
                <a:ea typeface="Arial"/>
              </a:defRPr>
            </a:pPr>
            <a:endParaRPr lang="pl-PL"/>
          </a:p>
        </c:txPr>
        <c:crossAx val="43554612"/>
        <c:crosses val="autoZero"/>
        <c:crossBetween val="midCat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lang="en-GB" sz="1000" b="0" strike="noStrike" spc="-1">
              <a:solidFill>
                <a:srgbClr val="1A1A1A"/>
              </a:solidFill>
              <a:latin typeface="Arial"/>
              <a:ea typeface="Arial"/>
            </a:defRPr>
          </a:pPr>
          <a:endParaRPr lang="pl-PL"/>
        </a:p>
      </c:txPr>
    </c:legend>
    <c:plotVisOnly val="1"/>
    <c:dispBlanksAs val="zero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762120</xdr:colOff>
      <xdr:row>6</xdr:row>
      <xdr:rowOff>162000</xdr:rowOff>
    </xdr:from>
    <xdr:to>
      <xdr:col>15</xdr:col>
      <xdr:colOff>208800</xdr:colOff>
      <xdr:row>25</xdr:row>
      <xdr:rowOff>26280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337"/>
  <sheetViews>
    <sheetView tabSelected="1" zoomScaleNormal="100" workbookViewId="0">
      <pane xSplit="1" ySplit="8" topLeftCell="AE9" activePane="bottomRight" state="frozen"/>
      <selection pane="topRight" activeCell="CZ1" sqref="CZ1"/>
      <selection pane="bottomLeft" activeCell="A45" sqref="A45"/>
      <selection pane="bottomRight" activeCell="AH1" sqref="AH1"/>
    </sheetView>
  </sheetViews>
  <sheetFormatPr defaultColWidth="12.7109375" defaultRowHeight="12.75"/>
  <cols>
    <col min="2" max="2" width="18.85546875" customWidth="1"/>
    <col min="3" max="3" width="16.42578125" customWidth="1"/>
    <col min="4" max="4" width="13.5703125" customWidth="1"/>
    <col min="13" max="13" width="10.5703125" customWidth="1"/>
    <col min="14" max="18" width="10.85546875" customWidth="1"/>
    <col min="26" max="27" width="13.5703125" customWidth="1"/>
    <col min="28" max="28" width="14.42578125" customWidth="1"/>
    <col min="29" max="29" width="13.5703125" customWidth="1"/>
    <col min="30" max="30" width="14.42578125" customWidth="1"/>
    <col min="37" max="42" width="12.42578125" style="219" customWidth="1"/>
    <col min="43" max="43" width="13.5703125" customWidth="1"/>
    <col min="44" max="49" width="12.42578125" customWidth="1"/>
    <col min="50" max="51" width="13.5703125" customWidth="1"/>
    <col min="52" max="52" width="16.5703125" customWidth="1"/>
    <col min="87" max="88" width="12.42578125" customWidth="1"/>
    <col min="130" max="190" width="10.5703125" customWidth="1"/>
  </cols>
  <sheetData>
    <row r="1" spans="1:190" ht="36" customHeight="1">
      <c r="A1" s="6" t="s">
        <v>0</v>
      </c>
      <c r="B1" s="7"/>
      <c r="C1" s="7"/>
      <c r="D1" s="8" t="s">
        <v>1</v>
      </c>
      <c r="E1" s="9"/>
      <c r="F1" s="10" t="s">
        <v>2</v>
      </c>
      <c r="G1" s="10"/>
      <c r="H1" s="10"/>
      <c r="I1" s="10"/>
      <c r="J1" s="10"/>
      <c r="K1" s="11"/>
      <c r="L1" s="11"/>
      <c r="M1" s="12"/>
      <c r="N1" s="12"/>
      <c r="O1" s="12"/>
      <c r="P1" s="12"/>
      <c r="Q1" s="12"/>
      <c r="R1" s="12"/>
      <c r="S1" s="13"/>
      <c r="T1" s="13"/>
      <c r="U1" s="13"/>
      <c r="V1" s="13"/>
      <c r="W1" s="13"/>
      <c r="X1" s="13"/>
      <c r="Y1" s="14"/>
      <c r="Z1" s="14"/>
      <c r="AA1" s="14"/>
      <c r="AB1" s="15" t="s">
        <v>3</v>
      </c>
      <c r="AC1" s="16" t="s">
        <v>4</v>
      </c>
      <c r="AD1" s="17" t="s">
        <v>5</v>
      </c>
      <c r="AX1" s="16"/>
      <c r="AY1" s="16"/>
      <c r="AZ1" s="18"/>
      <c r="BA1" s="11"/>
      <c r="BB1" s="19" t="s">
        <v>6</v>
      </c>
      <c r="BC1" s="19"/>
      <c r="BD1" s="19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</row>
    <row r="2" spans="1:190" ht="18" customHeight="1">
      <c r="A2" s="6"/>
      <c r="B2" s="7"/>
      <c r="C2" s="7"/>
      <c r="D2" s="22"/>
      <c r="E2" s="23"/>
      <c r="F2" s="11"/>
      <c r="G2" s="11"/>
      <c r="H2" s="11"/>
      <c r="I2" s="11"/>
      <c r="J2" s="11"/>
      <c r="K2" s="11"/>
      <c r="L2" s="11" t="s">
        <v>7</v>
      </c>
      <c r="M2" s="12"/>
      <c r="N2" s="12"/>
      <c r="O2" s="12"/>
      <c r="P2" s="12"/>
      <c r="Q2" s="12"/>
      <c r="R2" s="12"/>
      <c r="S2" s="13"/>
      <c r="T2" s="13"/>
      <c r="U2" s="13"/>
      <c r="V2" s="13"/>
      <c r="W2" s="13"/>
      <c r="X2" s="13"/>
      <c r="Y2" s="14"/>
      <c r="Z2" s="14"/>
      <c r="AA2" s="14"/>
      <c r="AB2" s="17" t="s">
        <v>8</v>
      </c>
      <c r="AC2" s="24" t="s">
        <v>9</v>
      </c>
      <c r="AD2" s="25"/>
      <c r="AE2" s="26" t="s">
        <v>10</v>
      </c>
      <c r="AX2" s="25"/>
      <c r="AY2" s="25"/>
      <c r="AZ2" s="27" t="s">
        <v>11</v>
      </c>
      <c r="BA2" s="11"/>
      <c r="BB2" s="19" t="s">
        <v>12</v>
      </c>
      <c r="BC2" s="28">
        <v>1.2559999999999999E-6</v>
      </c>
      <c r="BD2" s="20" t="s">
        <v>13</v>
      </c>
      <c r="BE2" s="29" t="s">
        <v>14</v>
      </c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</row>
    <row r="3" spans="1:190" ht="16.5" customHeight="1">
      <c r="A3" s="30"/>
      <c r="B3" s="31"/>
      <c r="C3" s="31"/>
      <c r="D3" s="22"/>
      <c r="E3" s="23"/>
      <c r="F3" s="11"/>
      <c r="G3" s="11"/>
      <c r="H3" s="11"/>
      <c r="I3" s="11"/>
      <c r="J3" s="11"/>
      <c r="K3" s="11"/>
      <c r="L3" s="11"/>
      <c r="M3" s="12"/>
      <c r="N3" s="12"/>
      <c r="O3" s="12"/>
      <c r="P3" s="12"/>
      <c r="Q3" s="12"/>
      <c r="R3" s="12"/>
      <c r="S3" s="13"/>
      <c r="T3" s="13"/>
      <c r="U3" s="13"/>
      <c r="V3" s="13"/>
      <c r="W3" s="13"/>
      <c r="X3" s="13"/>
      <c r="Y3" s="14"/>
      <c r="Z3" s="14"/>
      <c r="AA3" s="14"/>
      <c r="AB3" s="16" t="s">
        <v>15</v>
      </c>
      <c r="AC3" s="27"/>
      <c r="AD3" s="32"/>
      <c r="AK3" s="220">
        <v>37</v>
      </c>
      <c r="AL3" s="220">
        <v>38</v>
      </c>
      <c r="AM3" s="220">
        <v>39</v>
      </c>
      <c r="AN3" s="220">
        <v>40</v>
      </c>
      <c r="AO3" s="220">
        <v>21</v>
      </c>
      <c r="AP3" s="220">
        <v>42</v>
      </c>
      <c r="AX3" s="32"/>
      <c r="AY3" s="32"/>
      <c r="AZ3" s="18"/>
      <c r="BA3" s="11"/>
      <c r="BB3" s="19" t="s">
        <v>16</v>
      </c>
      <c r="BC3" s="28">
        <v>1E-4</v>
      </c>
      <c r="BD3" s="20" t="s">
        <v>17</v>
      </c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</row>
    <row r="4" spans="1:190" ht="16.5" customHeight="1">
      <c r="A4" s="6"/>
      <c r="B4" s="31"/>
      <c r="C4" s="31"/>
      <c r="D4" s="22"/>
      <c r="E4" s="23"/>
      <c r="F4" s="11"/>
      <c r="G4" s="11"/>
      <c r="H4" s="11"/>
      <c r="I4" s="11"/>
      <c r="J4" s="11"/>
      <c r="K4" s="11"/>
      <c r="L4" s="11"/>
      <c r="M4" s="12"/>
      <c r="N4" s="12"/>
      <c r="O4" s="12"/>
      <c r="P4" s="12"/>
      <c r="Q4" s="12"/>
      <c r="R4" s="12"/>
      <c r="S4" s="13"/>
      <c r="T4" s="13"/>
      <c r="U4" s="13"/>
      <c r="V4" s="13"/>
      <c r="W4" s="34"/>
      <c r="X4" s="34"/>
      <c r="Y4" s="34" t="s">
        <v>18</v>
      </c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221"/>
      <c r="AL4" s="221"/>
      <c r="AM4" s="221"/>
      <c r="AN4" s="221"/>
      <c r="AO4" s="221"/>
      <c r="AP4" s="221"/>
      <c r="AQ4" s="35"/>
      <c r="AR4" s="35"/>
      <c r="AS4" s="35"/>
      <c r="AT4" s="35"/>
      <c r="AU4" s="35"/>
      <c r="AV4" s="35"/>
      <c r="AW4" s="35"/>
      <c r="AX4" s="35"/>
      <c r="AY4" s="35"/>
      <c r="AZ4" s="18"/>
      <c r="BA4" s="36"/>
      <c r="BB4" s="19" t="s">
        <v>16</v>
      </c>
      <c r="BC4" s="28">
        <f>BC3/BC2</f>
        <v>79.617834394904463</v>
      </c>
      <c r="BD4" s="20" t="s">
        <v>19</v>
      </c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</row>
    <row r="5" spans="1:190" ht="16.5" customHeight="1">
      <c r="A5" s="30" t="s">
        <v>20</v>
      </c>
      <c r="B5" s="31"/>
      <c r="C5" s="31"/>
      <c r="D5" s="22"/>
      <c r="E5" s="23"/>
      <c r="F5" s="11"/>
      <c r="G5" s="11"/>
      <c r="H5" s="11"/>
      <c r="I5" s="11"/>
      <c r="J5" s="11"/>
      <c r="K5" s="11"/>
      <c r="L5" s="11"/>
      <c r="M5" s="12"/>
      <c r="N5" s="12">
        <v>14</v>
      </c>
      <c r="O5" s="12"/>
      <c r="P5" s="12"/>
      <c r="Q5" s="12"/>
      <c r="R5" s="12"/>
      <c r="S5" s="13"/>
      <c r="T5" s="13">
        <v>20</v>
      </c>
      <c r="U5" s="13"/>
      <c r="V5" s="13"/>
      <c r="W5" s="34"/>
      <c r="X5" s="34"/>
      <c r="Y5" s="34"/>
      <c r="Z5" s="34"/>
      <c r="AA5" s="34"/>
      <c r="AB5" s="34"/>
      <c r="AC5" s="34"/>
      <c r="AD5" s="34">
        <v>30</v>
      </c>
      <c r="AE5" s="37"/>
      <c r="AF5" s="37"/>
      <c r="AG5" s="37"/>
      <c r="AH5" s="37"/>
      <c r="AI5" s="37"/>
      <c r="AJ5" s="37"/>
      <c r="AK5" s="221" t="s">
        <v>21</v>
      </c>
      <c r="AL5" s="221"/>
      <c r="AM5" s="221"/>
      <c r="AN5" s="221"/>
      <c r="AO5" s="221"/>
      <c r="AP5" s="221"/>
      <c r="AQ5" s="35"/>
      <c r="AR5" s="35"/>
      <c r="AS5" s="35"/>
      <c r="AT5" s="35"/>
      <c r="AU5" s="35"/>
      <c r="AV5" s="35"/>
      <c r="AW5" s="35"/>
      <c r="AX5" s="35"/>
      <c r="AY5" s="35"/>
      <c r="AZ5" s="38"/>
      <c r="BA5" s="11"/>
      <c r="BB5" s="18" t="s">
        <v>22</v>
      </c>
      <c r="BC5" s="18">
        <v>4.4999999999999999E-4</v>
      </c>
      <c r="BD5" s="13" t="s">
        <v>23</v>
      </c>
      <c r="BE5" s="13"/>
      <c r="BF5" s="5" t="s">
        <v>24</v>
      </c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 t="s">
        <v>25</v>
      </c>
      <c r="CA5" s="5"/>
      <c r="CB5" s="5"/>
      <c r="CC5" s="5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</row>
    <row r="6" spans="1:190" ht="88.5" customHeight="1">
      <c r="A6" s="39" t="s">
        <v>26</v>
      </c>
      <c r="B6" s="40" t="s">
        <v>27</v>
      </c>
      <c r="C6" s="40" t="s">
        <v>28</v>
      </c>
      <c r="D6" s="41" t="s">
        <v>29</v>
      </c>
      <c r="E6" s="42" t="s">
        <v>30</v>
      </c>
      <c r="F6" s="42" t="s">
        <v>31</v>
      </c>
      <c r="G6" s="42" t="s">
        <v>32</v>
      </c>
      <c r="H6" s="42" t="s">
        <v>33</v>
      </c>
      <c r="I6" s="42" t="s">
        <v>34</v>
      </c>
      <c r="J6" s="42" t="s">
        <v>35</v>
      </c>
      <c r="K6" s="42" t="s">
        <v>36</v>
      </c>
      <c r="L6" s="42" t="s">
        <v>37</v>
      </c>
      <c r="M6" s="43" t="s">
        <v>38</v>
      </c>
      <c r="N6" s="43" t="s">
        <v>39</v>
      </c>
      <c r="O6" s="43" t="s">
        <v>40</v>
      </c>
      <c r="P6" s="43" t="s">
        <v>41</v>
      </c>
      <c r="Q6" s="43" t="s">
        <v>42</v>
      </c>
      <c r="R6" s="43" t="s">
        <v>43</v>
      </c>
      <c r="S6" s="44" t="s">
        <v>44</v>
      </c>
      <c r="T6" s="44" t="s">
        <v>45</v>
      </c>
      <c r="U6" s="44" t="s">
        <v>46</v>
      </c>
      <c r="V6" s="44" t="s">
        <v>47</v>
      </c>
      <c r="W6" s="44" t="s">
        <v>48</v>
      </c>
      <c r="X6" s="44" t="s">
        <v>49</v>
      </c>
      <c r="Y6" s="45" t="s">
        <v>50</v>
      </c>
      <c r="Z6" s="45" t="s">
        <v>51</v>
      </c>
      <c r="AA6" s="45" t="s">
        <v>52</v>
      </c>
      <c r="AB6" s="45" t="s">
        <v>53</v>
      </c>
      <c r="AC6" s="45" t="s">
        <v>54</v>
      </c>
      <c r="AD6" s="45" t="s">
        <v>55</v>
      </c>
      <c r="AE6" s="46" t="s">
        <v>56</v>
      </c>
      <c r="AF6" s="46" t="s">
        <v>57</v>
      </c>
      <c r="AG6" s="46" t="s">
        <v>58</v>
      </c>
      <c r="AH6" s="46" t="s">
        <v>59</v>
      </c>
      <c r="AI6" s="46" t="s">
        <v>60</v>
      </c>
      <c r="AJ6" s="46" t="s">
        <v>61</v>
      </c>
      <c r="AK6" s="222" t="s">
        <v>62</v>
      </c>
      <c r="AL6" s="223" t="s">
        <v>63</v>
      </c>
      <c r="AM6" s="223" t="s">
        <v>64</v>
      </c>
      <c r="AN6" s="223" t="s">
        <v>65</v>
      </c>
      <c r="AO6" s="223" t="s">
        <v>66</v>
      </c>
      <c r="AP6" s="223" t="s">
        <v>67</v>
      </c>
      <c r="AQ6" s="48" t="s">
        <v>68</v>
      </c>
      <c r="AR6" s="47" t="s">
        <v>62</v>
      </c>
      <c r="AS6" s="46" t="s">
        <v>63</v>
      </c>
      <c r="AT6" s="46" t="s">
        <v>64</v>
      </c>
      <c r="AU6" s="46" t="s">
        <v>65</v>
      </c>
      <c r="AV6" s="46" t="s">
        <v>66</v>
      </c>
      <c r="AW6" s="46" t="s">
        <v>67</v>
      </c>
      <c r="AX6" s="45" t="s">
        <v>69</v>
      </c>
      <c r="AY6" s="46" t="s">
        <v>70</v>
      </c>
      <c r="AZ6" s="46" t="s">
        <v>71</v>
      </c>
      <c r="BA6" s="49" t="s">
        <v>72</v>
      </c>
      <c r="BB6" s="45" t="s">
        <v>73</v>
      </c>
      <c r="BC6" s="45" t="s">
        <v>73</v>
      </c>
      <c r="BD6" s="47" t="s">
        <v>74</v>
      </c>
      <c r="BE6" s="47" t="s">
        <v>75</v>
      </c>
      <c r="BF6" s="45" t="s">
        <v>76</v>
      </c>
      <c r="BG6" s="45" t="s">
        <v>76</v>
      </c>
      <c r="BH6" s="47" t="s">
        <v>77</v>
      </c>
      <c r="BI6" s="47" t="s">
        <v>78</v>
      </c>
      <c r="BJ6" s="50" t="s">
        <v>79</v>
      </c>
      <c r="BK6" s="50" t="s">
        <v>79</v>
      </c>
      <c r="BL6" s="51" t="s">
        <v>80</v>
      </c>
      <c r="BM6" s="51" t="s">
        <v>81</v>
      </c>
      <c r="BN6" s="50" t="s">
        <v>82</v>
      </c>
      <c r="BO6" s="50" t="s">
        <v>82</v>
      </c>
      <c r="BP6" s="51" t="s">
        <v>83</v>
      </c>
      <c r="BQ6" s="51" t="s">
        <v>84</v>
      </c>
      <c r="BR6" s="50" t="s">
        <v>85</v>
      </c>
      <c r="BS6" s="50" t="s">
        <v>85</v>
      </c>
      <c r="BT6" s="51" t="s">
        <v>86</v>
      </c>
      <c r="BU6" s="51" t="s">
        <v>87</v>
      </c>
      <c r="BV6" s="45" t="s">
        <v>88</v>
      </c>
      <c r="BW6" s="45" t="s">
        <v>88</v>
      </c>
      <c r="BX6" s="47" t="s">
        <v>89</v>
      </c>
      <c r="BY6" s="47" t="s">
        <v>90</v>
      </c>
      <c r="BZ6" s="45" t="s">
        <v>88</v>
      </c>
      <c r="CA6" s="45" t="s">
        <v>88</v>
      </c>
      <c r="CB6" s="47" t="s">
        <v>89</v>
      </c>
      <c r="CC6" s="47" t="s">
        <v>90</v>
      </c>
      <c r="CD6" s="52" t="s">
        <v>91</v>
      </c>
      <c r="CE6" s="52" t="s">
        <v>92</v>
      </c>
      <c r="CF6" s="53" t="s">
        <v>93</v>
      </c>
      <c r="CG6" s="54" t="s">
        <v>94</v>
      </c>
      <c r="CH6" s="54" t="s">
        <v>95</v>
      </c>
      <c r="CI6" s="55" t="s">
        <v>96</v>
      </c>
      <c r="CJ6" s="52" t="s">
        <v>97</v>
      </c>
      <c r="CK6" s="52" t="s">
        <v>98</v>
      </c>
      <c r="CL6" s="52" t="s">
        <v>99</v>
      </c>
      <c r="CM6" s="52" t="s">
        <v>100</v>
      </c>
      <c r="CN6" s="53" t="s">
        <v>101</v>
      </c>
      <c r="CO6" s="54" t="s">
        <v>102</v>
      </c>
      <c r="CP6" s="54" t="s">
        <v>103</v>
      </c>
      <c r="CQ6" s="55" t="s">
        <v>104</v>
      </c>
      <c r="CR6" s="52" t="s">
        <v>105</v>
      </c>
      <c r="CS6" s="52" t="s">
        <v>106</v>
      </c>
      <c r="CT6" s="52" t="s">
        <v>107</v>
      </c>
      <c r="CU6" s="52" t="s">
        <v>108</v>
      </c>
      <c r="CV6" s="53" t="s">
        <v>109</v>
      </c>
      <c r="CW6" s="54" t="s">
        <v>110</v>
      </c>
      <c r="CX6" s="54" t="s">
        <v>111</v>
      </c>
      <c r="CY6" s="55" t="s">
        <v>112</v>
      </c>
      <c r="CZ6" s="52" t="s">
        <v>113</v>
      </c>
      <c r="DA6" s="52" t="s">
        <v>114</v>
      </c>
      <c r="DB6" s="52" t="s">
        <v>115</v>
      </c>
      <c r="DC6" s="52" t="s">
        <v>116</v>
      </c>
      <c r="DD6" s="53" t="s">
        <v>117</v>
      </c>
      <c r="DE6" s="54" t="s">
        <v>118</v>
      </c>
      <c r="DF6" s="54" t="s">
        <v>119</v>
      </c>
      <c r="DG6" s="55" t="s">
        <v>120</v>
      </c>
      <c r="DH6" s="52" t="s">
        <v>121</v>
      </c>
      <c r="DI6" s="52" t="s">
        <v>122</v>
      </c>
      <c r="DJ6" s="52" t="s">
        <v>123</v>
      </c>
      <c r="DK6" s="52" t="s">
        <v>124</v>
      </c>
      <c r="DL6" s="53" t="s">
        <v>125</v>
      </c>
      <c r="DM6" s="54" t="s">
        <v>126</v>
      </c>
      <c r="DN6" s="54" t="s">
        <v>127</v>
      </c>
      <c r="DO6" s="55" t="s">
        <v>128</v>
      </c>
      <c r="DP6" s="52" t="s">
        <v>129</v>
      </c>
      <c r="DQ6" s="52" t="s">
        <v>130</v>
      </c>
      <c r="DR6" s="52" t="s">
        <v>131</v>
      </c>
      <c r="DS6" s="52" t="s">
        <v>132</v>
      </c>
      <c r="DT6" s="53" t="s">
        <v>133</v>
      </c>
      <c r="DU6" s="54" t="s">
        <v>134</v>
      </c>
      <c r="DV6" s="54" t="s">
        <v>135</v>
      </c>
      <c r="DW6" s="55" t="s">
        <v>136</v>
      </c>
      <c r="DX6" s="52" t="s">
        <v>137</v>
      </c>
      <c r="DY6" s="52" t="s">
        <v>138</v>
      </c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</row>
    <row r="7" spans="1:190" ht="17.25" customHeight="1">
      <c r="A7" s="56"/>
      <c r="B7" s="57" t="s">
        <v>139</v>
      </c>
      <c r="C7" s="57" t="s">
        <v>140</v>
      </c>
      <c r="D7" s="58" t="s">
        <v>141</v>
      </c>
      <c r="E7" s="49" t="s">
        <v>142</v>
      </c>
      <c r="F7" s="49" t="s">
        <v>142</v>
      </c>
      <c r="G7" s="49" t="s">
        <v>142</v>
      </c>
      <c r="H7" s="49" t="s">
        <v>142</v>
      </c>
      <c r="I7" s="49" t="s">
        <v>142</v>
      </c>
      <c r="J7" s="49" t="s">
        <v>142</v>
      </c>
      <c r="K7" s="49" t="s">
        <v>142</v>
      </c>
      <c r="L7" s="49" t="s">
        <v>142</v>
      </c>
      <c r="M7" s="59" t="s">
        <v>143</v>
      </c>
      <c r="N7" s="59" t="s">
        <v>143</v>
      </c>
      <c r="O7" s="59" t="s">
        <v>143</v>
      </c>
      <c r="P7" s="59" t="s">
        <v>143</v>
      </c>
      <c r="Q7" s="59" t="s">
        <v>143</v>
      </c>
      <c r="R7" s="59" t="s">
        <v>143</v>
      </c>
      <c r="S7" s="60" t="s">
        <v>142</v>
      </c>
      <c r="T7" s="60" t="s">
        <v>142</v>
      </c>
      <c r="U7" s="60" t="s">
        <v>142</v>
      </c>
      <c r="V7" s="60" t="s">
        <v>142</v>
      </c>
      <c r="W7" s="60" t="s">
        <v>142</v>
      </c>
      <c r="X7" s="60" t="s">
        <v>142</v>
      </c>
      <c r="Y7" s="61" t="s">
        <v>144</v>
      </c>
      <c r="Z7" s="61" t="s">
        <v>144</v>
      </c>
      <c r="AA7" s="61" t="s">
        <v>144</v>
      </c>
      <c r="AB7" s="61" t="s">
        <v>144</v>
      </c>
      <c r="AC7" s="61" t="s">
        <v>144</v>
      </c>
      <c r="AD7" s="61" t="s">
        <v>144</v>
      </c>
      <c r="AE7" s="62" t="s">
        <v>145</v>
      </c>
      <c r="AF7" s="62" t="s">
        <v>145</v>
      </c>
      <c r="AG7" s="62" t="s">
        <v>145</v>
      </c>
      <c r="AH7" s="62" t="s">
        <v>145</v>
      </c>
      <c r="AI7" s="62" t="s">
        <v>145</v>
      </c>
      <c r="AJ7" s="62" t="s">
        <v>145</v>
      </c>
      <c r="AK7" s="224" t="s">
        <v>146</v>
      </c>
      <c r="AL7" s="224" t="s">
        <v>146</v>
      </c>
      <c r="AM7" s="224" t="s">
        <v>146</v>
      </c>
      <c r="AN7" s="224" t="s">
        <v>146</v>
      </c>
      <c r="AO7" s="224" t="s">
        <v>146</v>
      </c>
      <c r="AP7" s="224" t="s">
        <v>146</v>
      </c>
      <c r="AQ7" s="59" t="s">
        <v>146</v>
      </c>
      <c r="AR7" s="59" t="s">
        <v>147</v>
      </c>
      <c r="AS7" s="59" t="s">
        <v>147</v>
      </c>
      <c r="AT7" s="59" t="s">
        <v>147</v>
      </c>
      <c r="AU7" s="59" t="s">
        <v>147</v>
      </c>
      <c r="AV7" s="59" t="s">
        <v>147</v>
      </c>
      <c r="AW7" s="59" t="s">
        <v>147</v>
      </c>
      <c r="AX7" s="63" t="s">
        <v>144</v>
      </c>
      <c r="AY7" s="61" t="s">
        <v>148</v>
      </c>
      <c r="AZ7" s="59" t="s">
        <v>146</v>
      </c>
      <c r="BA7" s="49" t="s">
        <v>143</v>
      </c>
      <c r="BB7" s="61" t="s">
        <v>149</v>
      </c>
      <c r="BC7" s="61" t="s">
        <v>150</v>
      </c>
      <c r="BD7" s="49" t="s">
        <v>151</v>
      </c>
      <c r="BE7" s="59" t="s">
        <v>146</v>
      </c>
      <c r="BF7" s="61" t="s">
        <v>149</v>
      </c>
      <c r="BG7" s="61" t="s">
        <v>150</v>
      </c>
      <c r="BH7" s="49" t="s">
        <v>151</v>
      </c>
      <c r="BI7" s="59" t="s">
        <v>146</v>
      </c>
      <c r="BJ7" s="64" t="s">
        <v>149</v>
      </c>
      <c r="BK7" s="64" t="s">
        <v>152</v>
      </c>
      <c r="BL7" s="65" t="s">
        <v>153</v>
      </c>
      <c r="BM7" s="66" t="s">
        <v>154</v>
      </c>
      <c r="BN7" s="64" t="s">
        <v>149</v>
      </c>
      <c r="BO7" s="64" t="s">
        <v>152</v>
      </c>
      <c r="BP7" s="65" t="s">
        <v>153</v>
      </c>
      <c r="BQ7" s="66" t="s">
        <v>154</v>
      </c>
      <c r="BR7" s="64" t="s">
        <v>149</v>
      </c>
      <c r="BS7" s="64" t="s">
        <v>152</v>
      </c>
      <c r="BT7" s="65" t="s">
        <v>153</v>
      </c>
      <c r="BU7" s="66" t="s">
        <v>154</v>
      </c>
      <c r="BV7" s="61" t="s">
        <v>149</v>
      </c>
      <c r="BW7" s="61" t="s">
        <v>150</v>
      </c>
      <c r="BX7" s="49" t="s">
        <v>151</v>
      </c>
      <c r="BY7" s="59" t="s">
        <v>146</v>
      </c>
      <c r="BZ7" s="61" t="s">
        <v>149</v>
      </c>
      <c r="CA7" s="61" t="s">
        <v>150</v>
      </c>
      <c r="CB7" s="49" t="s">
        <v>151</v>
      </c>
      <c r="CC7" s="59" t="s">
        <v>146</v>
      </c>
      <c r="CD7" s="49" t="s">
        <v>155</v>
      </c>
      <c r="CE7" s="49" t="s">
        <v>155</v>
      </c>
      <c r="CF7" s="67"/>
      <c r="CG7" s="68" t="s">
        <v>156</v>
      </c>
      <c r="CH7" s="68" t="s">
        <v>156</v>
      </c>
      <c r="CI7" s="69"/>
      <c r="CJ7" s="49" t="s">
        <v>155</v>
      </c>
      <c r="CK7" s="70" t="s">
        <v>143</v>
      </c>
      <c r="CL7" s="49" t="s">
        <v>155</v>
      </c>
      <c r="CM7" s="49" t="s">
        <v>155</v>
      </c>
      <c r="CN7" s="67"/>
      <c r="CO7" s="68" t="s">
        <v>156</v>
      </c>
      <c r="CP7" s="68" t="s">
        <v>156</v>
      </c>
      <c r="CQ7" s="69"/>
      <c r="CR7" s="49" t="s">
        <v>155</v>
      </c>
      <c r="CS7" s="70" t="s">
        <v>143</v>
      </c>
      <c r="CT7" s="49" t="s">
        <v>155</v>
      </c>
      <c r="CU7" s="49" t="s">
        <v>155</v>
      </c>
      <c r="CV7" s="67"/>
      <c r="CW7" s="68" t="s">
        <v>156</v>
      </c>
      <c r="CX7" s="68" t="s">
        <v>156</v>
      </c>
      <c r="CY7" s="69"/>
      <c r="CZ7" s="49" t="s">
        <v>155</v>
      </c>
      <c r="DA7" s="70" t="s">
        <v>143</v>
      </c>
      <c r="DB7" s="49" t="s">
        <v>155</v>
      </c>
      <c r="DC7" s="49" t="s">
        <v>155</v>
      </c>
      <c r="DD7" s="67"/>
      <c r="DE7" s="68" t="s">
        <v>156</v>
      </c>
      <c r="DF7" s="68" t="s">
        <v>156</v>
      </c>
      <c r="DG7" s="69"/>
      <c r="DH7" s="49" t="s">
        <v>155</v>
      </c>
      <c r="DI7" s="70" t="s">
        <v>143</v>
      </c>
      <c r="DJ7" s="49" t="s">
        <v>155</v>
      </c>
      <c r="DK7" s="49" t="s">
        <v>155</v>
      </c>
      <c r="DL7" s="67"/>
      <c r="DM7" s="68" t="s">
        <v>156</v>
      </c>
      <c r="DN7" s="68" t="s">
        <v>156</v>
      </c>
      <c r="DO7" s="69"/>
      <c r="DP7" s="49" t="s">
        <v>155</v>
      </c>
      <c r="DQ7" s="70" t="s">
        <v>143</v>
      </c>
      <c r="DR7" s="49" t="s">
        <v>155</v>
      </c>
      <c r="DS7" s="49" t="s">
        <v>155</v>
      </c>
      <c r="DT7" s="67"/>
      <c r="DU7" s="68" t="s">
        <v>156</v>
      </c>
      <c r="DV7" s="68" t="s">
        <v>156</v>
      </c>
      <c r="DW7" s="69"/>
      <c r="DX7" s="49" t="s">
        <v>155</v>
      </c>
      <c r="DY7" s="70" t="s">
        <v>143</v>
      </c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</row>
    <row r="8" spans="1:190" ht="16.5" customHeight="1">
      <c r="A8" s="71"/>
      <c r="B8" s="71"/>
      <c r="C8" s="71"/>
      <c r="D8" s="72"/>
      <c r="E8" s="73"/>
      <c r="F8" s="73"/>
      <c r="G8" s="73"/>
      <c r="H8" s="73"/>
      <c r="I8" s="73"/>
      <c r="J8" s="73"/>
      <c r="K8" s="73"/>
      <c r="L8" s="73"/>
      <c r="M8" s="74"/>
      <c r="N8" s="74"/>
      <c r="O8" s="74"/>
      <c r="P8" s="74"/>
      <c r="Q8" s="74"/>
      <c r="R8" s="74"/>
      <c r="S8" s="75"/>
      <c r="T8" s="75"/>
      <c r="U8" s="75"/>
      <c r="V8" s="75"/>
      <c r="W8" s="75"/>
      <c r="X8" s="75"/>
      <c r="Y8" s="76" t="s">
        <v>157</v>
      </c>
      <c r="Z8" s="76" t="s">
        <v>157</v>
      </c>
      <c r="AA8" s="76" t="s">
        <v>157</v>
      </c>
      <c r="AB8" s="76" t="s">
        <v>157</v>
      </c>
      <c r="AC8" s="76" t="s">
        <v>157</v>
      </c>
      <c r="AD8" s="76" t="s">
        <v>157</v>
      </c>
      <c r="AE8" s="76" t="s">
        <v>157</v>
      </c>
      <c r="AF8" s="76" t="s">
        <v>157</v>
      </c>
      <c r="AG8" s="76" t="s">
        <v>157</v>
      </c>
      <c r="AH8" s="76" t="s">
        <v>157</v>
      </c>
      <c r="AI8" s="76" t="s">
        <v>157</v>
      </c>
      <c r="AJ8" s="76" t="s">
        <v>157</v>
      </c>
      <c r="AK8" s="225" t="s">
        <v>157</v>
      </c>
      <c r="AL8" s="225" t="s">
        <v>157</v>
      </c>
      <c r="AM8" s="225" t="s">
        <v>157</v>
      </c>
      <c r="AN8" s="225" t="s">
        <v>157</v>
      </c>
      <c r="AO8" s="225" t="s">
        <v>157</v>
      </c>
      <c r="AP8" s="225" t="s">
        <v>157</v>
      </c>
      <c r="AQ8" s="77" t="s">
        <v>157</v>
      </c>
      <c r="AR8" s="77" t="s">
        <v>157</v>
      </c>
      <c r="AS8" s="77" t="s">
        <v>157</v>
      </c>
      <c r="AT8" s="77" t="s">
        <v>157</v>
      </c>
      <c r="AU8" s="77" t="s">
        <v>157</v>
      </c>
      <c r="AV8" s="77" t="s">
        <v>157</v>
      </c>
      <c r="AW8" s="77" t="s">
        <v>157</v>
      </c>
      <c r="AX8" s="78" t="s">
        <v>158</v>
      </c>
      <c r="AY8" s="78" t="s">
        <v>158</v>
      </c>
      <c r="AZ8" s="78" t="s">
        <v>158</v>
      </c>
      <c r="BA8" s="79"/>
      <c r="BB8" s="76"/>
      <c r="BC8" s="76"/>
      <c r="BD8" s="78" t="s">
        <v>159</v>
      </c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1"/>
      <c r="CE8" s="81"/>
      <c r="CF8" s="82"/>
      <c r="CG8" s="81"/>
      <c r="CH8" s="81"/>
      <c r="CI8" s="82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</row>
    <row r="9" spans="1:190" ht="16.5" customHeight="1">
      <c r="A9" s="83">
        <v>101</v>
      </c>
      <c r="B9" s="84" t="str">
        <f>Lokalizacje!D3</f>
        <v>52° 15.851'N</v>
      </c>
      <c r="C9" s="84" t="str">
        <f>Lokalizacje!C3</f>
        <v>21° 07.027'E</v>
      </c>
      <c r="D9" s="85">
        <f>Lokalizacje!B3</f>
        <v>45230</v>
      </c>
      <c r="E9" s="86">
        <f>'Analiza sitowa'!B2</f>
        <v>621.32000000000005</v>
      </c>
      <c r="F9" s="86">
        <f>'Analiza sitowa'!C2</f>
        <v>40.6</v>
      </c>
      <c r="G9" s="86">
        <f>'Analiza sitowa'!D2</f>
        <v>82.92</v>
      </c>
      <c r="H9" s="86">
        <f>'Analiza sitowa'!E2</f>
        <v>240.12</v>
      </c>
      <c r="I9" s="86">
        <f>'Analiza sitowa'!F2</f>
        <v>227.46</v>
      </c>
      <c r="J9" s="86">
        <f>'Analiza sitowa'!G2</f>
        <v>29.03</v>
      </c>
      <c r="K9" s="87">
        <f t="shared" ref="K9:K40" si="0">SUM(F9:J9)</f>
        <v>620.13</v>
      </c>
      <c r="L9" s="87">
        <f t="shared" ref="L9:L40" si="1">E9-K9</f>
        <v>1.1900000000000546</v>
      </c>
      <c r="M9" s="88">
        <f t="shared" ref="M9:M40" si="2">E9/$E9*100</f>
        <v>100</v>
      </c>
      <c r="N9" s="88">
        <f t="shared" ref="N9:N40" si="3">F9/$E9*100</f>
        <v>6.5344749887336633</v>
      </c>
      <c r="O9" s="88">
        <f t="shared" ref="O9:O40" si="4">G9/$E9*100</f>
        <v>13.345779952359491</v>
      </c>
      <c r="P9" s="88">
        <f t="shared" ref="P9:P40" si="5">H9/$E9*100</f>
        <v>38.646752076224814</v>
      </c>
      <c r="Q9" s="88">
        <f t="shared" ref="Q9:Q40" si="6">I9/$E9*100</f>
        <v>36.609154702890621</v>
      </c>
      <c r="R9" s="88">
        <f t="shared" ref="R9:R40" si="7">J9/$E9*100</f>
        <v>4.6723105646043903</v>
      </c>
      <c r="S9" s="89">
        <f>'Masa Wawer'!D3</f>
        <v>9.51</v>
      </c>
      <c r="T9" s="89">
        <f>'Masa Wawer'!G3</f>
        <v>8.48</v>
      </c>
      <c r="U9" s="89">
        <f>'Masa Wawer'!J3</f>
        <v>9.6499999999999986</v>
      </c>
      <c r="V9" s="89">
        <f>'Masa Wawer'!M3</f>
        <v>8.89</v>
      </c>
      <c r="W9" s="89">
        <f>'Masa Wawer'!P3</f>
        <v>8.4199999999999982</v>
      </c>
      <c r="X9" s="89">
        <f>'Masa Wawer'!S3</f>
        <v>7.5299999999999994</v>
      </c>
      <c r="Y9" s="90">
        <f t="shared" ref="Y9:Y40" ca="1" si="8">INDIRECT("'F1 Wawer'!AK"&amp;2+ROW(B1)*6-6)</f>
        <v>2.0306999999999999E-3</v>
      </c>
      <c r="Z9" s="90">
        <f t="shared" ref="Z9:Z40" ca="1" si="9">INDIRECT("'F1 Wawer'!AK"&amp;3+ROW(C1)*6-6)</f>
        <v>5.4373500000000005E-3</v>
      </c>
      <c r="AA9" s="90">
        <f t="shared" ref="AA9:AA40" ca="1" si="10">INDIRECT("'F1 Wawer'!AK"&amp;4+ROW(D1)*6-6)</f>
        <v>2.7641000000000002E-3</v>
      </c>
      <c r="AB9" s="90">
        <f t="shared" ref="AB9:AB40" ca="1" si="11">INDIRECT("'F1 Wawer'!AK"&amp;5+ROW(E1)*6-6)</f>
        <v>1.333E-3</v>
      </c>
      <c r="AC9" s="90">
        <f t="shared" ref="AC9:AC40" ca="1" si="12">INDIRECT("'F1 Wawer'!AK"&amp;6+ROW(F1)*6-6)</f>
        <v>1.5580500000000001E-3</v>
      </c>
      <c r="AD9" s="90">
        <f t="shared" ref="AD9:AD40" ca="1" si="13">INDIRECT("'F1 Wawer'!AK"&amp;7+ROW(G1)*6-6)</f>
        <v>3.48095E-3</v>
      </c>
      <c r="AE9" s="91">
        <f t="shared" ref="AE9:AE40" ca="1" si="14">Y9/100</f>
        <v>2.0306999999999997E-5</v>
      </c>
      <c r="AF9" s="91">
        <f t="shared" ref="AF9:AF40" ca="1" si="15">Z9/100</f>
        <v>5.4373500000000004E-5</v>
      </c>
      <c r="AG9" s="91">
        <f t="shared" ref="AG9:AG40" ca="1" si="16">AA9/100</f>
        <v>2.7641000000000002E-5</v>
      </c>
      <c r="AH9" s="91">
        <f t="shared" ref="AH9:AH40" ca="1" si="17">AB9/100</f>
        <v>1.3329999999999999E-5</v>
      </c>
      <c r="AI9" s="91">
        <f t="shared" ref="AI9:AI40" ca="1" si="18">AC9/100</f>
        <v>1.5580500000000001E-5</v>
      </c>
      <c r="AJ9" s="91">
        <f t="shared" ref="AJ9:AJ40" ca="1" si="19">AD9/100</f>
        <v>3.4809499999999999E-5</v>
      </c>
      <c r="AK9" s="226">
        <f t="shared" ref="AK9:AK40" ca="1" si="20">AE9/S9*100000000</f>
        <v>213.53312302839115</v>
      </c>
      <c r="AL9" s="226">
        <f t="shared" ref="AL9:AL40" ca="1" si="21">AF9/T9*100000000</f>
        <v>641.19693396226421</v>
      </c>
      <c r="AM9" s="226">
        <f t="shared" ref="AM9:AM40" ca="1" si="22">AG9/U9*100000000</f>
        <v>286.43523316062181</v>
      </c>
      <c r="AN9" s="226">
        <f t="shared" ref="AN9:AN40" ca="1" si="23">AH9/V9*100000000</f>
        <v>149.94375703037119</v>
      </c>
      <c r="AO9" s="226">
        <f t="shared" ref="AO9:AO40" ca="1" si="24">AI9/W9*100000000</f>
        <v>185.04156769596204</v>
      </c>
      <c r="AP9" s="226">
        <f t="shared" ref="AP9:AP40" ca="1" si="25">AJ9/X9*100000000</f>
        <v>462.27755644090314</v>
      </c>
      <c r="AQ9" s="92">
        <f t="shared" ref="AQ9:AQ40" ca="1" si="26">SUM(AK9:AP9)</f>
        <v>1938.4281713185133</v>
      </c>
      <c r="AR9" s="93">
        <f t="shared" ref="AR9:AR40" ca="1" si="27">AK9/$AQ9*100</f>
        <v>11.015787233588673</v>
      </c>
      <c r="AS9" s="93">
        <f t="shared" ref="AS9:AS40" ca="1" si="28">AL9/$AQ9*100</f>
        <v>33.078188990935061</v>
      </c>
      <c r="AT9" s="93">
        <f t="shared" ref="AT9:AT40" ca="1" si="29">AM9/$AQ9*100</f>
        <v>14.776675112278697</v>
      </c>
      <c r="AU9" s="93">
        <f t="shared" ref="AU9:AU40" ca="1" si="30">AN9/$AQ9*100</f>
        <v>7.7353269648562666</v>
      </c>
      <c r="AV9" s="93">
        <f t="shared" ref="AV9:AV40" ca="1" si="31">AO9/$AQ9*100</f>
        <v>9.5459594755114043</v>
      </c>
      <c r="AW9" s="93">
        <f t="shared" ref="AW9:AW40" ca="1" si="32">AP9/$AQ9*100</f>
        <v>23.848062222829917</v>
      </c>
      <c r="AX9" s="91">
        <f ca="1">'F3 Wawer'!AK2</f>
        <v>1.9813000000000001E-3</v>
      </c>
      <c r="AY9" s="91">
        <f t="shared" ref="AY9:AY40" ca="1" si="33">AX9/100</f>
        <v>1.9813000000000002E-5</v>
      </c>
      <c r="AZ9" s="92">
        <f t="shared" ref="AZ9:AZ40" ca="1" si="34">AY9/S9*100000000</f>
        <v>208.33859095688751</v>
      </c>
      <c r="BA9" s="92">
        <f t="shared" ref="BA9:BA40" ca="1" si="35">(AK9-AZ9)/AK9*100</f>
        <v>2.4326586891219542</v>
      </c>
      <c r="BB9" s="91">
        <f>ARM!G5</f>
        <v>2.0557846986897287E-2</v>
      </c>
      <c r="BC9" s="91">
        <f t="shared" ref="BC9:BC40" si="36">BB9/1000000</f>
        <v>2.0557846986897286E-8</v>
      </c>
      <c r="BD9" s="94">
        <f t="shared" ref="BD9:BD40" si="37">BC9/$BC$5/$BC$4</f>
        <v>5.7379235145651085E-7</v>
      </c>
      <c r="BE9" s="95">
        <f t="shared" ref="BE9:BE40" si="38">BD9*100000000</f>
        <v>57.379235145651087</v>
      </c>
      <c r="BF9" s="91">
        <f>ARM!G68</f>
        <v>6.3865322239644431E-2</v>
      </c>
      <c r="BG9" s="91">
        <f>BF9/1000000</f>
        <v>6.3865322239644427E-8</v>
      </c>
      <c r="BH9" s="94">
        <f>BG9/$BC$5/$BC$4</f>
        <v>1.7825521051776312E-6</v>
      </c>
      <c r="BI9" s="95">
        <f>BH9*100000000</f>
        <v>178.25521051776312</v>
      </c>
      <c r="BJ9" s="96">
        <f>ARM!G91</f>
        <v>2.2966140478048944E-2</v>
      </c>
      <c r="BK9" s="91">
        <f t="shared" ref="BK9:BK40" si="39">BJ9/1000000</f>
        <v>2.2966140478048945E-8</v>
      </c>
      <c r="BL9" s="97">
        <f>BK9/$BC$5/$BC$4</f>
        <v>6.410104986762106E-7</v>
      </c>
      <c r="BM9" s="95">
        <f t="shared" ref="BM9:BM40" si="40">BL9*100000000</f>
        <v>64.101049867621057</v>
      </c>
      <c r="BN9" s="96">
        <f>ARM!G90</f>
        <v>1.171155769905277E-2</v>
      </c>
      <c r="BO9" s="91">
        <f t="shared" ref="BO9:BO40" si="41">BN9/1000000</f>
        <v>1.171155769905277E-8</v>
      </c>
      <c r="BP9" s="97">
        <f t="shared" ref="BP9:BP40" si="42">BO9/$BC$5/$BC$4</f>
        <v>3.2688258822245059E-7</v>
      </c>
      <c r="BQ9" s="95">
        <f t="shared" ref="BQ9:BQ40" si="43">BP9*100000000</f>
        <v>32.688258822245061</v>
      </c>
      <c r="BR9" s="96">
        <f>ARM!G89</f>
        <v>1.4696344793721415E-2</v>
      </c>
      <c r="BS9" s="91">
        <f t="shared" ref="BS9:BS40" si="44">BR9/1000000</f>
        <v>1.4696344793721415E-8</v>
      </c>
      <c r="BT9" s="94">
        <f t="shared" ref="BT9:BT40" si="45">BS9/$BC$5/$BC$4</f>
        <v>4.101913124647577E-7</v>
      </c>
      <c r="BU9" s="95">
        <f t="shared" ref="BU9:BU40" si="46">BT9*100000000</f>
        <v>41.019131246475773</v>
      </c>
      <c r="BV9" s="91">
        <f>ARM!G70</f>
        <v>3.4696581216246289E-2</v>
      </c>
      <c r="BW9" s="91">
        <f t="shared" ref="BW9:BW18" si="47">BV9/1000000</f>
        <v>3.4696581216246286E-8</v>
      </c>
      <c r="BX9" s="94">
        <f t="shared" ref="BX9:BX18" si="48">BW9/$BC$5/$BC$4</f>
        <v>9.6842013350234072E-7</v>
      </c>
      <c r="BY9" s="95">
        <f t="shared" ref="BY9:BY18" si="49">BX9*100000000</f>
        <v>96.842013350234069</v>
      </c>
      <c r="BZ9" s="98">
        <f>ARM!G57</f>
        <v>3.7599075496438442E-2</v>
      </c>
      <c r="CA9" s="98">
        <f t="shared" ref="CA9:CA18" si="50">BZ9/1000000</f>
        <v>3.7599075496438439E-8</v>
      </c>
      <c r="CB9" s="99">
        <f t="shared" ref="CB9:CB18" si="51">CA9/$BC$5/$BC$4</f>
        <v>1.0494319738561484E-6</v>
      </c>
      <c r="CC9" s="100">
        <f t="shared" ref="CC9:CC18" si="52">CB9*100000000</f>
        <v>104.94319738561484</v>
      </c>
      <c r="CD9" s="101">
        <f>VSM!D2</f>
        <v>40.314</v>
      </c>
      <c r="CE9" s="101">
        <f>VSM!E2</f>
        <v>2.9769999999999999</v>
      </c>
      <c r="CF9" s="102">
        <f t="shared" ref="CF9:CF40" si="53">CE9/CD9</f>
        <v>7.3845314282879396E-2</v>
      </c>
      <c r="CG9" s="101">
        <f>VSM!F2</f>
        <v>6.98</v>
      </c>
      <c r="CH9" s="101">
        <f>ABS(VSM!G2)</f>
        <v>21.45</v>
      </c>
      <c r="CI9" s="103">
        <f t="shared" ref="CI9:CI40" si="54">CH9/CG9</f>
        <v>3.0730659025787963</v>
      </c>
      <c r="CJ9" s="101">
        <f>VSM!H2</f>
        <v>36.28</v>
      </c>
      <c r="CK9" s="101">
        <f>VSM!K2</f>
        <v>1.7</v>
      </c>
      <c r="CL9" s="101">
        <f>VSM!D53</f>
        <v>759.54200000000003</v>
      </c>
      <c r="CM9" s="101">
        <f>VSM!E53</f>
        <v>113.14400000000001</v>
      </c>
      <c r="CN9" s="102">
        <f t="shared" ref="CN9:CN40" si="55">CM9/CL9</f>
        <v>0.14896345429219188</v>
      </c>
      <c r="CO9" s="101">
        <f>VSM!F53</f>
        <v>9.81</v>
      </c>
      <c r="CP9" s="101">
        <f>ABS(VSM!G53)</f>
        <v>22.04</v>
      </c>
      <c r="CQ9" s="103">
        <f t="shared" ref="CQ9:CQ40" si="56">CP9/CO9</f>
        <v>2.2466870540265034</v>
      </c>
      <c r="CR9" s="101">
        <f>VSM!H53</f>
        <v>683.59</v>
      </c>
      <c r="CS9" s="101">
        <f>VSM!K53</f>
        <v>3.8</v>
      </c>
      <c r="CT9" s="101">
        <f>VSM!D155</f>
        <v>514.13400000000001</v>
      </c>
      <c r="CU9" s="101">
        <f>VSM!E155</f>
        <v>44.470999999999997</v>
      </c>
      <c r="CV9" s="102">
        <f t="shared" ref="CV9:CV40" si="57">CU9/CT9</f>
        <v>8.6496905476004304E-2</v>
      </c>
      <c r="CW9" s="101">
        <f>VSM!F155</f>
        <v>10.4</v>
      </c>
      <c r="CX9" s="101">
        <f>ABS(VSM!G155)</f>
        <v>29.81</v>
      </c>
      <c r="CY9" s="103">
        <f t="shared" ref="CY9:CY40" si="58">CX9/CW9</f>
        <v>2.8663461538461537</v>
      </c>
      <c r="CZ9" s="101">
        <f>VSM!H155</f>
        <v>462.73</v>
      </c>
      <c r="DA9" s="101">
        <f>VSM!K155</f>
        <v>9.4</v>
      </c>
      <c r="DB9" s="101">
        <f>VSM!D206</f>
        <v>196.20500000000001</v>
      </c>
      <c r="DC9" s="101">
        <f>VSM!E206</f>
        <v>17.603999999999999</v>
      </c>
      <c r="DD9" s="102">
        <f t="shared" ref="DD9:DD40" si="59">DC9/DB9</f>
        <v>8.972248413648988E-2</v>
      </c>
      <c r="DE9" s="101">
        <f>VSM!F206</f>
        <v>6.95</v>
      </c>
      <c r="DF9" s="101">
        <f>ABS(VSM!G206)</f>
        <v>22.29</v>
      </c>
      <c r="DG9" s="103">
        <f t="shared" ref="DG9:DG40" si="60">DF9/DE9</f>
        <v>3.2071942446043162</v>
      </c>
      <c r="DH9" s="101">
        <f>VSM!H206</f>
        <v>176.59</v>
      </c>
      <c r="DI9" s="101">
        <f>VSM!K206</f>
        <v>2.2000000000000002</v>
      </c>
      <c r="DJ9" s="101">
        <f>VSM!D257</f>
        <v>127.82899999999999</v>
      </c>
      <c r="DK9" s="101">
        <f>VSM!E257</f>
        <v>16.228999999999999</v>
      </c>
      <c r="DL9" s="102">
        <f t="shared" ref="DL9:DL40" si="61">DK9/DJ9</f>
        <v>0.12695867135000666</v>
      </c>
      <c r="DM9" s="101">
        <f>VSM!F257</f>
        <v>9.92</v>
      </c>
      <c r="DN9" s="101">
        <f>ABS(VSM!G257)</f>
        <v>25.55</v>
      </c>
      <c r="DO9" s="103">
        <f t="shared" ref="DO9:DO40" si="62">DN9/DM9</f>
        <v>2.5756048387096775</v>
      </c>
      <c r="DP9" s="101">
        <f>VSM!H257</f>
        <v>115.04</v>
      </c>
      <c r="DQ9" s="101">
        <f>VSM!K257</f>
        <v>3.3</v>
      </c>
      <c r="DR9" s="101">
        <f>VSM!D104</f>
        <v>454.55599999999998</v>
      </c>
      <c r="DS9" s="101">
        <f>VSM!E104</f>
        <v>51.834000000000003</v>
      </c>
      <c r="DT9" s="102">
        <f t="shared" ref="DT9:DT40" si="63">DS9/DR9</f>
        <v>0.11403215445401668</v>
      </c>
      <c r="DU9" s="101">
        <f>VSM!F104</f>
        <v>10.039999999999999</v>
      </c>
      <c r="DV9" s="101">
        <f>ABS(VSM!G104)</f>
        <v>27.16</v>
      </c>
      <c r="DW9" s="103">
        <f t="shared" ref="DW9:DW40" si="64">DV9/DU9</f>
        <v>2.7051792828685262</v>
      </c>
      <c r="DX9" s="101">
        <f>VSM!H104</f>
        <v>409.11</v>
      </c>
      <c r="DY9" s="101">
        <f>VSM!K104</f>
        <v>3.4</v>
      </c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</row>
    <row r="10" spans="1:190" ht="16.5" customHeight="1">
      <c r="A10" s="83">
        <v>102</v>
      </c>
      <c r="B10" s="84" t="str">
        <f>Lokalizacje!D4</f>
        <v>52° 16.279'N</v>
      </c>
      <c r="C10" s="84" t="str">
        <f>Lokalizacje!C4</f>
        <v>21° 07.137'E</v>
      </c>
      <c r="D10" s="85">
        <f>Lokalizacje!B4</f>
        <v>45230</v>
      </c>
      <c r="E10" s="86">
        <f>'Analiza sitowa'!B3</f>
        <v>783.06</v>
      </c>
      <c r="F10" s="86">
        <f>'Analiza sitowa'!C3</f>
        <v>32.78</v>
      </c>
      <c r="G10" s="86">
        <f>'Analiza sitowa'!D3</f>
        <v>105.96</v>
      </c>
      <c r="H10" s="86">
        <f>'Analiza sitowa'!E3</f>
        <v>319.31</v>
      </c>
      <c r="I10" s="86">
        <f>'Analiza sitowa'!F3</f>
        <v>293.77</v>
      </c>
      <c r="J10" s="86">
        <f>'Analiza sitowa'!G3</f>
        <v>30.1</v>
      </c>
      <c r="K10" s="87">
        <f t="shared" si="0"/>
        <v>781.92</v>
      </c>
      <c r="L10" s="87">
        <f t="shared" si="1"/>
        <v>1.1399999999999864</v>
      </c>
      <c r="M10" s="88">
        <f t="shared" si="2"/>
        <v>100</v>
      </c>
      <c r="N10" s="88">
        <f t="shared" si="3"/>
        <v>4.1861415472633006</v>
      </c>
      <c r="O10" s="88">
        <f t="shared" si="4"/>
        <v>13.531530150946288</v>
      </c>
      <c r="P10" s="88">
        <f t="shared" si="5"/>
        <v>40.777207365974519</v>
      </c>
      <c r="Q10" s="88">
        <f t="shared" si="6"/>
        <v>37.515643756544833</v>
      </c>
      <c r="R10" s="88">
        <f t="shared" si="7"/>
        <v>3.8438944653027871</v>
      </c>
      <c r="S10" s="89">
        <f>'Masa Wawer'!D4</f>
        <v>9.5500000000000007</v>
      </c>
      <c r="T10" s="89">
        <f>'Masa Wawer'!G4</f>
        <v>9.66</v>
      </c>
      <c r="U10" s="89">
        <f>'Masa Wawer'!J4</f>
        <v>10.050000000000001</v>
      </c>
      <c r="V10" s="89">
        <f>'Masa Wawer'!M4</f>
        <v>10.33</v>
      </c>
      <c r="W10" s="89">
        <f>'Masa Wawer'!P4</f>
        <v>9.4499999999999993</v>
      </c>
      <c r="X10" s="89">
        <f>'Masa Wawer'!S4</f>
        <v>9.4600000000000009</v>
      </c>
      <c r="Y10" s="90">
        <f t="shared" ca="1" si="8"/>
        <v>9.2585499999999995E-4</v>
      </c>
      <c r="Z10" s="90">
        <f t="shared" ca="1" si="9"/>
        <v>2.6584999999999998E-3</v>
      </c>
      <c r="AA10" s="90">
        <f t="shared" ca="1" si="10"/>
        <v>1.4599999999999999E-3</v>
      </c>
      <c r="AB10" s="90">
        <f t="shared" ca="1" si="11"/>
        <v>8.8354999999999998E-4</v>
      </c>
      <c r="AC10" s="90">
        <f t="shared" ca="1" si="12"/>
        <v>7.2756999999999997E-4</v>
      </c>
      <c r="AD10" s="90">
        <f t="shared" ca="1" si="13"/>
        <v>1.4049499999999999E-3</v>
      </c>
      <c r="AE10" s="91">
        <f t="shared" ca="1" si="14"/>
        <v>9.2585499999999996E-6</v>
      </c>
      <c r="AF10" s="91">
        <f t="shared" ca="1" si="15"/>
        <v>2.6584999999999997E-5</v>
      </c>
      <c r="AG10" s="91">
        <f t="shared" ca="1" si="16"/>
        <v>1.4599999999999999E-5</v>
      </c>
      <c r="AH10" s="91">
        <f t="shared" ca="1" si="17"/>
        <v>8.8355000000000004E-6</v>
      </c>
      <c r="AI10" s="91">
        <f t="shared" ca="1" si="18"/>
        <v>7.2756999999999996E-6</v>
      </c>
      <c r="AJ10" s="91">
        <f t="shared" ca="1" si="19"/>
        <v>1.4049499999999998E-5</v>
      </c>
      <c r="AK10" s="226">
        <f t="shared" ca="1" si="20"/>
        <v>96.948167539267004</v>
      </c>
      <c r="AL10" s="226">
        <f t="shared" ca="1" si="21"/>
        <v>275.2070393374741</v>
      </c>
      <c r="AM10" s="226">
        <f t="shared" ca="1" si="22"/>
        <v>145.27363184079599</v>
      </c>
      <c r="AN10" s="226">
        <f t="shared" ca="1" si="23"/>
        <v>85.532429816069694</v>
      </c>
      <c r="AO10" s="226">
        <f t="shared" ca="1" si="24"/>
        <v>76.991534391534387</v>
      </c>
      <c r="AP10" s="226">
        <f t="shared" ca="1" si="25"/>
        <v>148.51479915433399</v>
      </c>
      <c r="AQ10" s="92">
        <f t="shared" ca="1" si="26"/>
        <v>828.46760207947511</v>
      </c>
      <c r="AR10" s="93">
        <f t="shared" ca="1" si="27"/>
        <v>11.702107275640545</v>
      </c>
      <c r="AS10" s="93">
        <f t="shared" ca="1" si="28"/>
        <v>33.218805255232347</v>
      </c>
      <c r="AT10" s="93">
        <f t="shared" ca="1" si="29"/>
        <v>17.535221833196061</v>
      </c>
      <c r="AU10" s="93">
        <f t="shared" ca="1" si="30"/>
        <v>10.324173160348224</v>
      </c>
      <c r="AV10" s="93">
        <f t="shared" ca="1" si="31"/>
        <v>9.2932462534785483</v>
      </c>
      <c r="AW10" s="93">
        <f t="shared" ca="1" si="32"/>
        <v>17.926446222104282</v>
      </c>
      <c r="AX10" s="91">
        <f ca="1">'F3 Wawer'!AK3</f>
        <v>8.8863000000000006E-4</v>
      </c>
      <c r="AY10" s="91">
        <f t="shared" ca="1" si="33"/>
        <v>8.8862999999999999E-6</v>
      </c>
      <c r="AZ10" s="92">
        <f t="shared" ca="1" si="34"/>
        <v>93.050261780104705</v>
      </c>
      <c r="BA10" s="92">
        <f t="shared" ca="1" si="35"/>
        <v>4.0206079785711539</v>
      </c>
      <c r="BB10" s="91">
        <f>ARM!G6</f>
        <v>8.8017862722320622E-3</v>
      </c>
      <c r="BC10" s="91">
        <f t="shared" si="36"/>
        <v>8.8017862722320627E-9</v>
      </c>
      <c r="BD10" s="94">
        <f t="shared" si="37"/>
        <v>2.4566763462052156E-7</v>
      </c>
      <c r="BE10" s="95">
        <f t="shared" si="38"/>
        <v>24.566763462052155</v>
      </c>
      <c r="BF10" s="95"/>
      <c r="BG10" s="95"/>
      <c r="BH10" s="95"/>
      <c r="BI10" s="95"/>
      <c r="BJ10" s="96"/>
      <c r="BK10" s="91">
        <f t="shared" si="39"/>
        <v>0</v>
      </c>
      <c r="BL10" s="97">
        <f>BK10/$BC$5/$BC$4</f>
        <v>0</v>
      </c>
      <c r="BM10" s="95">
        <f t="shared" si="40"/>
        <v>0</v>
      </c>
      <c r="BN10" s="96"/>
      <c r="BO10" s="91">
        <f t="shared" si="41"/>
        <v>0</v>
      </c>
      <c r="BP10" s="97">
        <f t="shared" si="42"/>
        <v>0</v>
      </c>
      <c r="BQ10" s="95">
        <f t="shared" si="43"/>
        <v>0</v>
      </c>
      <c r="BR10" s="96"/>
      <c r="BS10" s="91">
        <f t="shared" si="44"/>
        <v>0</v>
      </c>
      <c r="BT10" s="94">
        <f t="shared" si="45"/>
        <v>0</v>
      </c>
      <c r="BU10" s="95">
        <f t="shared" si="46"/>
        <v>0</v>
      </c>
      <c r="BV10" s="98">
        <f>ARM!C58</f>
        <v>-0.71</v>
      </c>
      <c r="BW10" s="98">
        <f t="shared" si="47"/>
        <v>-7.0999999999999998E-7</v>
      </c>
      <c r="BX10" s="99">
        <f t="shared" si="48"/>
        <v>-1.9816888888888888E-5</v>
      </c>
      <c r="BY10" s="100">
        <f t="shared" si="49"/>
        <v>-1981.6888888888889</v>
      </c>
      <c r="BZ10" s="98">
        <f>ARM!G58</f>
        <v>9.3673936622409183E-3</v>
      </c>
      <c r="CA10" s="98">
        <f t="shared" si="50"/>
        <v>9.3673936622409175E-9</v>
      </c>
      <c r="CB10" s="99">
        <f t="shared" si="51"/>
        <v>2.6145436532832427E-7</v>
      </c>
      <c r="CC10" s="100">
        <f t="shared" si="52"/>
        <v>26.145436532832427</v>
      </c>
      <c r="CD10" s="101">
        <f>VSM!D3</f>
        <v>99.542000000000002</v>
      </c>
      <c r="CE10" s="101">
        <f>VSM!E3</f>
        <v>11.69</v>
      </c>
      <c r="CF10" s="102">
        <f t="shared" si="53"/>
        <v>0.11743786542364026</v>
      </c>
      <c r="CG10" s="101">
        <f>VSM!F3</f>
        <v>8.4700000000000006</v>
      </c>
      <c r="CH10" s="101">
        <f>ABS(VSM!G3)</f>
        <v>20.67</v>
      </c>
      <c r="CI10" s="103">
        <f t="shared" si="54"/>
        <v>2.4403778040141675</v>
      </c>
      <c r="CJ10" s="101">
        <f>VSM!H3</f>
        <v>89.59</v>
      </c>
      <c r="CK10" s="101">
        <f>VSM!K3</f>
        <v>3.3</v>
      </c>
      <c r="CL10" s="101">
        <f>VSM!D54</f>
        <v>0</v>
      </c>
      <c r="CM10" s="101">
        <f>VSM!E54</f>
        <v>0</v>
      </c>
      <c r="CN10" s="102" t="e">
        <f t="shared" si="55"/>
        <v>#DIV/0!</v>
      </c>
      <c r="CO10" s="101">
        <f>VSM!F54</f>
        <v>0</v>
      </c>
      <c r="CP10" s="101"/>
      <c r="CQ10" s="103" t="e">
        <f t="shared" si="56"/>
        <v>#DIV/0!</v>
      </c>
      <c r="CR10" s="101">
        <f>VSM!H54</f>
        <v>0</v>
      </c>
      <c r="CS10" s="101">
        <f>VSM!K54</f>
        <v>0</v>
      </c>
      <c r="CT10" s="101">
        <f>VSM!D156</f>
        <v>0</v>
      </c>
      <c r="CU10" s="101">
        <f>VSM!E156</f>
        <v>0</v>
      </c>
      <c r="CV10" s="102" t="e">
        <f t="shared" si="57"/>
        <v>#DIV/0!</v>
      </c>
      <c r="CW10" s="101">
        <f>VSM!F156</f>
        <v>0</v>
      </c>
      <c r="CX10" s="101">
        <f>ABS(VSM!G156)</f>
        <v>0</v>
      </c>
      <c r="CY10" s="103" t="e">
        <f t="shared" si="58"/>
        <v>#DIV/0!</v>
      </c>
      <c r="CZ10" s="101">
        <f>VSM!H156</f>
        <v>0</v>
      </c>
      <c r="DA10" s="101">
        <f>VSM!K156</f>
        <v>0</v>
      </c>
      <c r="DB10" s="101">
        <f>VSM!D207</f>
        <v>0</v>
      </c>
      <c r="DC10" s="101">
        <f>VSM!E207</f>
        <v>0</v>
      </c>
      <c r="DD10" s="102" t="e">
        <f t="shared" si="59"/>
        <v>#DIV/0!</v>
      </c>
      <c r="DE10" s="101">
        <f>VSM!F207</f>
        <v>0</v>
      </c>
      <c r="DF10" s="101">
        <f>ABS(VSM!G207)</f>
        <v>0</v>
      </c>
      <c r="DG10" s="103" t="e">
        <f t="shared" si="60"/>
        <v>#DIV/0!</v>
      </c>
      <c r="DH10" s="101">
        <f>VSM!H207</f>
        <v>0</v>
      </c>
      <c r="DI10" s="101">
        <f>VSM!K207</f>
        <v>0</v>
      </c>
      <c r="DJ10" s="101">
        <f>VSM!D258</f>
        <v>0</v>
      </c>
      <c r="DK10" s="101">
        <f>VSM!E258</f>
        <v>0</v>
      </c>
      <c r="DL10" s="102" t="e">
        <f t="shared" si="61"/>
        <v>#DIV/0!</v>
      </c>
      <c r="DM10" s="101">
        <f>VSM!F258</f>
        <v>0</v>
      </c>
      <c r="DN10" s="101">
        <f>ABS(VSM!G258)</f>
        <v>0</v>
      </c>
      <c r="DO10" s="103" t="e">
        <f t="shared" si="62"/>
        <v>#DIV/0!</v>
      </c>
      <c r="DP10" s="101">
        <f>VSM!H258</f>
        <v>0</v>
      </c>
      <c r="DQ10" s="101">
        <f>VSM!K258</f>
        <v>0</v>
      </c>
      <c r="DR10" s="101">
        <f>VSM!D105</f>
        <v>144.82499999999999</v>
      </c>
      <c r="DS10" s="101">
        <f>VSM!E105</f>
        <v>13.749000000000001</v>
      </c>
      <c r="DT10" s="102">
        <f t="shared" si="63"/>
        <v>9.4935266701191109E-2</v>
      </c>
      <c r="DU10" s="101">
        <f>VSM!F105</f>
        <v>8.9499999999999993</v>
      </c>
      <c r="DV10" s="101">
        <f>ABS(VSM!G105)</f>
        <v>28.12</v>
      </c>
      <c r="DW10" s="103">
        <f t="shared" si="64"/>
        <v>3.1418994413407826</v>
      </c>
      <c r="DX10" s="101">
        <f>VSM!H105</f>
        <v>130.35</v>
      </c>
      <c r="DY10" s="101">
        <f>VSM!K105</f>
        <v>4.2</v>
      </c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</row>
    <row r="11" spans="1:190" ht="16.5" customHeight="1">
      <c r="A11" s="83">
        <v>103</v>
      </c>
      <c r="B11" s="84" t="str">
        <f>Lokalizacje!D5</f>
        <v>52° 16.710'N</v>
      </c>
      <c r="C11" s="84" t="str">
        <f>Lokalizacje!C5</f>
        <v>21° 08.469'E</v>
      </c>
      <c r="D11" s="85">
        <f>Lokalizacje!B5</f>
        <v>45230</v>
      </c>
      <c r="E11" s="86">
        <f>'Analiza sitowa'!B4</f>
        <v>1091.6300000000001</v>
      </c>
      <c r="F11" s="86">
        <f>'Analiza sitowa'!C4</f>
        <v>67.260000000000005</v>
      </c>
      <c r="G11" s="86">
        <f>'Analiza sitowa'!D4</f>
        <v>222.39</v>
      </c>
      <c r="H11" s="86">
        <f>'Analiza sitowa'!E4</f>
        <v>513.98</v>
      </c>
      <c r="I11" s="86">
        <f>'Analiza sitowa'!F4</f>
        <v>256.3</v>
      </c>
      <c r="J11" s="86">
        <f>'Analiza sitowa'!G4</f>
        <v>30.08</v>
      </c>
      <c r="K11" s="87">
        <f t="shared" si="0"/>
        <v>1090.01</v>
      </c>
      <c r="L11" s="87">
        <f t="shared" si="1"/>
        <v>1.6200000000001182</v>
      </c>
      <c r="M11" s="88">
        <f t="shared" si="2"/>
        <v>100</v>
      </c>
      <c r="N11" s="88">
        <f t="shared" si="3"/>
        <v>6.1614283227833608</v>
      </c>
      <c r="O11" s="88">
        <f t="shared" si="4"/>
        <v>20.372287313467012</v>
      </c>
      <c r="P11" s="88">
        <f t="shared" si="5"/>
        <v>47.083718842464933</v>
      </c>
      <c r="Q11" s="88">
        <f t="shared" si="6"/>
        <v>23.478651191337725</v>
      </c>
      <c r="R11" s="88">
        <f t="shared" si="7"/>
        <v>2.7555123988897332</v>
      </c>
      <c r="S11" s="89">
        <f>'Masa Wawer'!D5</f>
        <v>9.4200000000000017</v>
      </c>
      <c r="T11" s="89">
        <f>'Masa Wawer'!G5</f>
        <v>8.5500000000000007</v>
      </c>
      <c r="U11" s="89">
        <f>'Masa Wawer'!J5</f>
        <v>9.4400000000000013</v>
      </c>
      <c r="V11" s="89">
        <f>'Masa Wawer'!M5</f>
        <v>9.1699999999999982</v>
      </c>
      <c r="W11" s="89">
        <f>'Masa Wawer'!P5</f>
        <v>9.14</v>
      </c>
      <c r="X11" s="89">
        <f>'Masa Wawer'!S5</f>
        <v>7.4500000000000011</v>
      </c>
      <c r="Y11" s="90">
        <f t="shared" ca="1" si="8"/>
        <v>9.2868500000000006E-4</v>
      </c>
      <c r="Z11" s="90">
        <f t="shared" ca="1" si="9"/>
        <v>2.1199499999999998E-3</v>
      </c>
      <c r="AA11" s="90">
        <f t="shared" ca="1" si="10"/>
        <v>1.1689999999999999E-3</v>
      </c>
      <c r="AB11" s="90">
        <f t="shared" ca="1" si="11"/>
        <v>8.8160499999999993E-4</v>
      </c>
      <c r="AC11" s="90">
        <f t="shared" ca="1" si="12"/>
        <v>9.0879999999999997E-4</v>
      </c>
      <c r="AD11" s="90">
        <f t="shared" ca="1" si="13"/>
        <v>1.5244500000000001E-3</v>
      </c>
      <c r="AE11" s="91">
        <f t="shared" ca="1" si="14"/>
        <v>9.2868500000000007E-6</v>
      </c>
      <c r="AF11" s="91">
        <f t="shared" ca="1" si="15"/>
        <v>2.1199499999999999E-5</v>
      </c>
      <c r="AG11" s="91">
        <f t="shared" ca="1" si="16"/>
        <v>1.1689999999999998E-5</v>
      </c>
      <c r="AH11" s="91">
        <f t="shared" ca="1" si="17"/>
        <v>8.8160500000000001E-6</v>
      </c>
      <c r="AI11" s="91">
        <f t="shared" ca="1" si="18"/>
        <v>9.0880000000000001E-6</v>
      </c>
      <c r="AJ11" s="91">
        <f t="shared" ca="1" si="19"/>
        <v>1.5244500000000001E-5</v>
      </c>
      <c r="AK11" s="226">
        <f t="shared" ca="1" si="20"/>
        <v>98.586518046709102</v>
      </c>
      <c r="AL11" s="226">
        <f t="shared" ca="1" si="21"/>
        <v>247.94736842105263</v>
      </c>
      <c r="AM11" s="226">
        <f t="shared" ca="1" si="22"/>
        <v>123.83474576271183</v>
      </c>
      <c r="AN11" s="226">
        <f t="shared" ca="1" si="23"/>
        <v>96.140130861504943</v>
      </c>
      <c r="AO11" s="226">
        <f t="shared" ca="1" si="24"/>
        <v>99.431072210065636</v>
      </c>
      <c r="AP11" s="226">
        <f t="shared" ca="1" si="25"/>
        <v>204.62416107382549</v>
      </c>
      <c r="AQ11" s="92">
        <f t="shared" ca="1" si="26"/>
        <v>870.56399637586958</v>
      </c>
      <c r="AR11" s="93">
        <f t="shared" ca="1" si="27"/>
        <v>11.324442368065032</v>
      </c>
      <c r="AS11" s="93">
        <f t="shared" ca="1" si="28"/>
        <v>28.481233941818139</v>
      </c>
      <c r="AT11" s="93">
        <f t="shared" ca="1" si="29"/>
        <v>14.224657380529401</v>
      </c>
      <c r="AU11" s="93">
        <f t="shared" ca="1" si="30"/>
        <v>11.043430610699877</v>
      </c>
      <c r="AV11" s="93">
        <f t="shared" ca="1" si="31"/>
        <v>11.421454668926586</v>
      </c>
      <c r="AW11" s="93">
        <f t="shared" ca="1" si="32"/>
        <v>23.50478102996097</v>
      </c>
      <c r="AX11" s="91">
        <f ca="1">'F3 Wawer'!AK4</f>
        <v>8.9251E-4</v>
      </c>
      <c r="AY11" s="91">
        <f t="shared" ca="1" si="33"/>
        <v>8.9251000000000003E-6</v>
      </c>
      <c r="AZ11" s="92">
        <f t="shared" ca="1" si="34"/>
        <v>94.746284501061552</v>
      </c>
      <c r="BA11" s="92">
        <f t="shared" ca="1" si="35"/>
        <v>3.8952928064951977</v>
      </c>
      <c r="BB11" s="91">
        <f>ARM!G7</f>
        <v>9.3125009656115885E-3</v>
      </c>
      <c r="BC11" s="91">
        <f t="shared" si="36"/>
        <v>9.3125009656115891E-9</v>
      </c>
      <c r="BD11" s="94">
        <f t="shared" si="37"/>
        <v>2.5992224917351456E-7</v>
      </c>
      <c r="BE11" s="95">
        <f t="shared" si="38"/>
        <v>25.992224917351457</v>
      </c>
      <c r="BF11" s="95"/>
      <c r="BG11" s="95"/>
      <c r="BH11" s="95"/>
      <c r="BI11" s="95"/>
      <c r="BJ11" s="96"/>
      <c r="BK11" s="91">
        <f t="shared" si="39"/>
        <v>0</v>
      </c>
      <c r="BL11" s="97">
        <f>BK11/$BC$5/$BC$4</f>
        <v>0</v>
      </c>
      <c r="BM11" s="95">
        <f t="shared" si="40"/>
        <v>0</v>
      </c>
      <c r="BN11" s="96"/>
      <c r="BO11" s="91">
        <f t="shared" si="41"/>
        <v>0</v>
      </c>
      <c r="BP11" s="97">
        <f t="shared" si="42"/>
        <v>0</v>
      </c>
      <c r="BQ11" s="95">
        <f t="shared" si="43"/>
        <v>0</v>
      </c>
      <c r="BR11" s="96"/>
      <c r="BS11" s="91">
        <f t="shared" si="44"/>
        <v>0</v>
      </c>
      <c r="BT11" s="94">
        <f t="shared" si="45"/>
        <v>0</v>
      </c>
      <c r="BU11" s="95">
        <f t="shared" si="46"/>
        <v>0</v>
      </c>
      <c r="BV11" s="98">
        <f>ARM!C59</f>
        <v>0.56999999999999995</v>
      </c>
      <c r="BW11" s="98">
        <f t="shared" si="47"/>
        <v>5.6999999999999994E-7</v>
      </c>
      <c r="BX11" s="99">
        <f t="shared" si="48"/>
        <v>1.590933333333333E-5</v>
      </c>
      <c r="BY11" s="100">
        <f t="shared" si="49"/>
        <v>1590.9333333333329</v>
      </c>
      <c r="BZ11" s="98">
        <f>ARM!G59</f>
        <v>1.2286600139736797E-2</v>
      </c>
      <c r="CA11" s="98">
        <f t="shared" si="50"/>
        <v>1.2286600139736796E-8</v>
      </c>
      <c r="CB11" s="99">
        <f t="shared" si="51"/>
        <v>3.4293266167798701E-7</v>
      </c>
      <c r="CC11" s="100">
        <f t="shared" si="52"/>
        <v>34.293266167798699</v>
      </c>
      <c r="CD11" s="101">
        <f>VSM!D4</f>
        <v>164.24700000000001</v>
      </c>
      <c r="CE11" s="101">
        <f>VSM!E4</f>
        <v>19.497</v>
      </c>
      <c r="CF11" s="102">
        <f t="shared" si="53"/>
        <v>0.11870536448154304</v>
      </c>
      <c r="CG11" s="101">
        <f>VSM!F4</f>
        <v>9.93</v>
      </c>
      <c r="CH11" s="101">
        <f>ABS(VSM!G4)</f>
        <v>22.59</v>
      </c>
      <c r="CI11" s="103">
        <f t="shared" si="54"/>
        <v>2.2749244712990939</v>
      </c>
      <c r="CJ11" s="101">
        <f>VSM!H4</f>
        <v>147.83000000000001</v>
      </c>
      <c r="CK11" s="101">
        <f>VSM!K4</f>
        <v>3</v>
      </c>
      <c r="CL11" s="101">
        <f>VSM!D55</f>
        <v>0</v>
      </c>
      <c r="CM11" s="101">
        <f>VSM!E55</f>
        <v>0</v>
      </c>
      <c r="CN11" s="102" t="e">
        <f t="shared" si="55"/>
        <v>#DIV/0!</v>
      </c>
      <c r="CO11" s="101">
        <f>VSM!F55</f>
        <v>0</v>
      </c>
      <c r="CP11" s="101"/>
      <c r="CQ11" s="103" t="e">
        <f t="shared" si="56"/>
        <v>#DIV/0!</v>
      </c>
      <c r="CR11" s="101">
        <f>VSM!H55</f>
        <v>0</v>
      </c>
      <c r="CS11" s="101">
        <f>VSM!K55</f>
        <v>0</v>
      </c>
      <c r="CT11" s="101">
        <f>VSM!D157</f>
        <v>0</v>
      </c>
      <c r="CU11" s="101">
        <f>VSM!E157</f>
        <v>0</v>
      </c>
      <c r="CV11" s="102" t="e">
        <f t="shared" si="57"/>
        <v>#DIV/0!</v>
      </c>
      <c r="CW11" s="101">
        <f>VSM!F157</f>
        <v>0</v>
      </c>
      <c r="CX11" s="101">
        <f>ABS(VSM!G157)</f>
        <v>0</v>
      </c>
      <c r="CY11" s="103" t="e">
        <f t="shared" si="58"/>
        <v>#DIV/0!</v>
      </c>
      <c r="CZ11" s="101">
        <f>VSM!H157</f>
        <v>0</v>
      </c>
      <c r="DA11" s="101">
        <f>VSM!K157</f>
        <v>0</v>
      </c>
      <c r="DB11" s="101">
        <f>VSM!D208</f>
        <v>0</v>
      </c>
      <c r="DC11" s="101">
        <f>VSM!E208</f>
        <v>0</v>
      </c>
      <c r="DD11" s="102" t="e">
        <f t="shared" si="59"/>
        <v>#DIV/0!</v>
      </c>
      <c r="DE11" s="101">
        <f>VSM!F208</f>
        <v>0</v>
      </c>
      <c r="DF11" s="101">
        <f>ABS(VSM!G208)</f>
        <v>0</v>
      </c>
      <c r="DG11" s="103" t="e">
        <f t="shared" si="60"/>
        <v>#DIV/0!</v>
      </c>
      <c r="DH11" s="101">
        <f>VSM!H208</f>
        <v>0</v>
      </c>
      <c r="DI11" s="101">
        <f>VSM!K208</f>
        <v>0</v>
      </c>
      <c r="DJ11" s="101">
        <f>VSM!D259</f>
        <v>0</v>
      </c>
      <c r="DK11" s="101">
        <f>VSM!E259</f>
        <v>0</v>
      </c>
      <c r="DL11" s="102" t="e">
        <f t="shared" si="61"/>
        <v>#DIV/0!</v>
      </c>
      <c r="DM11" s="101">
        <f>VSM!F259</f>
        <v>0</v>
      </c>
      <c r="DN11" s="101">
        <f>ABS(VSM!G259)</f>
        <v>0</v>
      </c>
      <c r="DO11" s="103" t="e">
        <f t="shared" si="62"/>
        <v>#DIV/0!</v>
      </c>
      <c r="DP11" s="101">
        <f>VSM!H259</f>
        <v>0</v>
      </c>
      <c r="DQ11" s="101">
        <f>VSM!K259</f>
        <v>0</v>
      </c>
      <c r="DR11" s="101">
        <f>VSM!D106</f>
        <v>194.12700000000001</v>
      </c>
      <c r="DS11" s="101">
        <f>VSM!E106</f>
        <v>17.306999999999999</v>
      </c>
      <c r="DT11" s="102">
        <f t="shared" si="63"/>
        <v>8.9152977174736109E-2</v>
      </c>
      <c r="DU11" s="101">
        <f>VSM!F106</f>
        <v>8.5299999999999994</v>
      </c>
      <c r="DV11" s="101">
        <f>ABS(VSM!G106)</f>
        <v>28.71</v>
      </c>
      <c r="DW11" s="103">
        <f t="shared" si="64"/>
        <v>3.3657678780773743</v>
      </c>
      <c r="DX11" s="101">
        <f>VSM!H106</f>
        <v>174.72</v>
      </c>
      <c r="DY11" s="101">
        <f>VSM!K106</f>
        <v>5.3</v>
      </c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</row>
    <row r="12" spans="1:190" ht="16.5" customHeight="1">
      <c r="A12" s="83">
        <v>104</v>
      </c>
      <c r="B12" s="84" t="str">
        <f>Lokalizacje!D6</f>
        <v>52° 16.703'N</v>
      </c>
      <c r="C12" s="84" t="str">
        <f>Lokalizacje!C6</f>
        <v>21° 08.876'E</v>
      </c>
      <c r="D12" s="85">
        <f>Lokalizacje!B6</f>
        <v>45230</v>
      </c>
      <c r="E12" s="86">
        <f>'Analiza sitowa'!B5</f>
        <v>449.18</v>
      </c>
      <c r="F12" s="86">
        <f>'Analiza sitowa'!C5</f>
        <v>31.48</v>
      </c>
      <c r="G12" s="86">
        <f>'Analiza sitowa'!D5</f>
        <v>70.02</v>
      </c>
      <c r="H12" s="86">
        <f>'Analiza sitowa'!E5</f>
        <v>169.41</v>
      </c>
      <c r="I12" s="86">
        <f>'Analiza sitowa'!F5</f>
        <v>147.22999999999999</v>
      </c>
      <c r="J12" s="86">
        <f>'Analiza sitowa'!G5</f>
        <v>30.21</v>
      </c>
      <c r="K12" s="87">
        <f t="shared" si="0"/>
        <v>448.34999999999997</v>
      </c>
      <c r="L12" s="87">
        <f t="shared" si="1"/>
        <v>0.83000000000004093</v>
      </c>
      <c r="M12" s="88">
        <f t="shared" si="2"/>
        <v>100</v>
      </c>
      <c r="N12" s="88">
        <f t="shared" si="3"/>
        <v>7.0083262834498425</v>
      </c>
      <c r="O12" s="88">
        <f t="shared" si="4"/>
        <v>15.588405538982144</v>
      </c>
      <c r="P12" s="88">
        <f t="shared" si="5"/>
        <v>37.71539249298722</v>
      </c>
      <c r="Q12" s="88">
        <f t="shared" si="6"/>
        <v>32.77750567701144</v>
      </c>
      <c r="R12" s="88">
        <f t="shared" si="7"/>
        <v>6.7255888507947823</v>
      </c>
      <c r="S12" s="89">
        <f>'Masa Wawer'!D6</f>
        <v>10.370000000000001</v>
      </c>
      <c r="T12" s="89">
        <f>'Masa Wawer'!G6</f>
        <v>9.9700000000000006</v>
      </c>
      <c r="U12" s="89">
        <f>'Masa Wawer'!J6</f>
        <v>9.66</v>
      </c>
      <c r="V12" s="89">
        <f>'Masa Wawer'!M6</f>
        <v>10.010000000000002</v>
      </c>
      <c r="W12" s="89">
        <f>'Masa Wawer'!P6</f>
        <v>9.4</v>
      </c>
      <c r="X12" s="89">
        <f>'Masa Wawer'!S6</f>
        <v>8.8800000000000008</v>
      </c>
      <c r="Y12" s="90">
        <f t="shared" ca="1" si="8"/>
        <v>6.8674000000000003E-4</v>
      </c>
      <c r="Z12" s="90">
        <f t="shared" ca="1" si="9"/>
        <v>1.4822500000000001E-3</v>
      </c>
      <c r="AA12" s="90">
        <f t="shared" ca="1" si="10"/>
        <v>6.0143499999999999E-4</v>
      </c>
      <c r="AB12" s="90">
        <f t="shared" ca="1" si="11"/>
        <v>3.3936000000000003E-4</v>
      </c>
      <c r="AC12" s="90">
        <f t="shared" ca="1" si="12"/>
        <v>4.64065E-4</v>
      </c>
      <c r="AD12" s="90">
        <f t="shared" ca="1" si="13"/>
        <v>1.10735E-3</v>
      </c>
      <c r="AE12" s="91">
        <f t="shared" ca="1" si="14"/>
        <v>6.8674000000000005E-6</v>
      </c>
      <c r="AF12" s="91">
        <f t="shared" ca="1" si="15"/>
        <v>1.4822500000000001E-5</v>
      </c>
      <c r="AG12" s="91">
        <f t="shared" ca="1" si="16"/>
        <v>6.0143500000000003E-6</v>
      </c>
      <c r="AH12" s="91">
        <f t="shared" ca="1" si="17"/>
        <v>3.3936000000000004E-6</v>
      </c>
      <c r="AI12" s="91">
        <f t="shared" ca="1" si="18"/>
        <v>4.6406500000000002E-6</v>
      </c>
      <c r="AJ12" s="91">
        <f t="shared" ca="1" si="19"/>
        <v>1.10735E-5</v>
      </c>
      <c r="AK12" s="226">
        <f t="shared" ca="1" si="20"/>
        <v>66.223722275795552</v>
      </c>
      <c r="AL12" s="226">
        <f t="shared" ca="1" si="21"/>
        <v>148.67101303911735</v>
      </c>
      <c r="AM12" s="226">
        <f t="shared" ca="1" si="22"/>
        <v>62.260351966873714</v>
      </c>
      <c r="AN12" s="226">
        <f t="shared" ca="1" si="23"/>
        <v>33.9020979020979</v>
      </c>
      <c r="AO12" s="226">
        <f t="shared" ca="1" si="24"/>
        <v>49.368617021276592</v>
      </c>
      <c r="AP12" s="226">
        <f t="shared" ca="1" si="25"/>
        <v>124.70157657657657</v>
      </c>
      <c r="AQ12" s="92">
        <f t="shared" ca="1" si="26"/>
        <v>485.12737878173766</v>
      </c>
      <c r="AR12" s="93">
        <f t="shared" ca="1" si="27"/>
        <v>13.650790528891193</v>
      </c>
      <c r="AS12" s="93">
        <f t="shared" ca="1" si="28"/>
        <v>30.645768419103291</v>
      </c>
      <c r="AT12" s="93">
        <f t="shared" ca="1" si="29"/>
        <v>12.833815342111437</v>
      </c>
      <c r="AU12" s="93">
        <f t="shared" ca="1" si="30"/>
        <v>6.9882878981667824</v>
      </c>
      <c r="AV12" s="93">
        <f t="shared" ca="1" si="31"/>
        <v>10.176423591109645</v>
      </c>
      <c r="AW12" s="93">
        <f t="shared" ca="1" si="32"/>
        <v>25.70491422061766</v>
      </c>
      <c r="AX12" s="91">
        <f ca="1">'F3 Wawer'!AK5</f>
        <v>6.7442499999999998E-4</v>
      </c>
      <c r="AY12" s="91">
        <f t="shared" ca="1" si="33"/>
        <v>6.7442499999999998E-6</v>
      </c>
      <c r="AZ12" s="92">
        <f t="shared" ca="1" si="34"/>
        <v>65.036162005785911</v>
      </c>
      <c r="BA12" s="92">
        <f t="shared" ca="1" si="35"/>
        <v>1.7932550892623085</v>
      </c>
      <c r="BB12" s="91">
        <f>ARM!G8</f>
        <v>7.3253705067515785E-3</v>
      </c>
      <c r="BC12" s="91">
        <f t="shared" si="36"/>
        <v>7.3253705067515789E-9</v>
      </c>
      <c r="BD12" s="94">
        <f t="shared" si="37"/>
        <v>2.044592301439996E-7</v>
      </c>
      <c r="BE12" s="95">
        <f t="shared" si="38"/>
        <v>20.445923014399959</v>
      </c>
      <c r="BF12" s="95"/>
      <c r="BG12" s="95"/>
      <c r="BH12" s="95"/>
      <c r="BI12" s="95"/>
      <c r="BJ12" s="96"/>
      <c r="BK12" s="91">
        <f t="shared" si="39"/>
        <v>0</v>
      </c>
      <c r="BL12" s="97">
        <f>BK12/$BC$5/$BC$4</f>
        <v>0</v>
      </c>
      <c r="BM12" s="95">
        <f t="shared" si="40"/>
        <v>0</v>
      </c>
      <c r="BN12" s="96"/>
      <c r="BO12" s="91">
        <f t="shared" si="41"/>
        <v>0</v>
      </c>
      <c r="BP12" s="97">
        <f t="shared" si="42"/>
        <v>0</v>
      </c>
      <c r="BQ12" s="95">
        <f t="shared" si="43"/>
        <v>0</v>
      </c>
      <c r="BR12" s="96"/>
      <c r="BS12" s="91">
        <f t="shared" si="44"/>
        <v>0</v>
      </c>
      <c r="BT12" s="94">
        <f t="shared" si="45"/>
        <v>0</v>
      </c>
      <c r="BU12" s="95">
        <f t="shared" si="46"/>
        <v>0</v>
      </c>
      <c r="BV12" s="98">
        <f>ARM!C60</f>
        <v>-0.13</v>
      </c>
      <c r="BW12" s="98">
        <f t="shared" si="47"/>
        <v>-1.3E-7</v>
      </c>
      <c r="BX12" s="99">
        <f t="shared" si="48"/>
        <v>-3.6284444444444443E-6</v>
      </c>
      <c r="BY12" s="100">
        <f t="shared" si="49"/>
        <v>-362.84444444444443</v>
      </c>
      <c r="BZ12" s="98">
        <f>ARM!G60</f>
        <v>1.2118021661121744E-2</v>
      </c>
      <c r="CA12" s="98">
        <f t="shared" si="50"/>
        <v>1.2118021661121744E-8</v>
      </c>
      <c r="CB12" s="99">
        <f t="shared" si="51"/>
        <v>3.3822744903042017E-7</v>
      </c>
      <c r="CC12" s="100">
        <f t="shared" si="52"/>
        <v>33.822744903042015</v>
      </c>
      <c r="CD12" s="101">
        <f>VSM!D5</f>
        <v>109.001</v>
      </c>
      <c r="CE12" s="101">
        <f>VSM!E5</f>
        <v>10.63</v>
      </c>
      <c r="CF12" s="102">
        <f t="shared" si="53"/>
        <v>9.752204108219191E-2</v>
      </c>
      <c r="CG12" s="101">
        <f>VSM!F5</f>
        <v>9.5</v>
      </c>
      <c r="CH12" s="101">
        <f>ABS(VSM!G5)</f>
        <v>25.43</v>
      </c>
      <c r="CI12" s="103">
        <f t="shared" si="54"/>
        <v>2.6768421052631579</v>
      </c>
      <c r="CJ12" s="101">
        <f>VSM!H5</f>
        <v>98.1</v>
      </c>
      <c r="CK12" s="101">
        <f>VSM!K5</f>
        <v>3</v>
      </c>
      <c r="CL12" s="101">
        <f>VSM!D56</f>
        <v>0</v>
      </c>
      <c r="CM12" s="101">
        <f>VSM!E56</f>
        <v>0</v>
      </c>
      <c r="CN12" s="102" t="e">
        <f t="shared" si="55"/>
        <v>#DIV/0!</v>
      </c>
      <c r="CO12" s="101">
        <f>VSM!F56</f>
        <v>0</v>
      </c>
      <c r="CP12" s="101"/>
      <c r="CQ12" s="103" t="e">
        <f t="shared" si="56"/>
        <v>#DIV/0!</v>
      </c>
      <c r="CR12" s="101">
        <f>VSM!H56</f>
        <v>0</v>
      </c>
      <c r="CS12" s="101">
        <f>VSM!K56</f>
        <v>0</v>
      </c>
      <c r="CT12" s="101">
        <f>VSM!D158</f>
        <v>0</v>
      </c>
      <c r="CU12" s="101">
        <f>VSM!E158</f>
        <v>0</v>
      </c>
      <c r="CV12" s="102" t="e">
        <f t="shared" si="57"/>
        <v>#DIV/0!</v>
      </c>
      <c r="CW12" s="101">
        <f>VSM!F158</f>
        <v>0</v>
      </c>
      <c r="CX12" s="101">
        <f>ABS(VSM!G158)</f>
        <v>0</v>
      </c>
      <c r="CY12" s="103" t="e">
        <f t="shared" si="58"/>
        <v>#DIV/0!</v>
      </c>
      <c r="CZ12" s="101">
        <f>VSM!H158</f>
        <v>0</v>
      </c>
      <c r="DA12" s="101">
        <f>VSM!K158</f>
        <v>0</v>
      </c>
      <c r="DB12" s="101">
        <f>VSM!D209</f>
        <v>0</v>
      </c>
      <c r="DC12" s="101">
        <f>VSM!E209</f>
        <v>0</v>
      </c>
      <c r="DD12" s="102" t="e">
        <f t="shared" si="59"/>
        <v>#DIV/0!</v>
      </c>
      <c r="DE12" s="101">
        <f>VSM!F209</f>
        <v>0</v>
      </c>
      <c r="DF12" s="101">
        <f>ABS(VSM!G209)</f>
        <v>0</v>
      </c>
      <c r="DG12" s="103" t="e">
        <f t="shared" si="60"/>
        <v>#DIV/0!</v>
      </c>
      <c r="DH12" s="101">
        <f>VSM!H209</f>
        <v>0</v>
      </c>
      <c r="DI12" s="101">
        <f>VSM!K209</f>
        <v>0</v>
      </c>
      <c r="DJ12" s="101">
        <f>VSM!D260</f>
        <v>0</v>
      </c>
      <c r="DK12" s="101">
        <f>VSM!E260</f>
        <v>0</v>
      </c>
      <c r="DL12" s="102" t="e">
        <f t="shared" si="61"/>
        <v>#DIV/0!</v>
      </c>
      <c r="DM12" s="101">
        <f>VSM!F260</f>
        <v>0</v>
      </c>
      <c r="DN12" s="101">
        <f>ABS(VSM!G260)</f>
        <v>0</v>
      </c>
      <c r="DO12" s="103" t="e">
        <f t="shared" si="62"/>
        <v>#DIV/0!</v>
      </c>
      <c r="DP12" s="101">
        <f>VSM!H260</f>
        <v>0</v>
      </c>
      <c r="DQ12" s="101">
        <f>VSM!K260</f>
        <v>0</v>
      </c>
      <c r="DR12" s="101">
        <f>VSM!D107</f>
        <v>99.539000000000001</v>
      </c>
      <c r="DS12" s="101">
        <f>VSM!E107</f>
        <v>14.452999999999999</v>
      </c>
      <c r="DT12" s="102">
        <f t="shared" si="63"/>
        <v>0.14519936909151185</v>
      </c>
      <c r="DU12" s="101">
        <f>VSM!F107</f>
        <v>13.17</v>
      </c>
      <c r="DV12" s="101">
        <f>ABS(VSM!G107)</f>
        <v>33.86</v>
      </c>
      <c r="DW12" s="103">
        <f t="shared" si="64"/>
        <v>2.5709946848899015</v>
      </c>
      <c r="DX12" s="101">
        <f>VSM!H107</f>
        <v>89.59</v>
      </c>
      <c r="DY12" s="101">
        <f>VSM!K107</f>
        <v>5.9</v>
      </c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</row>
    <row r="13" spans="1:190" ht="16.5" customHeight="1">
      <c r="A13" s="83">
        <v>105</v>
      </c>
      <c r="B13" s="84" t="str">
        <f>Lokalizacje!D7</f>
        <v>52° 16.458'N</v>
      </c>
      <c r="C13" s="84" t="str">
        <f>Lokalizacje!C7</f>
        <v>21° 09.723'E</v>
      </c>
      <c r="D13" s="85" t="str">
        <f>Lokalizacje!B7</f>
        <v>2023-11-02</v>
      </c>
      <c r="E13" s="86">
        <f>'Analiza sitowa'!B6</f>
        <v>631.52</v>
      </c>
      <c r="F13" s="86">
        <f>'Analiza sitowa'!C6</f>
        <v>28.47</v>
      </c>
      <c r="G13" s="86">
        <f>'Analiza sitowa'!D6</f>
        <v>54.98</v>
      </c>
      <c r="H13" s="86">
        <f>'Analiza sitowa'!E6</f>
        <v>170.09</v>
      </c>
      <c r="I13" s="86">
        <f>'Analiza sitowa'!F6</f>
        <v>291.08</v>
      </c>
      <c r="J13" s="86">
        <f>'Analiza sitowa'!G6</f>
        <v>85.22</v>
      </c>
      <c r="K13" s="87">
        <f t="shared" si="0"/>
        <v>629.84</v>
      </c>
      <c r="L13" s="87">
        <f t="shared" si="1"/>
        <v>1.67999999999995</v>
      </c>
      <c r="M13" s="88">
        <f t="shared" si="2"/>
        <v>100</v>
      </c>
      <c r="N13" s="88">
        <f t="shared" si="3"/>
        <v>4.50817076260451</v>
      </c>
      <c r="O13" s="88">
        <f t="shared" si="4"/>
        <v>8.7059792247276402</v>
      </c>
      <c r="P13" s="88">
        <f t="shared" si="5"/>
        <v>26.933430453508993</v>
      </c>
      <c r="Q13" s="88">
        <f t="shared" si="6"/>
        <v>46.091968583734484</v>
      </c>
      <c r="R13" s="88">
        <f t="shared" si="7"/>
        <v>13.494426146440336</v>
      </c>
      <c r="S13" s="89">
        <f>'Masa Wawer'!D7</f>
        <v>9.5399999999999991</v>
      </c>
      <c r="T13" s="89">
        <f>'Masa Wawer'!G7</f>
        <v>7.919999999999999</v>
      </c>
      <c r="U13" s="89">
        <f>'Masa Wawer'!J7</f>
        <v>9.8299999999999983</v>
      </c>
      <c r="V13" s="89">
        <f>'Masa Wawer'!M7</f>
        <v>9.990000000000002</v>
      </c>
      <c r="W13" s="89">
        <f>'Masa Wawer'!P7</f>
        <v>9.98</v>
      </c>
      <c r="X13" s="89">
        <f>'Masa Wawer'!S7</f>
        <v>8.7100000000000009</v>
      </c>
      <c r="Y13" s="90">
        <f t="shared" ca="1" si="8"/>
        <v>1.2819999999999999E-3</v>
      </c>
      <c r="Z13" s="90">
        <f t="shared" ca="1" si="9"/>
        <v>1.0425E-3</v>
      </c>
      <c r="AA13" s="90">
        <f t="shared" ca="1" si="10"/>
        <v>8.5026000000000003E-4</v>
      </c>
      <c r="AB13" s="90">
        <f t="shared" ca="1" si="11"/>
        <v>6.6228000000000001E-4</v>
      </c>
      <c r="AC13" s="90">
        <f t="shared" ca="1" si="12"/>
        <v>9.7440999999999999E-4</v>
      </c>
      <c r="AD13" s="90">
        <f t="shared" ca="1" si="13"/>
        <v>2.8684499999999998E-3</v>
      </c>
      <c r="AE13" s="91">
        <f t="shared" ca="1" si="14"/>
        <v>1.2819999999999999E-5</v>
      </c>
      <c r="AF13" s="91">
        <f t="shared" ca="1" si="15"/>
        <v>1.0425000000000001E-5</v>
      </c>
      <c r="AG13" s="91">
        <f t="shared" ca="1" si="16"/>
        <v>8.5026000000000006E-6</v>
      </c>
      <c r="AH13" s="91">
        <f t="shared" ca="1" si="17"/>
        <v>6.6228000000000004E-6</v>
      </c>
      <c r="AI13" s="91">
        <f t="shared" ca="1" si="18"/>
        <v>9.7441000000000004E-6</v>
      </c>
      <c r="AJ13" s="91">
        <f t="shared" ca="1" si="19"/>
        <v>2.86845E-5</v>
      </c>
      <c r="AK13" s="226">
        <f t="shared" ca="1" si="20"/>
        <v>134.38155136268344</v>
      </c>
      <c r="AL13" s="226">
        <f t="shared" ca="1" si="21"/>
        <v>131.6287878787879</v>
      </c>
      <c r="AM13" s="226">
        <f t="shared" ca="1" si="22"/>
        <v>86.496439471007136</v>
      </c>
      <c r="AN13" s="226">
        <f t="shared" ca="1" si="23"/>
        <v>66.294294294294289</v>
      </c>
      <c r="AO13" s="226">
        <f t="shared" ca="1" si="24"/>
        <v>97.636272545090179</v>
      </c>
      <c r="AP13" s="226">
        <f t="shared" ca="1" si="25"/>
        <v>329.32835820895519</v>
      </c>
      <c r="AQ13" s="92">
        <f t="shared" ca="1" si="26"/>
        <v>845.76570376081804</v>
      </c>
      <c r="AR13" s="93">
        <f t="shared" ca="1" si="27"/>
        <v>15.888744455484147</v>
      </c>
      <c r="AS13" s="93">
        <f t="shared" ca="1" si="28"/>
        <v>15.563268561669229</v>
      </c>
      <c r="AT13" s="93">
        <f t="shared" ca="1" si="29"/>
        <v>10.226997747294359</v>
      </c>
      <c r="AU13" s="93">
        <f t="shared" ca="1" si="30"/>
        <v>7.8383758054396431</v>
      </c>
      <c r="AV13" s="93">
        <f t="shared" ca="1" si="31"/>
        <v>11.544127659816015</v>
      </c>
      <c r="AW13" s="93">
        <f t="shared" ca="1" si="32"/>
        <v>38.938485770296623</v>
      </c>
      <c r="AX13" s="91">
        <f ca="1">'F3 Wawer'!AK6</f>
        <v>1.2376499999999999E-3</v>
      </c>
      <c r="AY13" s="91">
        <f t="shared" ca="1" si="33"/>
        <v>1.2376499999999999E-5</v>
      </c>
      <c r="AZ13" s="92">
        <f t="shared" ca="1" si="34"/>
        <v>129.73270440251571</v>
      </c>
      <c r="BA13" s="92">
        <f t="shared" ca="1" si="35"/>
        <v>3.459438377535113</v>
      </c>
      <c r="BB13" s="91">
        <f>ARM!G9</f>
        <v>7.250405144335924E-3</v>
      </c>
      <c r="BC13" s="91">
        <f t="shared" si="36"/>
        <v>7.2504051443359243E-9</v>
      </c>
      <c r="BD13" s="94">
        <f t="shared" si="37"/>
        <v>2.0236686358413158E-7</v>
      </c>
      <c r="BE13" s="95">
        <f t="shared" si="38"/>
        <v>20.236686358413159</v>
      </c>
      <c r="BF13" s="95"/>
      <c r="BG13" s="95"/>
      <c r="BH13" s="95"/>
      <c r="BI13" s="95"/>
      <c r="BJ13" s="96"/>
      <c r="BK13" s="91">
        <f t="shared" si="39"/>
        <v>0</v>
      </c>
      <c r="BL13" s="97">
        <f>BK13/$BC$5/$BC$4</f>
        <v>0</v>
      </c>
      <c r="BM13" s="95">
        <f t="shared" si="40"/>
        <v>0</v>
      </c>
      <c r="BN13" s="96"/>
      <c r="BO13" s="91">
        <f t="shared" si="41"/>
        <v>0</v>
      </c>
      <c r="BP13" s="97">
        <f t="shared" si="42"/>
        <v>0</v>
      </c>
      <c r="BQ13" s="95">
        <f t="shared" si="43"/>
        <v>0</v>
      </c>
      <c r="BR13" s="96"/>
      <c r="BS13" s="91">
        <f t="shared" si="44"/>
        <v>0</v>
      </c>
      <c r="BT13" s="94">
        <f t="shared" si="45"/>
        <v>0</v>
      </c>
      <c r="BU13" s="95">
        <f t="shared" si="46"/>
        <v>0</v>
      </c>
      <c r="BV13" s="91">
        <f>ARM!G77</f>
        <v>1.9521104995438143E-2</v>
      </c>
      <c r="BW13" s="91">
        <f t="shared" si="47"/>
        <v>1.9521104995438142E-8</v>
      </c>
      <c r="BX13" s="94">
        <f t="shared" si="48"/>
        <v>5.4485573053934017E-7</v>
      </c>
      <c r="BY13" s="95">
        <f t="shared" si="49"/>
        <v>54.485573053934019</v>
      </c>
      <c r="BZ13" s="98">
        <f>ARM!G61</f>
        <v>1.8143205936700914E-2</v>
      </c>
      <c r="CA13" s="98">
        <f t="shared" si="50"/>
        <v>1.8143205936700915E-8</v>
      </c>
      <c r="CB13" s="99">
        <f t="shared" si="51"/>
        <v>5.0639703681103E-7</v>
      </c>
      <c r="CC13" s="100">
        <f t="shared" si="52"/>
        <v>50.639703681103001</v>
      </c>
      <c r="CD13" s="101">
        <f>VSM!D6</f>
        <v>126.389</v>
      </c>
      <c r="CE13" s="101">
        <f>VSM!E6</f>
        <v>15.82</v>
      </c>
      <c r="CF13" s="102">
        <f t="shared" si="53"/>
        <v>0.12516912073044331</v>
      </c>
      <c r="CG13" s="101">
        <f>VSM!F6</f>
        <v>8.77</v>
      </c>
      <c r="CH13" s="101">
        <f>ABS(VSM!G6)</f>
        <v>20.07</v>
      </c>
      <c r="CI13" s="103">
        <f t="shared" si="54"/>
        <v>2.2884834663625999</v>
      </c>
      <c r="CJ13" s="101">
        <f>VSM!H6</f>
        <v>113.75</v>
      </c>
      <c r="CK13" s="101">
        <f>VSM!K6</f>
        <v>4.2</v>
      </c>
      <c r="CL13" s="101">
        <f>VSM!D57</f>
        <v>0</v>
      </c>
      <c r="CM13" s="101">
        <f>VSM!E57</f>
        <v>0</v>
      </c>
      <c r="CN13" s="102" t="e">
        <f t="shared" si="55"/>
        <v>#DIV/0!</v>
      </c>
      <c r="CO13" s="101">
        <f>VSM!F57</f>
        <v>0</v>
      </c>
      <c r="CP13" s="101"/>
      <c r="CQ13" s="103" t="e">
        <f t="shared" si="56"/>
        <v>#DIV/0!</v>
      </c>
      <c r="CR13" s="101">
        <f>VSM!H57</f>
        <v>0</v>
      </c>
      <c r="CS13" s="101">
        <f>VSM!K57</f>
        <v>0</v>
      </c>
      <c r="CT13" s="101">
        <f>VSM!D159</f>
        <v>0</v>
      </c>
      <c r="CU13" s="101">
        <f>VSM!E159</f>
        <v>0</v>
      </c>
      <c r="CV13" s="102" t="e">
        <f t="shared" si="57"/>
        <v>#DIV/0!</v>
      </c>
      <c r="CW13" s="101">
        <f>VSM!F159</f>
        <v>0</v>
      </c>
      <c r="CX13" s="101">
        <f>ABS(VSM!G159)</f>
        <v>0</v>
      </c>
      <c r="CY13" s="103" t="e">
        <f t="shared" si="58"/>
        <v>#DIV/0!</v>
      </c>
      <c r="CZ13" s="101">
        <f>VSM!H159</f>
        <v>0</v>
      </c>
      <c r="DA13" s="101">
        <f>VSM!K159</f>
        <v>0</v>
      </c>
      <c r="DB13" s="101">
        <f>VSM!D210</f>
        <v>0</v>
      </c>
      <c r="DC13" s="101">
        <f>VSM!E210</f>
        <v>0</v>
      </c>
      <c r="DD13" s="102" t="e">
        <f t="shared" si="59"/>
        <v>#DIV/0!</v>
      </c>
      <c r="DE13" s="101">
        <f>VSM!F210</f>
        <v>0</v>
      </c>
      <c r="DF13" s="101">
        <f>ABS(VSM!G210)</f>
        <v>0</v>
      </c>
      <c r="DG13" s="103" t="e">
        <f t="shared" si="60"/>
        <v>#DIV/0!</v>
      </c>
      <c r="DH13" s="101">
        <f>VSM!H210</f>
        <v>0</v>
      </c>
      <c r="DI13" s="101">
        <f>VSM!K210</f>
        <v>0</v>
      </c>
      <c r="DJ13" s="101">
        <f>VSM!D261</f>
        <v>0</v>
      </c>
      <c r="DK13" s="101">
        <f>VSM!E261</f>
        <v>0</v>
      </c>
      <c r="DL13" s="102" t="e">
        <f t="shared" si="61"/>
        <v>#DIV/0!</v>
      </c>
      <c r="DM13" s="101">
        <f>VSM!F261</f>
        <v>0</v>
      </c>
      <c r="DN13" s="101">
        <f>ABS(VSM!G261)</f>
        <v>0</v>
      </c>
      <c r="DO13" s="103" t="e">
        <f t="shared" si="62"/>
        <v>#DIV/0!</v>
      </c>
      <c r="DP13" s="101">
        <f>VSM!H261</f>
        <v>0</v>
      </c>
      <c r="DQ13" s="101">
        <f>VSM!K261</f>
        <v>0</v>
      </c>
      <c r="DR13" s="101">
        <f>VSM!D108</f>
        <v>239.893</v>
      </c>
      <c r="DS13" s="101">
        <f>VSM!E108</f>
        <v>22.405999999999999</v>
      </c>
      <c r="DT13" s="102">
        <f t="shared" si="63"/>
        <v>9.3399974155144158E-2</v>
      </c>
      <c r="DU13" s="101">
        <f>VSM!F108</f>
        <v>8.48</v>
      </c>
      <c r="DV13" s="101">
        <f>ABS(VSM!G108)</f>
        <v>27.47</v>
      </c>
      <c r="DW13" s="103">
        <f t="shared" si="64"/>
        <v>3.2393867924528297</v>
      </c>
      <c r="DX13" s="101">
        <f>VSM!H108</f>
        <v>215.9</v>
      </c>
      <c r="DY13" s="101">
        <f>VSM!K108</f>
        <v>5</v>
      </c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</row>
    <row r="14" spans="1:190" ht="16.5" customHeight="1">
      <c r="A14" s="83">
        <v>106</v>
      </c>
      <c r="B14" s="84" t="str">
        <f>Lokalizacje!D8</f>
        <v>52° 16.192'N</v>
      </c>
      <c r="C14" s="84" t="str">
        <f>Lokalizacje!C8</f>
        <v>21° 08.904'E</v>
      </c>
      <c r="D14" s="85" t="str">
        <f>Lokalizacje!B8</f>
        <v>2023-11-02</v>
      </c>
      <c r="E14" s="86">
        <f>'Analiza sitowa'!B7</f>
        <v>772.87</v>
      </c>
      <c r="F14" s="86">
        <f>'Analiza sitowa'!C7</f>
        <v>10.67</v>
      </c>
      <c r="G14" s="86">
        <f>'Analiza sitowa'!D7</f>
        <v>54.95</v>
      </c>
      <c r="H14" s="86">
        <f>'Analiza sitowa'!E7</f>
        <v>397.78</v>
      </c>
      <c r="I14" s="86">
        <f>'Analiza sitowa'!F7</f>
        <v>269.95</v>
      </c>
      <c r="J14" s="86">
        <f>'Analiza sitowa'!G7</f>
        <v>38</v>
      </c>
      <c r="K14" s="87">
        <f t="shared" si="0"/>
        <v>771.34999999999991</v>
      </c>
      <c r="L14" s="87">
        <f t="shared" si="1"/>
        <v>1.5200000000000955</v>
      </c>
      <c r="M14" s="88">
        <f t="shared" si="2"/>
        <v>100</v>
      </c>
      <c r="N14" s="88">
        <f t="shared" si="3"/>
        <v>1.38056853028323</v>
      </c>
      <c r="O14" s="88">
        <f t="shared" si="4"/>
        <v>7.1098632370256318</v>
      </c>
      <c r="P14" s="88">
        <f t="shared" si="5"/>
        <v>51.46790533983723</v>
      </c>
      <c r="Q14" s="88">
        <f t="shared" si="6"/>
        <v>34.928254428299709</v>
      </c>
      <c r="R14" s="88">
        <f t="shared" si="7"/>
        <v>4.9167389082251862</v>
      </c>
      <c r="S14" s="89">
        <f>'Masa Wawer'!D8</f>
        <v>10.010000000000002</v>
      </c>
      <c r="T14" s="89">
        <f>'Masa Wawer'!G8</f>
        <v>8.74</v>
      </c>
      <c r="U14" s="89">
        <f>'Masa Wawer'!J8</f>
        <v>10.52</v>
      </c>
      <c r="V14" s="89">
        <f>'Masa Wawer'!M8</f>
        <v>10.760000000000002</v>
      </c>
      <c r="W14" s="89">
        <f>'Masa Wawer'!P8</f>
        <v>10.52</v>
      </c>
      <c r="X14" s="89">
        <f>'Masa Wawer'!S8</f>
        <v>9.8999999999999986</v>
      </c>
      <c r="Y14" s="90">
        <f t="shared" ca="1" si="8"/>
        <v>1.52495E-3</v>
      </c>
      <c r="Z14" s="90">
        <f t="shared" ca="1" si="9"/>
        <v>4.0117499999999997E-3</v>
      </c>
      <c r="AA14" s="90">
        <f t="shared" ca="1" si="10"/>
        <v>2.4558499999999999E-3</v>
      </c>
      <c r="AB14" s="90">
        <f t="shared" ca="1" si="11"/>
        <v>1.2515999999999998E-3</v>
      </c>
      <c r="AC14" s="90">
        <f t="shared" ca="1" si="12"/>
        <v>1.3822000000000001E-3</v>
      </c>
      <c r="AD14" s="90">
        <f t="shared" ca="1" si="13"/>
        <v>3.2572499999999997E-3</v>
      </c>
      <c r="AE14" s="91">
        <f t="shared" ca="1" si="14"/>
        <v>1.52495E-5</v>
      </c>
      <c r="AF14" s="91">
        <f t="shared" ca="1" si="15"/>
        <v>4.0117499999999997E-5</v>
      </c>
      <c r="AG14" s="91">
        <f t="shared" ca="1" si="16"/>
        <v>2.4558499999999999E-5</v>
      </c>
      <c r="AH14" s="91">
        <f t="shared" ca="1" si="17"/>
        <v>1.2515999999999998E-5</v>
      </c>
      <c r="AI14" s="91">
        <f t="shared" ca="1" si="18"/>
        <v>1.3822000000000001E-5</v>
      </c>
      <c r="AJ14" s="91">
        <f t="shared" ca="1" si="19"/>
        <v>3.25725E-5</v>
      </c>
      <c r="AK14" s="226">
        <f t="shared" ca="1" si="20"/>
        <v>152.34265734265733</v>
      </c>
      <c r="AL14" s="226">
        <f t="shared" ca="1" si="21"/>
        <v>459.01029748283747</v>
      </c>
      <c r="AM14" s="226">
        <f t="shared" ca="1" si="22"/>
        <v>233.44581749049428</v>
      </c>
      <c r="AN14" s="226">
        <f t="shared" ca="1" si="23"/>
        <v>116.31970260223045</v>
      </c>
      <c r="AO14" s="226">
        <f t="shared" ca="1" si="24"/>
        <v>131.38783269961976</v>
      </c>
      <c r="AP14" s="226">
        <f t="shared" ca="1" si="25"/>
        <v>329.01515151515156</v>
      </c>
      <c r="AQ14" s="92">
        <f t="shared" ca="1" si="26"/>
        <v>1421.5214591329909</v>
      </c>
      <c r="AR14" s="93">
        <f t="shared" ca="1" si="27"/>
        <v>10.716873555716393</v>
      </c>
      <c r="AS14" s="93">
        <f t="shared" ca="1" si="28"/>
        <v>32.290071636540425</v>
      </c>
      <c r="AT14" s="93">
        <f t="shared" ca="1" si="29"/>
        <v>16.422250680118236</v>
      </c>
      <c r="AU14" s="93">
        <f t="shared" ca="1" si="30"/>
        <v>8.1827609323024735</v>
      </c>
      <c r="AV14" s="93">
        <f t="shared" ca="1" si="31"/>
        <v>9.2427611173562827</v>
      </c>
      <c r="AW14" s="93">
        <f t="shared" ca="1" si="32"/>
        <v>23.145282077966186</v>
      </c>
      <c r="AX14" s="91">
        <f ca="1">'F3 Wawer'!AK7</f>
        <v>1.4689999999999998E-3</v>
      </c>
      <c r="AY14" s="91">
        <f t="shared" ca="1" si="33"/>
        <v>1.4689999999999998E-5</v>
      </c>
      <c r="AZ14" s="92">
        <f t="shared" ca="1" si="34"/>
        <v>146.75324675324671</v>
      </c>
      <c r="BA14" s="92">
        <f t="shared" ca="1" si="35"/>
        <v>3.6689727532050429</v>
      </c>
      <c r="BB14" s="91">
        <f>ARM!G10</f>
        <v>1.2725790644125344E-2</v>
      </c>
      <c r="BC14" s="91">
        <f t="shared" si="36"/>
        <v>1.2725790644125345E-8</v>
      </c>
      <c r="BD14" s="94">
        <f t="shared" si="37"/>
        <v>3.5519095664492074E-7</v>
      </c>
      <c r="BE14" s="95">
        <f t="shared" si="38"/>
        <v>35.519095664492077</v>
      </c>
      <c r="BF14" s="91">
        <f>ARM!G71</f>
        <v>2.9461550898538611E-2</v>
      </c>
      <c r="BG14" s="91">
        <f>BF14/1000000</f>
        <v>2.946155089853861E-8</v>
      </c>
      <c r="BH14" s="94">
        <f>BG14/$BC$5/$BC$4</f>
        <v>8.2230462063476647E-7</v>
      </c>
      <c r="BI14" s="95">
        <f>BH14*100000000</f>
        <v>82.230462063476651</v>
      </c>
      <c r="BJ14" s="91">
        <f>ARM!G98</f>
        <v>8.5142426414627041E-3</v>
      </c>
      <c r="BK14" s="91">
        <f t="shared" si="39"/>
        <v>8.5142426414627034E-9</v>
      </c>
      <c r="BL14" s="97">
        <f>BJ14/$BC$5/$BC$4</f>
        <v>0.23764197239282567</v>
      </c>
      <c r="BM14" s="95">
        <f t="shared" si="40"/>
        <v>23764197.239282567</v>
      </c>
      <c r="BN14" s="96">
        <f>ARM!G96</f>
        <v>6.5064281329653053E-3</v>
      </c>
      <c r="BO14" s="91">
        <f t="shared" si="41"/>
        <v>6.5064281329653052E-9</v>
      </c>
      <c r="BP14" s="97">
        <f t="shared" si="42"/>
        <v>1.8160163855565385E-7</v>
      </c>
      <c r="BQ14" s="95">
        <f t="shared" si="43"/>
        <v>18.160163855565386</v>
      </c>
      <c r="BR14" s="96">
        <f>ARM!G95</f>
        <v>8.5660796474758116E-3</v>
      </c>
      <c r="BS14" s="91">
        <f t="shared" si="44"/>
        <v>8.5660796474758122E-9</v>
      </c>
      <c r="BT14" s="94">
        <f t="shared" si="45"/>
        <v>2.3908880082732487E-7</v>
      </c>
      <c r="BU14" s="95">
        <f t="shared" si="46"/>
        <v>23.908880082732487</v>
      </c>
      <c r="BV14" s="91">
        <f>ARM!G78</f>
        <v>1.5931444637875745E-2</v>
      </c>
      <c r="BW14" s="91">
        <f t="shared" si="47"/>
        <v>1.5931444637875745E-8</v>
      </c>
      <c r="BX14" s="94">
        <f t="shared" si="48"/>
        <v>4.4466432144826526E-7</v>
      </c>
      <c r="BY14" s="95">
        <f t="shared" si="49"/>
        <v>44.466432144826527</v>
      </c>
      <c r="BZ14" s="98">
        <f>ARM!G62</f>
        <v>1.5668512207635005E-2</v>
      </c>
      <c r="CA14" s="98">
        <f t="shared" si="50"/>
        <v>1.5668512207635006E-8</v>
      </c>
      <c r="CB14" s="99">
        <f t="shared" si="51"/>
        <v>4.3732558517310149E-7</v>
      </c>
      <c r="CC14" s="100">
        <f t="shared" si="52"/>
        <v>43.732558517310146</v>
      </c>
      <c r="CD14" s="101">
        <f>VSM!D7</f>
        <v>26.853999999999999</v>
      </c>
      <c r="CE14" s="101">
        <f>VSM!E7</f>
        <v>3.7</v>
      </c>
      <c r="CF14" s="102">
        <f t="shared" si="53"/>
        <v>0.13778208088180532</v>
      </c>
      <c r="CG14" s="101">
        <f>VSM!F7</f>
        <v>10.220000000000001</v>
      </c>
      <c r="CH14" s="101">
        <f>ABS(VSM!G7)</f>
        <v>23.23</v>
      </c>
      <c r="CI14" s="103">
        <f t="shared" si="54"/>
        <v>2.2729941291585125</v>
      </c>
      <c r="CJ14" s="101">
        <f>VSM!H7</f>
        <v>24.17</v>
      </c>
      <c r="CK14" s="101">
        <f>VSM!K7</f>
        <v>4.5999999999999996</v>
      </c>
      <c r="CL14" s="101">
        <f>VSM!D58</f>
        <v>446.83800000000002</v>
      </c>
      <c r="CM14" s="101">
        <f>VSM!E58</f>
        <v>52.353999999999999</v>
      </c>
      <c r="CN14" s="102">
        <f t="shared" si="55"/>
        <v>0.11716550517189674</v>
      </c>
      <c r="CO14" s="101">
        <f>VSM!F58</f>
        <v>9.8000000000000007</v>
      </c>
      <c r="CP14" s="101">
        <f>ABS(VSM!G58)</f>
        <v>24.27</v>
      </c>
      <c r="CQ14" s="103">
        <f t="shared" si="56"/>
        <v>2.4765306122448978</v>
      </c>
      <c r="CR14" s="101">
        <f>VSM!H58</f>
        <v>402.15</v>
      </c>
      <c r="CS14" s="101">
        <f>VSM!K58</f>
        <v>14.7</v>
      </c>
      <c r="CT14" s="101">
        <f>VSM!D160</f>
        <v>60.881</v>
      </c>
      <c r="CU14" s="101">
        <f>VSM!E160</f>
        <v>6.3390000000000004</v>
      </c>
      <c r="CV14" s="102">
        <f t="shared" si="57"/>
        <v>0.10412115438314089</v>
      </c>
      <c r="CW14" s="101">
        <f>VSM!F160</f>
        <v>9.76</v>
      </c>
      <c r="CX14" s="101">
        <f>ABS(VSM!G160)</f>
        <v>32.770000000000003</v>
      </c>
      <c r="CY14" s="103">
        <f t="shared" si="58"/>
        <v>3.3575819672131151</v>
      </c>
      <c r="CZ14" s="101">
        <f>VSM!H160</f>
        <v>54.33</v>
      </c>
      <c r="DA14" s="101">
        <f>VSM!K160</f>
        <v>10.9</v>
      </c>
      <c r="DB14" s="101">
        <f>VSM!D211</f>
        <v>85.930999999999997</v>
      </c>
      <c r="DC14" s="101">
        <f>VSM!E211</f>
        <v>9.0589999999999993</v>
      </c>
      <c r="DD14" s="102">
        <f t="shared" si="59"/>
        <v>0.10542179190280573</v>
      </c>
      <c r="DE14" s="101">
        <f>VSM!F211</f>
        <v>8.14</v>
      </c>
      <c r="DF14" s="101">
        <f>ABS(VSM!G211)</f>
        <v>24.88</v>
      </c>
      <c r="DG14" s="103">
        <f t="shared" si="60"/>
        <v>3.0565110565110563</v>
      </c>
      <c r="DH14" s="101">
        <f>VSM!H211</f>
        <v>77.34</v>
      </c>
      <c r="DI14" s="101">
        <f>VSM!K211</f>
        <v>4.3</v>
      </c>
      <c r="DJ14" s="101">
        <f>VSM!D262</f>
        <v>108.807</v>
      </c>
      <c r="DK14" s="101">
        <f>VSM!E262</f>
        <v>11.297000000000001</v>
      </c>
      <c r="DL14" s="102">
        <f t="shared" si="61"/>
        <v>0.10382604060400526</v>
      </c>
      <c r="DM14" s="101">
        <f>VSM!F262</f>
        <v>8.43</v>
      </c>
      <c r="DN14" s="101">
        <f>ABS(VSM!G262)</f>
        <v>23.91</v>
      </c>
      <c r="DO14" s="103">
        <f t="shared" si="62"/>
        <v>2.8362989323843419</v>
      </c>
      <c r="DP14" s="101">
        <f>VSM!H262</f>
        <v>97.92</v>
      </c>
      <c r="DQ14" s="101">
        <f>VSM!K262</f>
        <v>5.3</v>
      </c>
      <c r="DR14" s="101">
        <f>VSM!D109</f>
        <v>252.89599999999999</v>
      </c>
      <c r="DS14" s="101">
        <f>VSM!E109</f>
        <v>24.332000000000001</v>
      </c>
      <c r="DT14" s="102">
        <f t="shared" si="63"/>
        <v>9.6213463241806921E-2</v>
      </c>
      <c r="DU14" s="101">
        <f>VSM!F109</f>
        <v>8.4</v>
      </c>
      <c r="DV14" s="101">
        <f>ABS(VSM!G109)</f>
        <v>25.98</v>
      </c>
      <c r="DW14" s="103">
        <f t="shared" si="64"/>
        <v>3.092857142857143</v>
      </c>
      <c r="DX14" s="101">
        <f>VSM!H109</f>
        <v>227.6</v>
      </c>
      <c r="DY14" s="101">
        <f>VSM!K109</f>
        <v>5.3</v>
      </c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</row>
    <row r="15" spans="1:190" ht="16.5" customHeight="1">
      <c r="A15" s="83">
        <v>107</v>
      </c>
      <c r="B15" s="84" t="str">
        <f>Lokalizacje!D9</f>
        <v>52° 15.542'N</v>
      </c>
      <c r="C15" s="84" t="str">
        <f>Lokalizacje!C9</f>
        <v>21° 07.476'E</v>
      </c>
      <c r="D15" s="85" t="str">
        <f>Lokalizacje!B9</f>
        <v>2023-11-02</v>
      </c>
      <c r="E15" s="86">
        <f>'Analiza sitowa'!B8</f>
        <v>651.16999999999996</v>
      </c>
      <c r="F15" s="86">
        <f>'Analiza sitowa'!C8</f>
        <v>6.56</v>
      </c>
      <c r="G15" s="86">
        <f>'Analiza sitowa'!D8</f>
        <v>26.29</v>
      </c>
      <c r="H15" s="86">
        <f>'Analiza sitowa'!E8</f>
        <v>256.29000000000002</v>
      </c>
      <c r="I15" s="86">
        <f>'Analiza sitowa'!F8</f>
        <v>300.94</v>
      </c>
      <c r="J15" s="86">
        <f>'Analiza sitowa'!G8</f>
        <v>59.45</v>
      </c>
      <c r="K15" s="87">
        <f t="shared" si="0"/>
        <v>649.53000000000009</v>
      </c>
      <c r="L15" s="87">
        <f t="shared" si="1"/>
        <v>1.6399999999998727</v>
      </c>
      <c r="M15" s="88">
        <f t="shared" si="2"/>
        <v>100</v>
      </c>
      <c r="N15" s="88">
        <f t="shared" si="3"/>
        <v>1.0074174178785877</v>
      </c>
      <c r="O15" s="88">
        <f t="shared" si="4"/>
        <v>4.0373481579311088</v>
      </c>
      <c r="P15" s="88">
        <f t="shared" si="5"/>
        <v>39.358385675015747</v>
      </c>
      <c r="Q15" s="88">
        <f t="shared" si="6"/>
        <v>46.215274045180216</v>
      </c>
      <c r="R15" s="88">
        <f t="shared" si="7"/>
        <v>9.1297203495247032</v>
      </c>
      <c r="S15" s="89">
        <f>'Masa Wawer'!D9</f>
        <v>10.59</v>
      </c>
      <c r="T15" s="89">
        <f>'Masa Wawer'!G9</f>
        <v>4.26</v>
      </c>
      <c r="U15" s="89">
        <f>'Masa Wawer'!J9</f>
        <v>8.9199999999999982</v>
      </c>
      <c r="V15" s="89">
        <f>'Masa Wawer'!M9</f>
        <v>10.24</v>
      </c>
      <c r="W15" s="89">
        <f>'Masa Wawer'!P9</f>
        <v>9.9899999999999984</v>
      </c>
      <c r="X15" s="89">
        <f>'Masa Wawer'!S9</f>
        <v>8.8500000000000014</v>
      </c>
      <c r="Y15" s="90">
        <f t="shared" ca="1" si="8"/>
        <v>1.5343499999999999E-3</v>
      </c>
      <c r="Z15" s="90">
        <f t="shared" ca="1" si="9"/>
        <v>8.0109499999999993E-4</v>
      </c>
      <c r="AA15" s="90">
        <f t="shared" ca="1" si="10"/>
        <v>1.0161E-3</v>
      </c>
      <c r="AB15" s="90">
        <f t="shared" ca="1" si="11"/>
        <v>1.0309E-3</v>
      </c>
      <c r="AC15" s="90">
        <f t="shared" ca="1" si="12"/>
        <v>1.3881499999999999E-3</v>
      </c>
      <c r="AD15" s="90">
        <f t="shared" ca="1" si="13"/>
        <v>2.98745E-3</v>
      </c>
      <c r="AE15" s="91">
        <f t="shared" ca="1" si="14"/>
        <v>1.53435E-5</v>
      </c>
      <c r="AF15" s="91">
        <f t="shared" ca="1" si="15"/>
        <v>8.0109499999999999E-6</v>
      </c>
      <c r="AG15" s="91">
        <f t="shared" ca="1" si="16"/>
        <v>1.0161E-5</v>
      </c>
      <c r="AH15" s="91">
        <f t="shared" ca="1" si="17"/>
        <v>1.0308999999999999E-5</v>
      </c>
      <c r="AI15" s="91">
        <f t="shared" ca="1" si="18"/>
        <v>1.3881499999999999E-5</v>
      </c>
      <c r="AJ15" s="91">
        <f t="shared" ca="1" si="19"/>
        <v>2.98745E-5</v>
      </c>
      <c r="AK15" s="226">
        <f t="shared" ca="1" si="20"/>
        <v>144.88668555240793</v>
      </c>
      <c r="AL15" s="226">
        <f t="shared" ca="1" si="21"/>
        <v>188.05046948356809</v>
      </c>
      <c r="AM15" s="226">
        <f t="shared" ca="1" si="22"/>
        <v>113.91255605381168</v>
      </c>
      <c r="AN15" s="226">
        <f t="shared" ca="1" si="23"/>
        <v>100.673828125</v>
      </c>
      <c r="AO15" s="226">
        <f t="shared" ca="1" si="24"/>
        <v>138.95395395395397</v>
      </c>
      <c r="AP15" s="226">
        <f t="shared" ca="1" si="25"/>
        <v>337.56497175141237</v>
      </c>
      <c r="AQ15" s="92">
        <f t="shared" ca="1" si="26"/>
        <v>1024.0424649201541</v>
      </c>
      <c r="AR15" s="93">
        <f t="shared" ca="1" si="27"/>
        <v>14.148503652502823</v>
      </c>
      <c r="AS15" s="93">
        <f t="shared" ca="1" si="28"/>
        <v>18.363542130865699</v>
      </c>
      <c r="AT15" s="93">
        <f t="shared" ca="1" si="29"/>
        <v>11.123811751565752</v>
      </c>
      <c r="AU15" s="93">
        <f t="shared" ca="1" si="30"/>
        <v>9.8310208388525826</v>
      </c>
      <c r="AV15" s="93">
        <f t="shared" ca="1" si="31"/>
        <v>13.569159357545626</v>
      </c>
      <c r="AW15" s="93">
        <f t="shared" ca="1" si="32"/>
        <v>32.963962268667515</v>
      </c>
      <c r="AX15" s="91">
        <f ca="1">'F3 Wawer'!AK8</f>
        <v>1.4870999999999999E-3</v>
      </c>
      <c r="AY15" s="91">
        <f t="shared" ca="1" si="33"/>
        <v>1.4870999999999999E-5</v>
      </c>
      <c r="AZ15" s="92">
        <f t="shared" ca="1" si="34"/>
        <v>140.42492917847022</v>
      </c>
      <c r="BA15" s="92">
        <f t="shared" ca="1" si="35"/>
        <v>3.0794799100596526</v>
      </c>
      <c r="BB15" s="91">
        <f>ARM!G11</f>
        <v>7.491492197878701E-3</v>
      </c>
      <c r="BC15" s="91">
        <f t="shared" si="36"/>
        <v>7.4914921978787007E-9</v>
      </c>
      <c r="BD15" s="94">
        <f t="shared" si="37"/>
        <v>2.090958711230144E-7</v>
      </c>
      <c r="BE15" s="95">
        <f t="shared" si="38"/>
        <v>20.909587112301441</v>
      </c>
      <c r="BF15" s="95"/>
      <c r="BG15" s="95"/>
      <c r="BH15" s="95"/>
      <c r="BI15" s="95"/>
      <c r="BJ15" s="96"/>
      <c r="BK15" s="91">
        <f t="shared" si="39"/>
        <v>0</v>
      </c>
      <c r="BL15" s="97">
        <f t="shared" ref="BL15:BL57" si="65">BK15/$BC$5/$BC$4</f>
        <v>0</v>
      </c>
      <c r="BM15" s="95">
        <f t="shared" si="40"/>
        <v>0</v>
      </c>
      <c r="BN15" s="96"/>
      <c r="BO15" s="91">
        <f t="shared" si="41"/>
        <v>0</v>
      </c>
      <c r="BP15" s="97">
        <f t="shared" si="42"/>
        <v>0</v>
      </c>
      <c r="BQ15" s="95">
        <f t="shared" si="43"/>
        <v>0</v>
      </c>
      <c r="BR15" s="96"/>
      <c r="BS15" s="91">
        <f t="shared" si="44"/>
        <v>0</v>
      </c>
      <c r="BT15" s="94">
        <f t="shared" si="45"/>
        <v>0</v>
      </c>
      <c r="BU15" s="95">
        <f t="shared" si="46"/>
        <v>0</v>
      </c>
      <c r="BV15" s="91">
        <f>ARM!G85</f>
        <v>1.8320773150380859E-2</v>
      </c>
      <c r="BW15" s="91">
        <f t="shared" si="47"/>
        <v>1.8320773150380859E-8</v>
      </c>
      <c r="BX15" s="94">
        <f t="shared" si="48"/>
        <v>5.1135313504174139E-7</v>
      </c>
      <c r="BY15" s="104">
        <f t="shared" si="49"/>
        <v>51.135313504174135</v>
      </c>
      <c r="BZ15" s="98">
        <f>ARM!G63</f>
        <v>1.9034558952358713E-2</v>
      </c>
      <c r="CA15" s="98">
        <f t="shared" si="50"/>
        <v>1.9034558952358714E-8</v>
      </c>
      <c r="CB15" s="99">
        <f t="shared" si="51"/>
        <v>5.3127568987027872E-7</v>
      </c>
      <c r="CC15" s="100">
        <f t="shared" si="52"/>
        <v>53.127568987027871</v>
      </c>
      <c r="CD15" s="101">
        <f>VSM!D8</f>
        <v>122.94199999999999</v>
      </c>
      <c r="CE15" s="101">
        <f>VSM!E8</f>
        <v>9.032</v>
      </c>
      <c r="CF15" s="102">
        <f t="shared" si="53"/>
        <v>7.3465536594491718E-2</v>
      </c>
      <c r="CG15" s="101">
        <f>VSM!F8</f>
        <v>7.16</v>
      </c>
      <c r="CH15" s="101">
        <f>ABS(VSM!G8)</f>
        <v>22.12</v>
      </c>
      <c r="CI15" s="103">
        <f t="shared" si="54"/>
        <v>3.0893854748603351</v>
      </c>
      <c r="CJ15" s="101">
        <f>VSM!H8</f>
        <v>110.65</v>
      </c>
      <c r="CK15" s="101">
        <f>VSM!K8</f>
        <v>6</v>
      </c>
      <c r="CL15" s="101">
        <f>VSM!D59</f>
        <v>0</v>
      </c>
      <c r="CM15" s="101">
        <f>VSM!E59</f>
        <v>0</v>
      </c>
      <c r="CN15" s="102" t="e">
        <f t="shared" si="55"/>
        <v>#DIV/0!</v>
      </c>
      <c r="CO15" s="101">
        <f>VSM!F59</f>
        <v>0</v>
      </c>
      <c r="CP15" s="101"/>
      <c r="CQ15" s="103" t="e">
        <f t="shared" si="56"/>
        <v>#DIV/0!</v>
      </c>
      <c r="CR15" s="101">
        <f>VSM!H59</f>
        <v>0</v>
      </c>
      <c r="CS15" s="101">
        <f>VSM!K59</f>
        <v>0</v>
      </c>
      <c r="CT15" s="101">
        <f>VSM!D161</f>
        <v>0</v>
      </c>
      <c r="CU15" s="101">
        <f>VSM!E161</f>
        <v>0</v>
      </c>
      <c r="CV15" s="102" t="e">
        <f t="shared" si="57"/>
        <v>#DIV/0!</v>
      </c>
      <c r="CW15" s="101">
        <f>VSM!F161</f>
        <v>0</v>
      </c>
      <c r="CX15" s="101">
        <f>ABS(VSM!G161)</f>
        <v>0</v>
      </c>
      <c r="CY15" s="103" t="e">
        <f t="shared" si="58"/>
        <v>#DIV/0!</v>
      </c>
      <c r="CZ15" s="101">
        <f>VSM!H161</f>
        <v>0</v>
      </c>
      <c r="DA15" s="101">
        <f>VSM!K161</f>
        <v>0</v>
      </c>
      <c r="DB15" s="101">
        <f>VSM!D212</f>
        <v>0</v>
      </c>
      <c r="DC15" s="101">
        <f>VSM!E212</f>
        <v>0</v>
      </c>
      <c r="DD15" s="102" t="e">
        <f t="shared" si="59"/>
        <v>#DIV/0!</v>
      </c>
      <c r="DE15" s="101">
        <f>VSM!F212</f>
        <v>0</v>
      </c>
      <c r="DF15" s="101">
        <f>ABS(VSM!G212)</f>
        <v>0</v>
      </c>
      <c r="DG15" s="103" t="e">
        <f t="shared" si="60"/>
        <v>#DIV/0!</v>
      </c>
      <c r="DH15" s="101">
        <f>VSM!H212</f>
        <v>0</v>
      </c>
      <c r="DI15" s="101">
        <f>VSM!K212</f>
        <v>0</v>
      </c>
      <c r="DJ15" s="101">
        <f>VSM!D263</f>
        <v>0</v>
      </c>
      <c r="DK15" s="101">
        <f>VSM!E263</f>
        <v>0</v>
      </c>
      <c r="DL15" s="102" t="e">
        <f t="shared" si="61"/>
        <v>#DIV/0!</v>
      </c>
      <c r="DM15" s="101">
        <f>VSM!F263</f>
        <v>0</v>
      </c>
      <c r="DN15" s="101">
        <f>ABS(VSM!G263)</f>
        <v>0</v>
      </c>
      <c r="DO15" s="103" t="e">
        <f t="shared" si="62"/>
        <v>#DIV/0!</v>
      </c>
      <c r="DP15" s="101">
        <f>VSM!H263</f>
        <v>0</v>
      </c>
      <c r="DQ15" s="101">
        <f>VSM!K263</f>
        <v>0</v>
      </c>
      <c r="DR15" s="101">
        <f>VSM!D110</f>
        <v>313.64400000000001</v>
      </c>
      <c r="DS15" s="101">
        <f>VSM!E110</f>
        <v>25.302</v>
      </c>
      <c r="DT15" s="102">
        <f t="shared" si="63"/>
        <v>8.0671079312851515E-2</v>
      </c>
      <c r="DU15" s="101">
        <f>VSM!F110</f>
        <v>7.74</v>
      </c>
      <c r="DV15" s="101">
        <f>ABS(VSM!G110)</f>
        <v>25.76</v>
      </c>
      <c r="DW15" s="103">
        <f t="shared" si="64"/>
        <v>3.3281653746770026</v>
      </c>
      <c r="DX15" s="101">
        <f>VSM!H110</f>
        <v>282.27</v>
      </c>
      <c r="DY15" s="101">
        <f>VSM!K110</f>
        <v>5.8</v>
      </c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</row>
    <row r="16" spans="1:190" ht="16.5" customHeight="1">
      <c r="A16" s="83">
        <v>108</v>
      </c>
      <c r="B16" s="84" t="str">
        <f>Lokalizacje!D10</f>
        <v>52° 15.130'N</v>
      </c>
      <c r="C16" s="84" t="str">
        <f>Lokalizacje!C10</f>
        <v>21° 07.706'E</v>
      </c>
      <c r="D16" s="85" t="str">
        <f>Lokalizacje!B10</f>
        <v>2023-11-02</v>
      </c>
      <c r="E16" s="86">
        <f>'Analiza sitowa'!B9</f>
        <v>645.64</v>
      </c>
      <c r="F16" s="86">
        <f>'Analiza sitowa'!C9</f>
        <v>23.48</v>
      </c>
      <c r="G16" s="86">
        <f>'Analiza sitowa'!D9</f>
        <v>59</v>
      </c>
      <c r="H16" s="86">
        <f>'Analiza sitowa'!E9</f>
        <v>193.89</v>
      </c>
      <c r="I16" s="86">
        <f>'Analiza sitowa'!F9</f>
        <v>283.12</v>
      </c>
      <c r="J16" s="86">
        <f>'Analiza sitowa'!G9</f>
        <v>84.65</v>
      </c>
      <c r="K16" s="87">
        <f t="shared" si="0"/>
        <v>644.14</v>
      </c>
      <c r="L16" s="87">
        <f t="shared" si="1"/>
        <v>1.5</v>
      </c>
      <c r="M16" s="88">
        <f t="shared" si="2"/>
        <v>100</v>
      </c>
      <c r="N16" s="88">
        <f t="shared" si="3"/>
        <v>3.6367015674369618</v>
      </c>
      <c r="O16" s="88">
        <f t="shared" si="4"/>
        <v>9.1382194411746482</v>
      </c>
      <c r="P16" s="88">
        <f t="shared" si="5"/>
        <v>30.030667244904279</v>
      </c>
      <c r="Q16" s="88">
        <f t="shared" si="6"/>
        <v>43.851062511616384</v>
      </c>
      <c r="R16" s="88">
        <f t="shared" si="7"/>
        <v>13.111021621956509</v>
      </c>
      <c r="S16" s="89">
        <f>'Masa Wawer'!D10</f>
        <v>9.84</v>
      </c>
      <c r="T16" s="89">
        <f>'Masa Wawer'!G10</f>
        <v>9.7399999999999984</v>
      </c>
      <c r="U16" s="89">
        <f>'Masa Wawer'!J10</f>
        <v>9.76</v>
      </c>
      <c r="V16" s="89">
        <f>'Masa Wawer'!M10</f>
        <v>10.169999999999998</v>
      </c>
      <c r="W16" s="89">
        <f>'Masa Wawer'!P10</f>
        <v>9.86</v>
      </c>
      <c r="X16" s="89">
        <f>'Masa Wawer'!S10</f>
        <v>7.4700000000000006</v>
      </c>
      <c r="Y16" s="90">
        <f t="shared" ca="1" si="8"/>
        <v>1.1460999999999999E-3</v>
      </c>
      <c r="Z16" s="90">
        <f t="shared" ca="1" si="9"/>
        <v>1.3562499999999998E-3</v>
      </c>
      <c r="AA16" s="90">
        <f t="shared" ca="1" si="10"/>
        <v>1.3050499999999999E-3</v>
      </c>
      <c r="AB16" s="90">
        <f t="shared" ca="1" si="11"/>
        <v>6.9752000000000008E-4</v>
      </c>
      <c r="AC16" s="90">
        <f t="shared" ca="1" si="12"/>
        <v>8.9667499999999999E-4</v>
      </c>
      <c r="AD16" s="90">
        <f t="shared" ca="1" si="13"/>
        <v>1.8646499999999998E-3</v>
      </c>
      <c r="AE16" s="91">
        <f t="shared" ca="1" si="14"/>
        <v>1.1460999999999999E-5</v>
      </c>
      <c r="AF16" s="91">
        <f t="shared" ca="1" si="15"/>
        <v>1.3562499999999998E-5</v>
      </c>
      <c r="AG16" s="91">
        <f t="shared" ca="1" si="16"/>
        <v>1.3050499999999998E-5</v>
      </c>
      <c r="AH16" s="91">
        <f t="shared" ca="1" si="17"/>
        <v>6.9752000000000006E-6</v>
      </c>
      <c r="AI16" s="91">
        <f t="shared" ca="1" si="18"/>
        <v>8.9667500000000002E-6</v>
      </c>
      <c r="AJ16" s="91">
        <f t="shared" ca="1" si="19"/>
        <v>1.8646499999999998E-5</v>
      </c>
      <c r="AK16" s="226">
        <f t="shared" ca="1" si="20"/>
        <v>116.47357723577237</v>
      </c>
      <c r="AL16" s="226">
        <f t="shared" ca="1" si="21"/>
        <v>139.24537987679673</v>
      </c>
      <c r="AM16" s="226">
        <f t="shared" ca="1" si="22"/>
        <v>133.71413934426226</v>
      </c>
      <c r="AN16" s="226">
        <f t="shared" ca="1" si="23"/>
        <v>68.586037364798443</v>
      </c>
      <c r="AO16" s="226">
        <f t="shared" ca="1" si="24"/>
        <v>90.940669371196762</v>
      </c>
      <c r="AP16" s="226">
        <f t="shared" ca="1" si="25"/>
        <v>249.61847389558227</v>
      </c>
      <c r="AQ16" s="92">
        <f t="shared" ca="1" si="26"/>
        <v>798.57827708840887</v>
      </c>
      <c r="AR16" s="93">
        <f t="shared" ca="1" si="27"/>
        <v>14.585117148494364</v>
      </c>
      <c r="AS16" s="93">
        <f t="shared" ca="1" si="28"/>
        <v>17.43666010857207</v>
      </c>
      <c r="AT16" s="93">
        <f t="shared" ca="1" si="29"/>
        <v>16.744024121439889</v>
      </c>
      <c r="AU16" s="93">
        <f t="shared" ca="1" si="30"/>
        <v>8.5885177862414395</v>
      </c>
      <c r="AV16" s="93">
        <f t="shared" ca="1" si="31"/>
        <v>11.387821579966282</v>
      </c>
      <c r="AW16" s="93">
        <f t="shared" ca="1" si="32"/>
        <v>31.257859255285947</v>
      </c>
      <c r="AX16" s="91">
        <f ca="1">'F3 Wawer'!AK9</f>
        <v>1.10705E-3</v>
      </c>
      <c r="AY16" s="91">
        <f t="shared" ca="1" si="33"/>
        <v>1.10705E-5</v>
      </c>
      <c r="AZ16" s="92">
        <f t="shared" ca="1" si="34"/>
        <v>112.505081300813</v>
      </c>
      <c r="BA16" s="92">
        <f t="shared" ca="1" si="35"/>
        <v>3.4072070499956495</v>
      </c>
      <c r="BB16" s="91">
        <f>ARM!G12</f>
        <v>9.4258114025622397E-3</v>
      </c>
      <c r="BC16" s="91">
        <f t="shared" si="36"/>
        <v>9.4258114025622405E-9</v>
      </c>
      <c r="BD16" s="94">
        <f t="shared" si="37"/>
        <v>2.6308486936929274E-7</v>
      </c>
      <c r="BE16" s="95">
        <f t="shared" si="38"/>
        <v>26.308486936929274</v>
      </c>
      <c r="BF16" s="95"/>
      <c r="BG16" s="95"/>
      <c r="BH16" s="95"/>
      <c r="BI16" s="95"/>
      <c r="BJ16" s="96"/>
      <c r="BK16" s="91">
        <f t="shared" si="39"/>
        <v>0</v>
      </c>
      <c r="BL16" s="97">
        <f t="shared" si="65"/>
        <v>0</v>
      </c>
      <c r="BM16" s="95">
        <f t="shared" si="40"/>
        <v>0</v>
      </c>
      <c r="BN16" s="96"/>
      <c r="BO16" s="91">
        <f t="shared" si="41"/>
        <v>0</v>
      </c>
      <c r="BP16" s="97">
        <f t="shared" si="42"/>
        <v>0</v>
      </c>
      <c r="BQ16" s="95">
        <f t="shared" si="43"/>
        <v>0</v>
      </c>
      <c r="BR16" s="96"/>
      <c r="BS16" s="91">
        <f t="shared" si="44"/>
        <v>0</v>
      </c>
      <c r="BT16" s="94">
        <f t="shared" si="45"/>
        <v>0</v>
      </c>
      <c r="BU16" s="95">
        <f t="shared" si="46"/>
        <v>0</v>
      </c>
      <c r="BV16" s="98">
        <f>ARM!C64</f>
        <v>1.08</v>
      </c>
      <c r="BW16" s="98">
        <f t="shared" si="47"/>
        <v>1.08E-6</v>
      </c>
      <c r="BX16" s="99">
        <f t="shared" si="48"/>
        <v>3.0144000000000001E-5</v>
      </c>
      <c r="BY16" s="100">
        <f t="shared" si="49"/>
        <v>3014.4</v>
      </c>
      <c r="BZ16" s="98">
        <f>ARM!G64</f>
        <v>1.5592518937352718E-2</v>
      </c>
      <c r="CA16" s="98">
        <f t="shared" si="50"/>
        <v>1.5592518937352717E-8</v>
      </c>
      <c r="CB16" s="99">
        <f t="shared" si="51"/>
        <v>4.3520452856255587E-7</v>
      </c>
      <c r="CC16" s="100">
        <f t="shared" si="52"/>
        <v>43.520452856255588</v>
      </c>
      <c r="CD16" s="101">
        <f>VSM!D9</f>
        <v>156.03800000000001</v>
      </c>
      <c r="CE16" s="101">
        <f>VSM!E9</f>
        <v>16.643000000000001</v>
      </c>
      <c r="CF16" s="102">
        <f t="shared" si="53"/>
        <v>0.10665991617426523</v>
      </c>
      <c r="CG16" s="101">
        <f>VSM!F9</f>
        <v>8.91</v>
      </c>
      <c r="CH16" s="101">
        <f>ABS(VSM!G9)</f>
        <v>23.35</v>
      </c>
      <c r="CI16" s="103">
        <f t="shared" si="54"/>
        <v>2.6206509539842875</v>
      </c>
      <c r="CJ16" s="101">
        <f>VSM!H9</f>
        <v>140.44</v>
      </c>
      <c r="CK16" s="101">
        <f>VSM!K9</f>
        <v>4.4000000000000004</v>
      </c>
      <c r="CL16" s="101">
        <f>VSM!D60</f>
        <v>0</v>
      </c>
      <c r="CM16" s="101">
        <f>VSM!E60</f>
        <v>0</v>
      </c>
      <c r="CN16" s="102" t="e">
        <f t="shared" si="55"/>
        <v>#DIV/0!</v>
      </c>
      <c r="CO16" s="101">
        <f>VSM!F60</f>
        <v>0</v>
      </c>
      <c r="CP16" s="101"/>
      <c r="CQ16" s="103" t="e">
        <f t="shared" si="56"/>
        <v>#DIV/0!</v>
      </c>
      <c r="CR16" s="101">
        <f>VSM!H60</f>
        <v>0</v>
      </c>
      <c r="CS16" s="101">
        <f>VSM!K60</f>
        <v>0</v>
      </c>
      <c r="CT16" s="101">
        <f>VSM!D162</f>
        <v>0</v>
      </c>
      <c r="CU16" s="101">
        <f>VSM!E162</f>
        <v>0</v>
      </c>
      <c r="CV16" s="102" t="e">
        <f t="shared" si="57"/>
        <v>#DIV/0!</v>
      </c>
      <c r="CW16" s="101">
        <f>VSM!F162</f>
        <v>0</v>
      </c>
      <c r="CX16" s="101">
        <f>ABS(VSM!G162)</f>
        <v>0</v>
      </c>
      <c r="CY16" s="103" t="e">
        <f t="shared" si="58"/>
        <v>#DIV/0!</v>
      </c>
      <c r="CZ16" s="101">
        <f>VSM!H162</f>
        <v>0</v>
      </c>
      <c r="DA16" s="101">
        <f>VSM!K162</f>
        <v>0</v>
      </c>
      <c r="DB16" s="101">
        <f>VSM!D213</f>
        <v>0</v>
      </c>
      <c r="DC16" s="101">
        <f>VSM!E213</f>
        <v>0</v>
      </c>
      <c r="DD16" s="102" t="e">
        <f t="shared" si="59"/>
        <v>#DIV/0!</v>
      </c>
      <c r="DE16" s="101">
        <f>VSM!F213</f>
        <v>0</v>
      </c>
      <c r="DF16" s="101">
        <f>ABS(VSM!G213)</f>
        <v>0</v>
      </c>
      <c r="DG16" s="103" t="e">
        <f t="shared" si="60"/>
        <v>#DIV/0!</v>
      </c>
      <c r="DH16" s="101">
        <f>VSM!H213</f>
        <v>0</v>
      </c>
      <c r="DI16" s="101">
        <f>VSM!K213</f>
        <v>0</v>
      </c>
      <c r="DJ16" s="101">
        <f>VSM!D264</f>
        <v>0</v>
      </c>
      <c r="DK16" s="101">
        <f>VSM!E264</f>
        <v>0</v>
      </c>
      <c r="DL16" s="102" t="e">
        <f t="shared" si="61"/>
        <v>#DIV/0!</v>
      </c>
      <c r="DM16" s="101">
        <f>VSM!F264</f>
        <v>0</v>
      </c>
      <c r="DN16" s="101">
        <f>ABS(VSM!G264)</f>
        <v>0</v>
      </c>
      <c r="DO16" s="103" t="e">
        <f t="shared" si="62"/>
        <v>#DIV/0!</v>
      </c>
      <c r="DP16" s="101">
        <f>VSM!H264</f>
        <v>0</v>
      </c>
      <c r="DQ16" s="101">
        <f>VSM!K264</f>
        <v>0</v>
      </c>
      <c r="DR16" s="101">
        <f>VSM!D111</f>
        <v>219.75200000000001</v>
      </c>
      <c r="DS16" s="101">
        <f>VSM!E111</f>
        <v>20.353000000000002</v>
      </c>
      <c r="DT16" s="102">
        <f t="shared" si="63"/>
        <v>9.2618042156612915E-2</v>
      </c>
      <c r="DU16" s="101">
        <f>VSM!F111</f>
        <v>8.56</v>
      </c>
      <c r="DV16" s="101">
        <f>ABS(VSM!G111)</f>
        <v>27.39</v>
      </c>
      <c r="DW16" s="103">
        <f t="shared" si="64"/>
        <v>3.1997663551401869</v>
      </c>
      <c r="DX16" s="101">
        <f>VSM!H111</f>
        <v>197.78</v>
      </c>
      <c r="DY16" s="101">
        <f>VSM!K111</f>
        <v>5.4</v>
      </c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</row>
    <row r="17" spans="1:190" ht="16.5" customHeight="1">
      <c r="A17" s="83">
        <v>109</v>
      </c>
      <c r="B17" s="84" t="str">
        <f>Lokalizacje!D11</f>
        <v>52° 15.167'N</v>
      </c>
      <c r="C17" s="84" t="str">
        <f>Lokalizacje!C11</f>
        <v>21° 08.372'E</v>
      </c>
      <c r="D17" s="85" t="str">
        <f>Lokalizacje!B11</f>
        <v>2023-11-02</v>
      </c>
      <c r="E17" s="86">
        <f>'Analiza sitowa'!B10</f>
        <v>801.13</v>
      </c>
      <c r="F17" s="86">
        <f>'Analiza sitowa'!C10</f>
        <v>17.43</v>
      </c>
      <c r="G17" s="86">
        <f>'Analiza sitowa'!D10</f>
        <v>50.47</v>
      </c>
      <c r="H17" s="86">
        <f>'Analiza sitowa'!E10</f>
        <v>172.92</v>
      </c>
      <c r="I17" s="86">
        <f>'Analiza sitowa'!F10</f>
        <v>435.33</v>
      </c>
      <c r="J17" s="86">
        <f>'Analiza sitowa'!G10</f>
        <v>123.78</v>
      </c>
      <c r="K17" s="87">
        <f t="shared" si="0"/>
        <v>799.93</v>
      </c>
      <c r="L17" s="87">
        <f t="shared" si="1"/>
        <v>1.2000000000000455</v>
      </c>
      <c r="M17" s="88">
        <f t="shared" si="2"/>
        <v>100</v>
      </c>
      <c r="N17" s="88">
        <f t="shared" si="3"/>
        <v>2.175676856440278</v>
      </c>
      <c r="O17" s="88">
        <f t="shared" si="4"/>
        <v>6.2998514598130138</v>
      </c>
      <c r="P17" s="88">
        <f t="shared" si="5"/>
        <v>21.584511876973771</v>
      </c>
      <c r="Q17" s="88">
        <f t="shared" si="6"/>
        <v>54.339495462658995</v>
      </c>
      <c r="R17" s="88">
        <f t="shared" si="7"/>
        <v>15.450675920262629</v>
      </c>
      <c r="S17" s="89">
        <f>'Masa Wawer'!D11</f>
        <v>10.620000000000001</v>
      </c>
      <c r="T17" s="89">
        <f>'Masa Wawer'!G11</f>
        <v>8.370000000000001</v>
      </c>
      <c r="U17" s="89">
        <f>'Masa Wawer'!J11</f>
        <v>9.39</v>
      </c>
      <c r="V17" s="89">
        <f>'Masa Wawer'!M11</f>
        <v>10.130000000000001</v>
      </c>
      <c r="W17" s="89">
        <f>'Masa Wawer'!P11</f>
        <v>10.02</v>
      </c>
      <c r="X17" s="89">
        <f>'Masa Wawer'!S11</f>
        <v>9.2800000000000011</v>
      </c>
      <c r="Y17" s="90">
        <f t="shared" ca="1" si="8"/>
        <v>1.6929E-3</v>
      </c>
      <c r="Z17" s="90">
        <f t="shared" ca="1" si="9"/>
        <v>2.57515E-3</v>
      </c>
      <c r="AA17" s="90">
        <f t="shared" ca="1" si="10"/>
        <v>2.5846000000000003E-3</v>
      </c>
      <c r="AB17" s="90">
        <f t="shared" ca="1" si="11"/>
        <v>1.1238999999999999E-3</v>
      </c>
      <c r="AC17" s="90">
        <f t="shared" ca="1" si="12"/>
        <v>9.6324999999999991E-4</v>
      </c>
      <c r="AD17" s="90">
        <f t="shared" ca="1" si="13"/>
        <v>2.6563999999999997E-3</v>
      </c>
      <c r="AE17" s="91">
        <f t="shared" ca="1" si="14"/>
        <v>1.6929E-5</v>
      </c>
      <c r="AF17" s="91">
        <f t="shared" ca="1" si="15"/>
        <v>2.5751499999999999E-5</v>
      </c>
      <c r="AG17" s="91">
        <f t="shared" ca="1" si="16"/>
        <v>2.5846000000000003E-5</v>
      </c>
      <c r="AH17" s="91">
        <f t="shared" ca="1" si="17"/>
        <v>1.1238999999999999E-5</v>
      </c>
      <c r="AI17" s="91">
        <f t="shared" ca="1" si="18"/>
        <v>9.6324999999999997E-6</v>
      </c>
      <c r="AJ17" s="91">
        <f t="shared" ca="1" si="19"/>
        <v>2.6563999999999998E-5</v>
      </c>
      <c r="AK17" s="226">
        <f t="shared" ca="1" si="20"/>
        <v>159.40677966101694</v>
      </c>
      <c r="AL17" s="226">
        <f t="shared" ca="1" si="21"/>
        <v>307.6642771804062</v>
      </c>
      <c r="AM17" s="226">
        <f t="shared" ca="1" si="22"/>
        <v>275.25026624068158</v>
      </c>
      <c r="AN17" s="226">
        <f t="shared" ca="1" si="23"/>
        <v>110.94768015794666</v>
      </c>
      <c r="AO17" s="226">
        <f t="shared" ca="1" si="24"/>
        <v>96.132734530938137</v>
      </c>
      <c r="AP17" s="226">
        <f t="shared" ca="1" si="25"/>
        <v>286.24999999999994</v>
      </c>
      <c r="AQ17" s="92">
        <f t="shared" ca="1" si="26"/>
        <v>1235.6517377709895</v>
      </c>
      <c r="AR17" s="93">
        <f t="shared" ca="1" si="27"/>
        <v>12.900623597112663</v>
      </c>
      <c r="AS17" s="93">
        <f t="shared" ca="1" si="28"/>
        <v>24.898947476528164</v>
      </c>
      <c r="AT17" s="93">
        <f t="shared" ca="1" si="29"/>
        <v>22.275715545644729</v>
      </c>
      <c r="AU17" s="93">
        <f t="shared" ca="1" si="30"/>
        <v>8.9788794663200839</v>
      </c>
      <c r="AV17" s="93">
        <f t="shared" ca="1" si="31"/>
        <v>7.7799214448848995</v>
      </c>
      <c r="AW17" s="93">
        <f t="shared" ca="1" si="32"/>
        <v>23.165912469509458</v>
      </c>
      <c r="AX17" s="91">
        <f ca="1">'F3 Wawer'!AK10</f>
        <v>1.66285E-3</v>
      </c>
      <c r="AY17" s="91">
        <f t="shared" ca="1" si="33"/>
        <v>1.6628499999999998E-5</v>
      </c>
      <c r="AZ17" s="92">
        <f t="shared" ca="1" si="34"/>
        <v>156.57721280602635</v>
      </c>
      <c r="BA17" s="92">
        <f t="shared" ca="1" si="35"/>
        <v>1.7750605469903744</v>
      </c>
      <c r="BB17" s="91">
        <f>ARM!G13</f>
        <v>9.2994085174163757E-3</v>
      </c>
      <c r="BC17" s="91">
        <f t="shared" si="36"/>
        <v>9.2994085174163761E-9</v>
      </c>
      <c r="BD17" s="94">
        <f t="shared" si="37"/>
        <v>2.595568243972215E-7</v>
      </c>
      <c r="BE17" s="95">
        <f t="shared" si="38"/>
        <v>25.95568243972215</v>
      </c>
      <c r="BF17" s="91">
        <f>ARM!G82</f>
        <v>3.6979651586598862E-2</v>
      </c>
      <c r="BG17" s="91">
        <f>BF17/1000000</f>
        <v>3.6979651586598859E-8</v>
      </c>
      <c r="BH17" s="94">
        <f>BG17/$BC$5/$BC$4</f>
        <v>1.0321431642837371E-6</v>
      </c>
      <c r="BI17" s="95">
        <f>BH17*100000000</f>
        <v>103.21431642837371</v>
      </c>
      <c r="BJ17" s="96">
        <f>ARM!G103</f>
        <v>2.2070512310424371E-2</v>
      </c>
      <c r="BK17" s="91">
        <f t="shared" si="39"/>
        <v>2.207051231042437E-8</v>
      </c>
      <c r="BL17" s="97">
        <f t="shared" si="65"/>
        <v>6.1601252137540025E-7</v>
      </c>
      <c r="BM17" s="95">
        <f t="shared" si="40"/>
        <v>61.601252137540023</v>
      </c>
      <c r="BN17" s="96">
        <f>ARM!G102</f>
        <v>1.2224127078219415E-2</v>
      </c>
      <c r="BO17" s="91">
        <f t="shared" si="41"/>
        <v>1.2224127078219415E-8</v>
      </c>
      <c r="BP17" s="97">
        <f t="shared" si="42"/>
        <v>3.4118896911652412E-7</v>
      </c>
      <c r="BQ17" s="95">
        <f t="shared" si="43"/>
        <v>34.118896911652413</v>
      </c>
      <c r="BR17" s="96">
        <f>ARM!G101</f>
        <v>4.6210514176442841E-4</v>
      </c>
      <c r="BS17" s="91">
        <f t="shared" si="44"/>
        <v>4.6210514176442839E-10</v>
      </c>
      <c r="BT17" s="94">
        <f t="shared" si="45"/>
        <v>1.2897867956802713E-8</v>
      </c>
      <c r="BU17" s="95">
        <f t="shared" si="46"/>
        <v>1.2897867956802713</v>
      </c>
      <c r="BV17" s="98">
        <f>ARM!C65</f>
        <v>-0.01</v>
      </c>
      <c r="BW17" s="98">
        <f t="shared" si="47"/>
        <v>-1E-8</v>
      </c>
      <c r="BX17" s="99">
        <f t="shared" si="48"/>
        <v>-2.791111111111111E-7</v>
      </c>
      <c r="BY17" s="100">
        <f t="shared" si="49"/>
        <v>-27.911111111111111</v>
      </c>
      <c r="BZ17" s="98">
        <f>ARM!G65</f>
        <v>2.0495352437862848E-2</v>
      </c>
      <c r="CA17" s="98">
        <f t="shared" si="50"/>
        <v>2.0495352437862848E-8</v>
      </c>
      <c r="CB17" s="99">
        <f t="shared" si="51"/>
        <v>5.7204805915457191E-7</v>
      </c>
      <c r="CC17" s="100">
        <f t="shared" si="52"/>
        <v>57.204805915457193</v>
      </c>
      <c r="CD17" s="101">
        <f>VSM!D10</f>
        <v>159.13999999999999</v>
      </c>
      <c r="CE17" s="101">
        <f>VSM!E10</f>
        <v>18.571000000000002</v>
      </c>
      <c r="CF17" s="102">
        <f t="shared" si="53"/>
        <v>0.1166959909513636</v>
      </c>
      <c r="CG17" s="101">
        <f>VSM!F10</f>
        <v>9.4499999999999993</v>
      </c>
      <c r="CH17" s="101">
        <f>ABS(VSM!G10)</f>
        <v>24.59</v>
      </c>
      <c r="CI17" s="103">
        <f t="shared" si="54"/>
        <v>2.6021164021164025</v>
      </c>
      <c r="CJ17" s="101">
        <f>VSM!H10</f>
        <v>143.22999999999999</v>
      </c>
      <c r="CK17" s="101">
        <f>VSM!K10</f>
        <v>4</v>
      </c>
      <c r="CL17" s="101">
        <f>VSM!D61</f>
        <v>152.511</v>
      </c>
      <c r="CM17" s="101">
        <f>VSM!E61</f>
        <v>20.146000000000001</v>
      </c>
      <c r="CN17" s="102">
        <f t="shared" si="55"/>
        <v>0.1320953898407328</v>
      </c>
      <c r="CO17" s="101">
        <f>VSM!F61</f>
        <v>9.48</v>
      </c>
      <c r="CP17" s="101">
        <f>ABS(VSM!G61)</f>
        <v>24.34</v>
      </c>
      <c r="CQ17" s="103">
        <f t="shared" si="56"/>
        <v>2.5675105485232068</v>
      </c>
      <c r="CR17" s="101">
        <f>VSM!H61</f>
        <v>137.26</v>
      </c>
      <c r="CS17" s="101">
        <f>VSM!K61</f>
        <v>5.6</v>
      </c>
      <c r="CT17" s="101">
        <f>VSM!D163</f>
        <v>173.499</v>
      </c>
      <c r="CU17" s="101">
        <f>VSM!E163</f>
        <v>27.352</v>
      </c>
      <c r="CV17" s="102">
        <f t="shared" si="57"/>
        <v>0.15764932362722553</v>
      </c>
      <c r="CW17" s="101">
        <f>VSM!F163</f>
        <v>9.59</v>
      </c>
      <c r="CX17" s="101">
        <f>ABS(VSM!G163)</f>
        <v>21.39</v>
      </c>
      <c r="CY17" s="103">
        <f t="shared" si="58"/>
        <v>2.2304483837330555</v>
      </c>
      <c r="CZ17" s="101">
        <f>VSM!H163</f>
        <v>156.15</v>
      </c>
      <c r="DA17" s="101">
        <f>VSM!K163</f>
        <v>4.9000000000000004</v>
      </c>
      <c r="DB17" s="101">
        <f>VSM!D214</f>
        <v>106.06100000000001</v>
      </c>
      <c r="DC17" s="101">
        <f>VSM!E214</f>
        <v>14.981</v>
      </c>
      <c r="DD17" s="102">
        <f t="shared" si="59"/>
        <v>0.14124890393264253</v>
      </c>
      <c r="DE17" s="101">
        <f>VSM!F214</f>
        <v>8.76</v>
      </c>
      <c r="DF17" s="101">
        <f>ABS(VSM!G214)</f>
        <v>20.3</v>
      </c>
      <c r="DG17" s="103">
        <f t="shared" si="60"/>
        <v>2.317351598173516</v>
      </c>
      <c r="DH17" s="101">
        <f>VSM!H214</f>
        <v>95.45</v>
      </c>
      <c r="DI17" s="101">
        <f>VSM!K214</f>
        <v>4.3</v>
      </c>
      <c r="DJ17" s="101">
        <f>VSM!D265</f>
        <v>60.284999999999997</v>
      </c>
      <c r="DK17" s="101">
        <f>VSM!E265</f>
        <v>6.2539999999999996</v>
      </c>
      <c r="DL17" s="102">
        <f t="shared" si="61"/>
        <v>0.10374056564651239</v>
      </c>
      <c r="DM17" s="101">
        <f>VSM!F265</f>
        <v>8.01</v>
      </c>
      <c r="DN17" s="101">
        <f>ABS(VSM!G265)</f>
        <v>23.94</v>
      </c>
      <c r="DO17" s="103">
        <f t="shared" si="62"/>
        <v>2.9887640449438204</v>
      </c>
      <c r="DP17" s="101">
        <f>VSM!H265</f>
        <v>54.26</v>
      </c>
      <c r="DQ17" s="101">
        <f>VSM!K265</f>
        <v>3.8</v>
      </c>
      <c r="DR17" s="101">
        <f>VSM!D112</f>
        <v>340.03100000000001</v>
      </c>
      <c r="DS17" s="101">
        <f>VSM!E112</f>
        <v>26.591999999999999</v>
      </c>
      <c r="DT17" s="102">
        <f t="shared" si="63"/>
        <v>7.8204634283344746E-2</v>
      </c>
      <c r="DU17" s="101">
        <f>VSM!F112</f>
        <v>7.51</v>
      </c>
      <c r="DV17" s="101">
        <f>ABS(VSM!G112)</f>
        <v>24.28</v>
      </c>
      <c r="DW17" s="103">
        <f t="shared" si="64"/>
        <v>3.2330226364846872</v>
      </c>
      <c r="DX17" s="101">
        <f>VSM!H112</f>
        <v>306.02999999999997</v>
      </c>
      <c r="DY17" s="101">
        <f>VSM!K112</f>
        <v>3.9</v>
      </c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</row>
    <row r="18" spans="1:190" ht="16.5" customHeight="1">
      <c r="A18" s="83">
        <v>110</v>
      </c>
      <c r="B18" s="84" t="str">
        <f>Lokalizacje!D12</f>
        <v>52° 15.814'N</v>
      </c>
      <c r="C18" s="84" t="str">
        <f>Lokalizacje!C12</f>
        <v>21° 09.185'E</v>
      </c>
      <c r="D18" s="85" t="str">
        <f>Lokalizacje!B12</f>
        <v>2023-11-02</v>
      </c>
      <c r="E18" s="86">
        <f>'Analiza sitowa'!B11</f>
        <v>601.94000000000005</v>
      </c>
      <c r="F18" s="86">
        <f>'Analiza sitowa'!C11</f>
        <v>32.340000000000003</v>
      </c>
      <c r="G18" s="86">
        <f>'Analiza sitowa'!D11</f>
        <v>58.98</v>
      </c>
      <c r="H18" s="86">
        <f>'Analiza sitowa'!E11</f>
        <v>138.16999999999999</v>
      </c>
      <c r="I18" s="86">
        <f>'Analiza sitowa'!F11</f>
        <v>316.52999999999997</v>
      </c>
      <c r="J18" s="86">
        <f>'Analiza sitowa'!G11</f>
        <v>54.17</v>
      </c>
      <c r="K18" s="87">
        <f t="shared" si="0"/>
        <v>600.18999999999994</v>
      </c>
      <c r="L18" s="87">
        <f t="shared" si="1"/>
        <v>1.7500000000001137</v>
      </c>
      <c r="M18" s="88">
        <f t="shared" si="2"/>
        <v>100</v>
      </c>
      <c r="N18" s="88">
        <f t="shared" si="3"/>
        <v>5.3726285011795198</v>
      </c>
      <c r="O18" s="88">
        <f t="shared" si="4"/>
        <v>9.7983187693125551</v>
      </c>
      <c r="P18" s="88">
        <f t="shared" si="5"/>
        <v>22.954115028075883</v>
      </c>
      <c r="Q18" s="88">
        <f t="shared" si="6"/>
        <v>52.584975246702314</v>
      </c>
      <c r="R18" s="88">
        <f t="shared" si="7"/>
        <v>8.9992358042329794</v>
      </c>
      <c r="S18" s="89">
        <f>'Masa Wawer'!D12</f>
        <v>9.66</v>
      </c>
      <c r="T18" s="89">
        <f>'Masa Wawer'!G12</f>
        <v>8.82</v>
      </c>
      <c r="U18" s="89">
        <f>'Masa Wawer'!J12</f>
        <v>9.61</v>
      </c>
      <c r="V18" s="89">
        <f>'Masa Wawer'!M12</f>
        <v>9.5399999999999991</v>
      </c>
      <c r="W18" s="89">
        <f>'Masa Wawer'!P12</f>
        <v>9.15</v>
      </c>
      <c r="X18" s="89">
        <f>'Masa Wawer'!S12</f>
        <v>8.09</v>
      </c>
      <c r="Y18" s="90">
        <f t="shared" ca="1" si="8"/>
        <v>9.8267500000000013E-4</v>
      </c>
      <c r="Z18" s="90">
        <f t="shared" ca="1" si="9"/>
        <v>3.0207000000000003E-3</v>
      </c>
      <c r="AA18" s="90">
        <f t="shared" ca="1" si="10"/>
        <v>1.3089500000000001E-3</v>
      </c>
      <c r="AB18" s="90">
        <f t="shared" ca="1" si="11"/>
        <v>7.6179000000000004E-4</v>
      </c>
      <c r="AC18" s="90">
        <f t="shared" ca="1" si="12"/>
        <v>7.7963999999999996E-4</v>
      </c>
      <c r="AD18" s="90">
        <f t="shared" ca="1" si="13"/>
        <v>1.81525E-3</v>
      </c>
      <c r="AE18" s="91">
        <f t="shared" ca="1" si="14"/>
        <v>9.8267500000000021E-6</v>
      </c>
      <c r="AF18" s="91">
        <f t="shared" ca="1" si="15"/>
        <v>3.0207000000000004E-5</v>
      </c>
      <c r="AG18" s="91">
        <f t="shared" ca="1" si="16"/>
        <v>1.3089500000000001E-5</v>
      </c>
      <c r="AH18" s="91">
        <f t="shared" ca="1" si="17"/>
        <v>7.6179000000000004E-6</v>
      </c>
      <c r="AI18" s="91">
        <f t="shared" ca="1" si="18"/>
        <v>7.7963999999999987E-6</v>
      </c>
      <c r="AJ18" s="91">
        <f t="shared" ca="1" si="19"/>
        <v>1.8152499999999999E-5</v>
      </c>
      <c r="AK18" s="226">
        <f t="shared" ca="1" si="20"/>
        <v>101.7261904761905</v>
      </c>
      <c r="AL18" s="226">
        <f t="shared" ca="1" si="21"/>
        <v>342.48299319727897</v>
      </c>
      <c r="AM18" s="226">
        <f t="shared" ca="1" si="22"/>
        <v>136.20707596253905</v>
      </c>
      <c r="AN18" s="226">
        <f t="shared" ca="1" si="23"/>
        <v>79.852201257861637</v>
      </c>
      <c r="AO18" s="226">
        <f t="shared" ca="1" si="24"/>
        <v>85.206557377049165</v>
      </c>
      <c r="AP18" s="226">
        <f t="shared" ca="1" si="25"/>
        <v>224.38195302843013</v>
      </c>
      <c r="AQ18" s="92">
        <f t="shared" ca="1" si="26"/>
        <v>969.85697129934942</v>
      </c>
      <c r="AR18" s="93">
        <f t="shared" ca="1" si="27"/>
        <v>10.48878272637506</v>
      </c>
      <c r="AS18" s="93">
        <f t="shared" ca="1" si="28"/>
        <v>35.312732014334358</v>
      </c>
      <c r="AT18" s="93">
        <f t="shared" ca="1" si="29"/>
        <v>14.044037419255535</v>
      </c>
      <c r="AU18" s="93">
        <f t="shared" ca="1" si="30"/>
        <v>8.2333997301561901</v>
      </c>
      <c r="AV18" s="93">
        <f t="shared" ca="1" si="31"/>
        <v>8.7854766113497256</v>
      </c>
      <c r="AW18" s="93">
        <f t="shared" ca="1" si="32"/>
        <v>23.135571498529131</v>
      </c>
      <c r="AX18" s="91">
        <f ca="1">'F3 Wawer'!AK11</f>
        <v>9.4978499999999997E-4</v>
      </c>
      <c r="AY18" s="91">
        <f t="shared" ca="1" si="33"/>
        <v>9.4978499999999992E-6</v>
      </c>
      <c r="AZ18" s="92">
        <f t="shared" ca="1" si="34"/>
        <v>98.321428571428555</v>
      </c>
      <c r="BA18" s="92">
        <f t="shared" ca="1" si="35"/>
        <v>3.3469865418373663</v>
      </c>
      <c r="BB18" s="91">
        <f>ARM!G14</f>
        <v>9.7582151636039297E-3</v>
      </c>
      <c r="BC18" s="91">
        <f t="shared" si="36"/>
        <v>9.7582151636039302E-9</v>
      </c>
      <c r="BD18" s="94">
        <f t="shared" si="37"/>
        <v>2.7236262767747859E-7</v>
      </c>
      <c r="BE18" s="95">
        <f t="shared" si="38"/>
        <v>27.23626276774786</v>
      </c>
      <c r="BF18" s="91">
        <f>ARM!G75</f>
        <v>0.18704646974784001</v>
      </c>
      <c r="BG18" s="91">
        <f>BF18/1000000</f>
        <v>1.8704646974784002E-7</v>
      </c>
      <c r="BH18" s="94">
        <f>BG18/$BC$5/$BC$4</f>
        <v>5.2206748000730455E-6</v>
      </c>
      <c r="BI18" s="95">
        <f>BH18*100000000</f>
        <v>522.06748000730454</v>
      </c>
      <c r="BJ18" s="96"/>
      <c r="BK18" s="91">
        <f t="shared" si="39"/>
        <v>0</v>
      </c>
      <c r="BL18" s="97">
        <f t="shared" si="65"/>
        <v>0</v>
      </c>
      <c r="BM18" s="95">
        <f t="shared" si="40"/>
        <v>0</v>
      </c>
      <c r="BN18" s="96"/>
      <c r="BO18" s="91">
        <f t="shared" si="41"/>
        <v>0</v>
      </c>
      <c r="BP18" s="97">
        <f t="shared" si="42"/>
        <v>0</v>
      </c>
      <c r="BQ18" s="95">
        <f t="shared" si="43"/>
        <v>0</v>
      </c>
      <c r="BR18" s="96"/>
      <c r="BS18" s="91">
        <f t="shared" si="44"/>
        <v>0</v>
      </c>
      <c r="BT18" s="94">
        <f t="shared" si="45"/>
        <v>0</v>
      </c>
      <c r="BU18" s="95">
        <f t="shared" si="46"/>
        <v>0</v>
      </c>
      <c r="BV18" s="98">
        <f>ARM!C66</f>
        <v>0.02</v>
      </c>
      <c r="BW18" s="98">
        <f t="shared" si="47"/>
        <v>2E-8</v>
      </c>
      <c r="BX18" s="99">
        <f t="shared" si="48"/>
        <v>5.5822222222222221E-7</v>
      </c>
      <c r="BY18" s="100">
        <f t="shared" si="49"/>
        <v>55.822222222222223</v>
      </c>
      <c r="BZ18" s="98">
        <f>ARM!G66</f>
        <v>1.9496876152795516E-2</v>
      </c>
      <c r="CA18" s="98">
        <f t="shared" si="50"/>
        <v>1.9496876152795515E-8</v>
      </c>
      <c r="CB18" s="99">
        <f t="shared" si="51"/>
        <v>5.4417947662024813E-7</v>
      </c>
      <c r="CC18" s="100">
        <f t="shared" si="52"/>
        <v>54.417947662024815</v>
      </c>
      <c r="CD18" s="101">
        <f>VSM!D11</f>
        <v>101.931</v>
      </c>
      <c r="CE18" s="101">
        <f>VSM!E11</f>
        <v>11.143000000000001</v>
      </c>
      <c r="CF18" s="102">
        <f t="shared" si="53"/>
        <v>0.10931904916070677</v>
      </c>
      <c r="CG18" s="101">
        <f>VSM!F11</f>
        <v>8.16</v>
      </c>
      <c r="CH18" s="101">
        <f>ABS(VSM!G11)</f>
        <v>23.03</v>
      </c>
      <c r="CI18" s="103">
        <f t="shared" si="54"/>
        <v>2.8223039215686274</v>
      </c>
      <c r="CJ18" s="101">
        <f>VSM!H11</f>
        <v>91.74</v>
      </c>
      <c r="CK18" s="101">
        <f>VSM!K11</f>
        <v>5</v>
      </c>
      <c r="CL18" s="101">
        <f>VSM!D62</f>
        <v>1772.366</v>
      </c>
      <c r="CM18" s="101">
        <f>VSM!E62</f>
        <v>42.875999999999998</v>
      </c>
      <c r="CN18" s="102">
        <f t="shared" si="55"/>
        <v>2.4191391620015278E-2</v>
      </c>
      <c r="CO18" s="101">
        <f>VSM!F62</f>
        <v>3.06</v>
      </c>
      <c r="CP18" s="101">
        <f>ABS(VSM!G62)</f>
        <v>7.32</v>
      </c>
      <c r="CQ18" s="103">
        <f t="shared" si="56"/>
        <v>2.392156862745098</v>
      </c>
      <c r="CR18" s="101">
        <f>VSM!H62</f>
        <v>1595.1</v>
      </c>
      <c r="CS18" s="101">
        <f>VSM!K62</f>
        <v>15.1</v>
      </c>
      <c r="CT18" s="101">
        <f>VSM!D164</f>
        <v>0</v>
      </c>
      <c r="CU18" s="101">
        <f>VSM!E164</f>
        <v>0</v>
      </c>
      <c r="CV18" s="102" t="e">
        <f t="shared" si="57"/>
        <v>#DIV/0!</v>
      </c>
      <c r="CW18" s="101">
        <f>VSM!F164</f>
        <v>0</v>
      </c>
      <c r="CX18" s="101">
        <f>ABS(VSM!G164)</f>
        <v>0</v>
      </c>
      <c r="CY18" s="103" t="e">
        <f t="shared" si="58"/>
        <v>#DIV/0!</v>
      </c>
      <c r="CZ18" s="101">
        <f>VSM!H164</f>
        <v>0</v>
      </c>
      <c r="DA18" s="101">
        <f>VSM!K164</f>
        <v>0</v>
      </c>
      <c r="DB18" s="101">
        <f>VSM!D215</f>
        <v>0</v>
      </c>
      <c r="DC18" s="101">
        <f>VSM!E215</f>
        <v>0</v>
      </c>
      <c r="DD18" s="102" t="e">
        <f t="shared" si="59"/>
        <v>#DIV/0!</v>
      </c>
      <c r="DE18" s="101">
        <f>VSM!F215</f>
        <v>0</v>
      </c>
      <c r="DF18" s="101">
        <f>ABS(VSM!G215)</f>
        <v>0</v>
      </c>
      <c r="DG18" s="103" t="e">
        <f t="shared" si="60"/>
        <v>#DIV/0!</v>
      </c>
      <c r="DH18" s="101">
        <f>VSM!H215</f>
        <v>0</v>
      </c>
      <c r="DI18" s="101">
        <f>VSM!K215</f>
        <v>0</v>
      </c>
      <c r="DJ18" s="101">
        <f>VSM!D266</f>
        <v>0</v>
      </c>
      <c r="DK18" s="101">
        <f>VSM!E266</f>
        <v>0</v>
      </c>
      <c r="DL18" s="102" t="e">
        <f t="shared" si="61"/>
        <v>#DIV/0!</v>
      </c>
      <c r="DM18" s="101">
        <f>VSM!F266</f>
        <v>0</v>
      </c>
      <c r="DN18" s="101">
        <f>ABS(VSM!G266)</f>
        <v>0</v>
      </c>
      <c r="DO18" s="103" t="e">
        <f t="shared" si="62"/>
        <v>#DIV/0!</v>
      </c>
      <c r="DP18" s="101">
        <f>VSM!H266</f>
        <v>0</v>
      </c>
      <c r="DQ18" s="101">
        <f>VSM!K266</f>
        <v>0</v>
      </c>
      <c r="DR18" s="101">
        <f>VSM!D113</f>
        <v>188.55</v>
      </c>
      <c r="DS18" s="101">
        <f>VSM!E113</f>
        <v>22.42</v>
      </c>
      <c r="DT18" s="102">
        <f t="shared" si="63"/>
        <v>0.11890745160434898</v>
      </c>
      <c r="DU18" s="101">
        <f>VSM!F113</f>
        <v>9.75</v>
      </c>
      <c r="DV18" s="101">
        <f>ABS(VSM!G113)</f>
        <v>28.16</v>
      </c>
      <c r="DW18" s="103">
        <f t="shared" si="64"/>
        <v>2.8882051282051284</v>
      </c>
      <c r="DX18" s="101">
        <f>VSM!H113</f>
        <v>169.69</v>
      </c>
      <c r="DY18" s="101">
        <f>VSM!K113</f>
        <v>4.2</v>
      </c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</row>
    <row r="19" spans="1:190" ht="16.5" customHeight="1">
      <c r="A19" s="83">
        <v>111</v>
      </c>
      <c r="B19" s="84" t="str">
        <f>Lokalizacje!D13</f>
        <v>52° 16.021'N</v>
      </c>
      <c r="C19" s="84" t="str">
        <f>Lokalizacje!C13</f>
        <v>21° 10.171'E</v>
      </c>
      <c r="D19" s="85" t="str">
        <f>Lokalizacje!B13</f>
        <v>2023-11-02</v>
      </c>
      <c r="E19" s="86">
        <f>'Analiza sitowa'!B12</f>
        <v>665.57</v>
      </c>
      <c r="F19" s="86">
        <f>'Analiza sitowa'!C12</f>
        <v>16.86</v>
      </c>
      <c r="G19" s="86">
        <f>'Analiza sitowa'!D12</f>
        <v>32.08</v>
      </c>
      <c r="H19" s="86">
        <f>'Analiza sitowa'!E12</f>
        <v>77.11</v>
      </c>
      <c r="I19" s="86">
        <f>'Analiza sitowa'!F12</f>
        <v>393.19</v>
      </c>
      <c r="J19" s="86">
        <f>'Analiza sitowa'!G12</f>
        <v>145.41</v>
      </c>
      <c r="K19" s="87">
        <f t="shared" si="0"/>
        <v>664.65</v>
      </c>
      <c r="L19" s="87">
        <f t="shared" si="1"/>
        <v>0.92000000000007276</v>
      </c>
      <c r="M19" s="88">
        <f t="shared" si="2"/>
        <v>100</v>
      </c>
      <c r="N19" s="88">
        <f t="shared" si="3"/>
        <v>2.5331670598133926</v>
      </c>
      <c r="O19" s="88">
        <f t="shared" si="4"/>
        <v>4.8199287828477839</v>
      </c>
      <c r="P19" s="88">
        <f t="shared" si="5"/>
        <v>11.585558243310244</v>
      </c>
      <c r="Q19" s="88">
        <f t="shared" si="6"/>
        <v>59.075679492765602</v>
      </c>
      <c r="R19" s="88">
        <f t="shared" si="7"/>
        <v>21.847439037216219</v>
      </c>
      <c r="S19" s="89">
        <f>'Masa Wawer'!D13</f>
        <v>8.32</v>
      </c>
      <c r="T19" s="89">
        <f>'Masa Wawer'!G13</f>
        <v>6.2999999999999989</v>
      </c>
      <c r="U19" s="89">
        <f>'Masa Wawer'!J13</f>
        <v>7.4099999999999993</v>
      </c>
      <c r="V19" s="89">
        <f>'Masa Wawer'!M13</f>
        <v>8.91</v>
      </c>
      <c r="W19" s="89">
        <f>'Masa Wawer'!P13</f>
        <v>9.2200000000000006</v>
      </c>
      <c r="X19" s="89">
        <f>'Masa Wawer'!S13</f>
        <v>8.5300000000000011</v>
      </c>
      <c r="Y19" s="90">
        <f t="shared" ca="1" si="8"/>
        <v>6.8846000000000001E-4</v>
      </c>
      <c r="Z19" s="90">
        <f t="shared" ca="1" si="9"/>
        <v>1.0111E-3</v>
      </c>
      <c r="AA19" s="90">
        <f t="shared" ca="1" si="10"/>
        <v>9.4213999999999995E-4</v>
      </c>
      <c r="AB19" s="90">
        <f t="shared" ca="1" si="11"/>
        <v>4.6770500000000001E-4</v>
      </c>
      <c r="AC19" s="90">
        <f t="shared" ca="1" si="12"/>
        <v>6.0369999999999998E-4</v>
      </c>
      <c r="AD19" s="90">
        <f t="shared" ca="1" si="13"/>
        <v>9.5122000000000002E-4</v>
      </c>
      <c r="AE19" s="91">
        <f t="shared" ca="1" si="14"/>
        <v>6.8846000000000001E-6</v>
      </c>
      <c r="AF19" s="91">
        <f t="shared" ca="1" si="15"/>
        <v>1.0111E-5</v>
      </c>
      <c r="AG19" s="91">
        <f t="shared" ca="1" si="16"/>
        <v>9.4213999999999993E-6</v>
      </c>
      <c r="AH19" s="91">
        <f t="shared" ca="1" si="17"/>
        <v>4.6770500000000004E-6</v>
      </c>
      <c r="AI19" s="91">
        <f t="shared" ca="1" si="18"/>
        <v>6.037E-6</v>
      </c>
      <c r="AJ19" s="91">
        <f t="shared" ca="1" si="19"/>
        <v>9.5122000000000002E-6</v>
      </c>
      <c r="AK19" s="226">
        <f t="shared" ca="1" si="20"/>
        <v>82.74759615384616</v>
      </c>
      <c r="AL19" s="226">
        <f t="shared" ca="1" si="21"/>
        <v>160.49206349206352</v>
      </c>
      <c r="AM19" s="226">
        <f t="shared" ca="1" si="22"/>
        <v>127.14439946018892</v>
      </c>
      <c r="AN19" s="226">
        <f t="shared" ca="1" si="23"/>
        <v>52.492143658810335</v>
      </c>
      <c r="AO19" s="226">
        <f t="shared" ca="1" si="24"/>
        <v>65.477223427331879</v>
      </c>
      <c r="AP19" s="226">
        <f t="shared" ca="1" si="25"/>
        <v>111.51465416178193</v>
      </c>
      <c r="AQ19" s="92">
        <f t="shared" ca="1" si="26"/>
        <v>599.86808035402271</v>
      </c>
      <c r="AR19" s="93">
        <f t="shared" ca="1" si="27"/>
        <v>13.794298924025297</v>
      </c>
      <c r="AS19" s="93">
        <f t="shared" ca="1" si="28"/>
        <v>26.75455966874355</v>
      </c>
      <c r="AT19" s="93">
        <f t="shared" ca="1" si="29"/>
        <v>21.195393391352383</v>
      </c>
      <c r="AU19" s="93">
        <f t="shared" ca="1" si="30"/>
        <v>8.7506145730959997</v>
      </c>
      <c r="AV19" s="93">
        <f t="shared" ca="1" si="31"/>
        <v>10.915270468915322</v>
      </c>
      <c r="AW19" s="93">
        <f t="shared" ca="1" si="32"/>
        <v>18.589862973867454</v>
      </c>
      <c r="AX19" s="91">
        <f ca="1">'F3 Wawer'!AK12</f>
        <v>6.6503000000000005E-4</v>
      </c>
      <c r="AY19" s="91">
        <f t="shared" ca="1" si="33"/>
        <v>6.6503000000000005E-6</v>
      </c>
      <c r="AZ19" s="92">
        <f t="shared" ca="1" si="34"/>
        <v>79.931490384615387</v>
      </c>
      <c r="BA19" s="92">
        <f t="shared" ca="1" si="35"/>
        <v>3.4032478284867724</v>
      </c>
      <c r="BB19" s="91">
        <f>ARM!G15</f>
        <v>3.9032884657832874E-3</v>
      </c>
      <c r="BC19" s="91">
        <f t="shared" si="36"/>
        <v>3.9032884657832873E-9</v>
      </c>
      <c r="BD19" s="94">
        <f t="shared" si="37"/>
        <v>1.0894511806719574E-7</v>
      </c>
      <c r="BE19" s="95">
        <f t="shared" si="38"/>
        <v>10.894511806719574</v>
      </c>
      <c r="BF19" s="95"/>
      <c r="BG19" s="95"/>
      <c r="BH19" s="95"/>
      <c r="BI19" s="95"/>
      <c r="BJ19" s="96"/>
      <c r="BK19" s="91">
        <f t="shared" si="39"/>
        <v>0</v>
      </c>
      <c r="BL19" s="97">
        <f t="shared" si="65"/>
        <v>0</v>
      </c>
      <c r="BM19" s="95">
        <f t="shared" si="40"/>
        <v>0</v>
      </c>
      <c r="BN19" s="96"/>
      <c r="BO19" s="91">
        <f t="shared" si="41"/>
        <v>0</v>
      </c>
      <c r="BP19" s="97">
        <f t="shared" si="42"/>
        <v>0</v>
      </c>
      <c r="BQ19" s="95">
        <f t="shared" si="43"/>
        <v>0</v>
      </c>
      <c r="BR19" s="96"/>
      <c r="BS19" s="91">
        <f t="shared" si="44"/>
        <v>0</v>
      </c>
      <c r="BT19" s="94">
        <f t="shared" si="45"/>
        <v>0</v>
      </c>
      <c r="BU19" s="95">
        <f t="shared" si="46"/>
        <v>0</v>
      </c>
      <c r="BV19" s="95"/>
      <c r="BW19" s="95"/>
      <c r="BX19" s="95"/>
      <c r="BY19" s="95"/>
      <c r="BZ19" s="95"/>
      <c r="CA19" s="105"/>
      <c r="CB19" s="105"/>
      <c r="CC19" s="105"/>
      <c r="CD19" s="101">
        <f>VSM!D12</f>
        <v>67.48</v>
      </c>
      <c r="CE19" s="101">
        <f>VSM!E12</f>
        <v>5.9880000000000004</v>
      </c>
      <c r="CF19" s="102">
        <f t="shared" si="53"/>
        <v>8.8737403675163015E-2</v>
      </c>
      <c r="CG19" s="101">
        <f>VSM!F12</f>
        <v>8.57</v>
      </c>
      <c r="CH19" s="101">
        <f>ABS(VSM!G12)</f>
        <v>23.64</v>
      </c>
      <c r="CI19" s="103">
        <f t="shared" si="54"/>
        <v>2.7584597432905484</v>
      </c>
      <c r="CJ19" s="101">
        <f>VSM!H12</f>
        <v>60.73</v>
      </c>
      <c r="CK19" s="101">
        <f>VSM!K12</f>
        <v>5.4</v>
      </c>
      <c r="CL19" s="101">
        <f>VSM!D63</f>
        <v>0</v>
      </c>
      <c r="CM19" s="101">
        <f>VSM!E63</f>
        <v>0</v>
      </c>
      <c r="CN19" s="102" t="e">
        <f t="shared" si="55"/>
        <v>#DIV/0!</v>
      </c>
      <c r="CO19" s="101">
        <f>VSM!F63</f>
        <v>0</v>
      </c>
      <c r="CP19" s="101"/>
      <c r="CQ19" s="103" t="e">
        <f t="shared" si="56"/>
        <v>#DIV/0!</v>
      </c>
      <c r="CR19" s="101">
        <f>VSM!H63</f>
        <v>0</v>
      </c>
      <c r="CS19" s="101">
        <f>VSM!K63</f>
        <v>0</v>
      </c>
      <c r="CT19" s="101">
        <f>VSM!D165</f>
        <v>0</v>
      </c>
      <c r="CU19" s="101">
        <f>VSM!E165</f>
        <v>0</v>
      </c>
      <c r="CV19" s="102" t="e">
        <f t="shared" si="57"/>
        <v>#DIV/0!</v>
      </c>
      <c r="CW19" s="101">
        <f>VSM!F165</f>
        <v>0</v>
      </c>
      <c r="CX19" s="101">
        <f>ABS(VSM!G165)</f>
        <v>0</v>
      </c>
      <c r="CY19" s="103" t="e">
        <f t="shared" si="58"/>
        <v>#DIV/0!</v>
      </c>
      <c r="CZ19" s="101">
        <f>VSM!H165</f>
        <v>0</v>
      </c>
      <c r="DA19" s="101">
        <f>VSM!K165</f>
        <v>0</v>
      </c>
      <c r="DB19" s="101">
        <f>VSM!D216</f>
        <v>0</v>
      </c>
      <c r="DC19" s="101">
        <f>VSM!E216</f>
        <v>0</v>
      </c>
      <c r="DD19" s="102" t="e">
        <f t="shared" si="59"/>
        <v>#DIV/0!</v>
      </c>
      <c r="DE19" s="101">
        <f>VSM!F216</f>
        <v>0</v>
      </c>
      <c r="DF19" s="101">
        <f>ABS(VSM!G216)</f>
        <v>0</v>
      </c>
      <c r="DG19" s="103" t="e">
        <f t="shared" si="60"/>
        <v>#DIV/0!</v>
      </c>
      <c r="DH19" s="101">
        <f>VSM!H216</f>
        <v>0</v>
      </c>
      <c r="DI19" s="101">
        <f>VSM!K216</f>
        <v>0</v>
      </c>
      <c r="DJ19" s="101">
        <f>VSM!D267</f>
        <v>0</v>
      </c>
      <c r="DK19" s="101">
        <f>VSM!E267</f>
        <v>0</v>
      </c>
      <c r="DL19" s="102" t="e">
        <f t="shared" si="61"/>
        <v>#DIV/0!</v>
      </c>
      <c r="DM19" s="101">
        <f>VSM!F267</f>
        <v>0</v>
      </c>
      <c r="DN19" s="101">
        <f>ABS(VSM!G267)</f>
        <v>0</v>
      </c>
      <c r="DO19" s="103" t="e">
        <f t="shared" si="62"/>
        <v>#DIV/0!</v>
      </c>
      <c r="DP19" s="101">
        <f>VSM!H267</f>
        <v>0</v>
      </c>
      <c r="DQ19" s="101">
        <f>VSM!K267</f>
        <v>0</v>
      </c>
      <c r="DR19" s="101">
        <f>VSM!D114</f>
        <v>0</v>
      </c>
      <c r="DS19" s="101">
        <f>VSM!E114</f>
        <v>0</v>
      </c>
      <c r="DT19" s="102" t="e">
        <f t="shared" si="63"/>
        <v>#DIV/0!</v>
      </c>
      <c r="DU19" s="101">
        <f>VSM!F114</f>
        <v>0</v>
      </c>
      <c r="DV19" s="101"/>
      <c r="DW19" s="103" t="e">
        <f t="shared" si="64"/>
        <v>#DIV/0!</v>
      </c>
      <c r="DX19" s="101">
        <f>VSM!H114</f>
        <v>0</v>
      </c>
      <c r="DY19" s="101">
        <f>VSM!K114</f>
        <v>0</v>
      </c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</row>
    <row r="20" spans="1:190" ht="16.5" customHeight="1">
      <c r="A20" s="83">
        <v>112</v>
      </c>
      <c r="B20" s="84" t="str">
        <f>Lokalizacje!D14</f>
        <v>52° 14.523'N</v>
      </c>
      <c r="C20" s="84" t="str">
        <f>Lokalizacje!C14</f>
        <v>21° 08.130'E</v>
      </c>
      <c r="D20" s="85" t="str">
        <f>Lokalizacje!B14</f>
        <v>2023-11-02</v>
      </c>
      <c r="E20" s="86">
        <f>'Analiza sitowa'!B13</f>
        <v>701.26</v>
      </c>
      <c r="F20" s="86">
        <f>'Analiza sitowa'!C13</f>
        <v>15.24</v>
      </c>
      <c r="G20" s="86">
        <f>'Analiza sitowa'!D13</f>
        <v>48.3</v>
      </c>
      <c r="H20" s="86">
        <f>'Analiza sitowa'!E13</f>
        <v>173.29</v>
      </c>
      <c r="I20" s="86">
        <f>'Analiza sitowa'!F13</f>
        <v>392.18</v>
      </c>
      <c r="J20" s="86">
        <f>'Analiza sitowa'!G13</f>
        <v>70.959999999999994</v>
      </c>
      <c r="K20" s="87">
        <f t="shared" si="0"/>
        <v>699.97</v>
      </c>
      <c r="L20" s="87">
        <f t="shared" si="1"/>
        <v>1.2899999999999636</v>
      </c>
      <c r="M20" s="88">
        <f t="shared" si="2"/>
        <v>100</v>
      </c>
      <c r="N20" s="88">
        <f t="shared" si="3"/>
        <v>2.1732310412685738</v>
      </c>
      <c r="O20" s="88">
        <f t="shared" si="4"/>
        <v>6.8876023158315034</v>
      </c>
      <c r="P20" s="88">
        <f t="shared" si="5"/>
        <v>24.711234064398369</v>
      </c>
      <c r="Q20" s="88">
        <f t="shared" si="6"/>
        <v>55.925049197159403</v>
      </c>
      <c r="R20" s="88">
        <f t="shared" si="7"/>
        <v>10.118928785329263</v>
      </c>
      <c r="S20" s="89">
        <f>'Masa Wawer'!D14</f>
        <v>10.96</v>
      </c>
      <c r="T20" s="89">
        <f>'Masa Wawer'!G14</f>
        <v>9.43</v>
      </c>
      <c r="U20" s="89">
        <f>'Masa Wawer'!J14</f>
        <v>10.59</v>
      </c>
      <c r="V20" s="89">
        <f>'Masa Wawer'!M14</f>
        <v>10.739999999999998</v>
      </c>
      <c r="W20" s="89">
        <f>'Masa Wawer'!P14</f>
        <v>10.25</v>
      </c>
      <c r="X20" s="89">
        <f>'Masa Wawer'!S14</f>
        <v>9.77</v>
      </c>
      <c r="Y20" s="90">
        <f t="shared" ca="1" si="8"/>
        <v>2.02235E-3</v>
      </c>
      <c r="Z20" s="90">
        <f t="shared" ca="1" si="9"/>
        <v>4.8403500000000002E-3</v>
      </c>
      <c r="AA20" s="90">
        <f t="shared" ca="1" si="10"/>
        <v>2.4932499999999998E-3</v>
      </c>
      <c r="AB20" s="90">
        <f t="shared" ca="1" si="11"/>
        <v>1.43885E-3</v>
      </c>
      <c r="AC20" s="90">
        <f t="shared" ca="1" si="12"/>
        <v>1.5135999999999999E-3</v>
      </c>
      <c r="AD20" s="90">
        <f t="shared" ca="1" si="13"/>
        <v>4.0787499999999999E-3</v>
      </c>
      <c r="AE20" s="91">
        <f t="shared" ca="1" si="14"/>
        <v>2.02235E-5</v>
      </c>
      <c r="AF20" s="91">
        <f t="shared" ca="1" si="15"/>
        <v>4.8403500000000005E-5</v>
      </c>
      <c r="AG20" s="91">
        <f t="shared" ca="1" si="16"/>
        <v>2.4932499999999999E-5</v>
      </c>
      <c r="AH20" s="91">
        <f t="shared" ca="1" si="17"/>
        <v>1.43885E-5</v>
      </c>
      <c r="AI20" s="91">
        <f t="shared" ca="1" si="18"/>
        <v>1.5135999999999999E-5</v>
      </c>
      <c r="AJ20" s="91">
        <f t="shared" ca="1" si="19"/>
        <v>4.0787500000000002E-5</v>
      </c>
      <c r="AK20" s="226">
        <f t="shared" ca="1" si="20"/>
        <v>184.52098540145985</v>
      </c>
      <c r="AL20" s="226">
        <f t="shared" ca="1" si="21"/>
        <v>513.29268292682934</v>
      </c>
      <c r="AM20" s="226">
        <f t="shared" ca="1" si="22"/>
        <v>235.4343720491029</v>
      </c>
      <c r="AN20" s="226">
        <f t="shared" ca="1" si="23"/>
        <v>133.97113594040971</v>
      </c>
      <c r="AO20" s="226">
        <f t="shared" ca="1" si="24"/>
        <v>147.66829268292682</v>
      </c>
      <c r="AP20" s="226">
        <f t="shared" ca="1" si="25"/>
        <v>417.47697031729786</v>
      </c>
      <c r="AQ20" s="92">
        <f t="shared" ca="1" si="26"/>
        <v>1632.3644393180266</v>
      </c>
      <c r="AR20" s="93">
        <f t="shared" ca="1" si="27"/>
        <v>11.303908671188005</v>
      </c>
      <c r="AS20" s="93">
        <f t="shared" ca="1" si="28"/>
        <v>31.444735658495116</v>
      </c>
      <c r="AT20" s="93">
        <f t="shared" ca="1" si="29"/>
        <v>14.422904982386363</v>
      </c>
      <c r="AU20" s="93">
        <f t="shared" ca="1" si="30"/>
        <v>8.2071829496837427</v>
      </c>
      <c r="AV20" s="93">
        <f t="shared" ca="1" si="31"/>
        <v>9.0462821368872781</v>
      </c>
      <c r="AW20" s="93">
        <f t="shared" ca="1" si="32"/>
        <v>25.57498560135949</v>
      </c>
      <c r="AX20" s="91">
        <f ca="1">'F3 Wawer'!AK13</f>
        <v>1.9640500000000002E-3</v>
      </c>
      <c r="AY20" s="91">
        <f t="shared" ca="1" si="33"/>
        <v>1.9640500000000003E-5</v>
      </c>
      <c r="AZ20" s="92">
        <f t="shared" ca="1" si="34"/>
        <v>179.20164233576645</v>
      </c>
      <c r="BA20" s="92">
        <f t="shared" ca="1" si="35"/>
        <v>2.8827848789774122</v>
      </c>
      <c r="BB20" s="91">
        <f>ARM!G16</f>
        <v>1.0762026939250706E-2</v>
      </c>
      <c r="BC20" s="91">
        <f t="shared" si="36"/>
        <v>1.0762026939250705E-8</v>
      </c>
      <c r="BD20" s="94">
        <f t="shared" si="37"/>
        <v>3.0038012968219746E-7</v>
      </c>
      <c r="BE20" s="95">
        <f t="shared" si="38"/>
        <v>30.038012968219746</v>
      </c>
      <c r="BF20" s="91">
        <f>ARM!G68</f>
        <v>6.3865322239644431E-2</v>
      </c>
      <c r="BG20" s="91">
        <f>BF20/1000000</f>
        <v>6.3865322239644427E-8</v>
      </c>
      <c r="BH20" s="94">
        <f>BG20/$BC$5/$BC$4</f>
        <v>1.7825521051776312E-6</v>
      </c>
      <c r="BI20" s="95">
        <f>BH20*100000000</f>
        <v>178.25521051776312</v>
      </c>
      <c r="BJ20" s="96">
        <f>ARM!G110</f>
        <v>2.4668670817930931E-2</v>
      </c>
      <c r="BK20" s="91">
        <f t="shared" si="39"/>
        <v>2.4668670817930931E-8</v>
      </c>
      <c r="BL20" s="97">
        <f t="shared" si="65"/>
        <v>6.8853001216269446E-7</v>
      </c>
      <c r="BM20" s="95">
        <f t="shared" si="40"/>
        <v>68.853001216269448</v>
      </c>
      <c r="BN20" s="96">
        <f>ARM!G109</f>
        <v>7.9363661089325716E-3</v>
      </c>
      <c r="BO20" s="91">
        <f t="shared" si="41"/>
        <v>7.9363661089325712E-9</v>
      </c>
      <c r="BP20" s="97">
        <f t="shared" si="42"/>
        <v>2.2151279628487355E-7</v>
      </c>
      <c r="BQ20" s="95">
        <f t="shared" si="43"/>
        <v>22.151279628487355</v>
      </c>
      <c r="BR20" s="96">
        <f>ARM!G108</f>
        <v>1.0459674784060796E-2</v>
      </c>
      <c r="BS20" s="91">
        <f t="shared" si="44"/>
        <v>1.0459674784060797E-8</v>
      </c>
      <c r="BT20" s="94">
        <f t="shared" si="45"/>
        <v>2.9194114508400802E-7</v>
      </c>
      <c r="BU20" s="95">
        <f t="shared" si="46"/>
        <v>29.194114508400801</v>
      </c>
      <c r="BV20" s="91">
        <f>ARM!G73</f>
        <v>2.2093591308917967E-2</v>
      </c>
      <c r="BW20" s="91">
        <f>BV20/1000000</f>
        <v>2.2093591308917966E-8</v>
      </c>
      <c r="BX20" s="94">
        <f>BW20/$BC$5/$BC$4</f>
        <v>6.1665668186668808E-7</v>
      </c>
      <c r="BY20" s="95">
        <f>BX20*100000000</f>
        <v>61.66566818666881</v>
      </c>
      <c r="BZ20" s="106">
        <f>ARM!G107</f>
        <v>2.3929108816458145E-2</v>
      </c>
      <c r="CA20" s="98">
        <f>BZ20/1000000</f>
        <v>2.3929108816458145E-8</v>
      </c>
      <c r="CB20" s="99">
        <f>CA20/$BC$5/$BC$4</f>
        <v>6.6788801496603179E-7</v>
      </c>
      <c r="CC20" s="100">
        <f>CB20*100000000</f>
        <v>66.788801496603185</v>
      </c>
      <c r="CD20" s="101">
        <f>VSM!D13</f>
        <v>167.82599999999999</v>
      </c>
      <c r="CE20" s="101">
        <f>VSM!E13</f>
        <v>18.498999999999999</v>
      </c>
      <c r="CF20" s="102">
        <f t="shared" si="53"/>
        <v>0.11022725918510838</v>
      </c>
      <c r="CG20" s="101">
        <f>VSM!F13</f>
        <v>9.65</v>
      </c>
      <c r="CH20" s="101">
        <f>ABS(VSM!G13)</f>
        <v>25.65</v>
      </c>
      <c r="CI20" s="103">
        <f t="shared" si="54"/>
        <v>2.6580310880829012</v>
      </c>
      <c r="CJ20" s="101">
        <f>VSM!H13</f>
        <v>151.04</v>
      </c>
      <c r="CK20" s="101">
        <f>VSM!K13</f>
        <v>5.3</v>
      </c>
      <c r="CL20" s="101">
        <f>VSM!D64</f>
        <v>209.71799999999999</v>
      </c>
      <c r="CM20" s="101">
        <f>VSM!E64</f>
        <v>26.483000000000001</v>
      </c>
      <c r="CN20" s="102">
        <f t="shared" si="55"/>
        <v>0.12627909859907113</v>
      </c>
      <c r="CO20" s="101">
        <f>VSM!F64</f>
        <v>7.88</v>
      </c>
      <c r="CP20" s="101">
        <f>ABS(VSM!G64)</f>
        <v>20.23</v>
      </c>
      <c r="CQ20" s="103">
        <f t="shared" si="56"/>
        <v>2.5672588832487309</v>
      </c>
      <c r="CR20" s="101">
        <f>VSM!H64</f>
        <v>188.74</v>
      </c>
      <c r="CS20" s="101">
        <f>VSM!K64</f>
        <v>4</v>
      </c>
      <c r="CT20" s="101">
        <f>VSM!D166</f>
        <v>460.39</v>
      </c>
      <c r="CU20" s="101">
        <f>VSM!E166</f>
        <v>54.356999999999999</v>
      </c>
      <c r="CV20" s="102">
        <f t="shared" si="57"/>
        <v>0.11806729077521232</v>
      </c>
      <c r="CW20" s="101">
        <f>VSM!F166</f>
        <v>9.1199999999999992</v>
      </c>
      <c r="CX20" s="101">
        <f>ABS(VSM!G166)</f>
        <v>23.85</v>
      </c>
      <c r="CY20" s="103">
        <f t="shared" si="58"/>
        <v>2.6151315789473686</v>
      </c>
      <c r="CZ20" s="101">
        <f>VSM!H166</f>
        <v>414.36</v>
      </c>
      <c r="DA20" s="101">
        <f>VSM!K166</f>
        <v>4.4000000000000004</v>
      </c>
      <c r="DB20" s="101">
        <f>VSM!D217</f>
        <v>340.70800000000003</v>
      </c>
      <c r="DC20" s="101">
        <f>VSM!E217</f>
        <v>23.01</v>
      </c>
      <c r="DD20" s="102">
        <f t="shared" si="59"/>
        <v>6.7535837139133803E-2</v>
      </c>
      <c r="DE20" s="101">
        <f>VSM!F217</f>
        <v>7.18</v>
      </c>
      <c r="DF20" s="101">
        <f>ABS(VSM!G217)</f>
        <v>24.42</v>
      </c>
      <c r="DG20" s="103">
        <f t="shared" si="60"/>
        <v>3.4011142061281339</v>
      </c>
      <c r="DH20" s="101">
        <f>VSM!H217</f>
        <v>306.64</v>
      </c>
      <c r="DI20" s="101">
        <f>VSM!K217</f>
        <v>5.6</v>
      </c>
      <c r="DJ20" s="101">
        <f>VSM!D268</f>
        <v>302.44600000000003</v>
      </c>
      <c r="DK20" s="101">
        <f>VSM!E268</f>
        <v>33.963999999999999</v>
      </c>
      <c r="DL20" s="102">
        <f t="shared" si="61"/>
        <v>0.11229773248778292</v>
      </c>
      <c r="DM20" s="101">
        <f>VSM!F268</f>
        <v>9.08</v>
      </c>
      <c r="DN20" s="101">
        <f>ABS(VSM!G268)</f>
        <v>24.9</v>
      </c>
      <c r="DO20" s="103">
        <f t="shared" si="62"/>
        <v>2.7422907488986783</v>
      </c>
      <c r="DP20" s="101">
        <f>VSM!H268</f>
        <v>272.2</v>
      </c>
      <c r="DQ20" s="101">
        <f>VSM!K268</f>
        <v>4.4000000000000004</v>
      </c>
      <c r="DR20" s="101">
        <f>VSM!D115</f>
        <v>427.64100000000002</v>
      </c>
      <c r="DS20" s="101">
        <f>VSM!E115</f>
        <v>37.677999999999997</v>
      </c>
      <c r="DT20" s="102">
        <f t="shared" si="63"/>
        <v>8.8106612789699765E-2</v>
      </c>
      <c r="DU20" s="101">
        <f>VSM!F115</f>
        <v>8.36</v>
      </c>
      <c r="DV20" s="101">
        <f>ABS(VSM!G115)</f>
        <v>25.58</v>
      </c>
      <c r="DW20" s="103">
        <f t="shared" si="64"/>
        <v>3.0598086124401913</v>
      </c>
      <c r="DX20" s="101">
        <f>VSM!H115</f>
        <v>384.89</v>
      </c>
      <c r="DY20" s="101">
        <f>VSM!K115</f>
        <v>4.5999999999999996</v>
      </c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</row>
    <row r="21" spans="1:190" ht="16.5" customHeight="1">
      <c r="A21" s="83">
        <v>113</v>
      </c>
      <c r="B21" s="84" t="str">
        <f>Lokalizacje!D15</f>
        <v>52° 15.192'N</v>
      </c>
      <c r="C21" s="84" t="str">
        <f>Lokalizacje!C15</f>
        <v>21° 09.870'E</v>
      </c>
      <c r="D21" s="85" t="str">
        <f>Lokalizacje!B15</f>
        <v>2023-11-02</v>
      </c>
      <c r="E21" s="86">
        <f>'Analiza sitowa'!B14</f>
        <v>672.12</v>
      </c>
      <c r="F21" s="86">
        <f>'Analiza sitowa'!C14</f>
        <v>34.68</v>
      </c>
      <c r="G21" s="86">
        <f>'Analiza sitowa'!D14</f>
        <v>69.760000000000005</v>
      </c>
      <c r="H21" s="86">
        <f>'Analiza sitowa'!E14</f>
        <v>150.82</v>
      </c>
      <c r="I21" s="86">
        <f>'Analiza sitowa'!F14</f>
        <v>346.39</v>
      </c>
      <c r="J21" s="86">
        <f>'Analiza sitowa'!G14</f>
        <v>68.739999999999995</v>
      </c>
      <c r="K21" s="87">
        <f t="shared" si="0"/>
        <v>670.39</v>
      </c>
      <c r="L21" s="87">
        <f t="shared" si="1"/>
        <v>1.7300000000000182</v>
      </c>
      <c r="M21" s="88">
        <f t="shared" si="2"/>
        <v>100</v>
      </c>
      <c r="N21" s="88">
        <f t="shared" si="3"/>
        <v>5.1597928941260491</v>
      </c>
      <c r="O21" s="88">
        <f t="shared" si="4"/>
        <v>10.379098970421948</v>
      </c>
      <c r="P21" s="88">
        <f t="shared" si="5"/>
        <v>22.439445337142175</v>
      </c>
      <c r="Q21" s="88">
        <f t="shared" si="6"/>
        <v>51.53692792953639</v>
      </c>
      <c r="R21" s="88">
        <f t="shared" si="7"/>
        <v>10.227340355888828</v>
      </c>
      <c r="S21" s="89">
        <f>'Masa Wawer'!D15</f>
        <v>7.8199999999999994</v>
      </c>
      <c r="T21" s="89">
        <f>'Masa Wawer'!G15</f>
        <v>7.4099999999999993</v>
      </c>
      <c r="U21" s="89">
        <f>'Masa Wawer'!J15</f>
        <v>7.87</v>
      </c>
      <c r="V21" s="89">
        <f>'Masa Wawer'!M15</f>
        <v>8.77</v>
      </c>
      <c r="W21" s="89">
        <f>'Masa Wawer'!P15</f>
        <v>7.9899999999999993</v>
      </c>
      <c r="X21" s="89">
        <f>'Masa Wawer'!S15</f>
        <v>6.8999999999999995</v>
      </c>
      <c r="Y21" s="90">
        <f t="shared" ca="1" si="8"/>
        <v>6.3137999999999996E-4</v>
      </c>
      <c r="Z21" s="90">
        <f t="shared" ca="1" si="9"/>
        <v>9.6132500000000007E-4</v>
      </c>
      <c r="AA21" s="90">
        <f t="shared" ca="1" si="10"/>
        <v>6.5042000000000008E-4</v>
      </c>
      <c r="AB21" s="90">
        <f t="shared" ca="1" si="11"/>
        <v>5.070649999999999E-4</v>
      </c>
      <c r="AC21" s="90">
        <f t="shared" ca="1" si="12"/>
        <v>5.7253000000000002E-4</v>
      </c>
      <c r="AD21" s="90">
        <f t="shared" ca="1" si="13"/>
        <v>9.7372499999999994E-4</v>
      </c>
      <c r="AE21" s="91">
        <f t="shared" ca="1" si="14"/>
        <v>6.3137999999999996E-6</v>
      </c>
      <c r="AF21" s="91">
        <f t="shared" ca="1" si="15"/>
        <v>9.6132500000000015E-6</v>
      </c>
      <c r="AG21" s="91">
        <f t="shared" ca="1" si="16"/>
        <v>6.5042000000000012E-6</v>
      </c>
      <c r="AH21" s="91">
        <f t="shared" ca="1" si="17"/>
        <v>5.0706499999999986E-6</v>
      </c>
      <c r="AI21" s="91">
        <f t="shared" ca="1" si="18"/>
        <v>5.7253000000000001E-6</v>
      </c>
      <c r="AJ21" s="91">
        <f t="shared" ca="1" si="19"/>
        <v>9.737249999999999E-6</v>
      </c>
      <c r="AK21" s="226">
        <f t="shared" ca="1" si="20"/>
        <v>80.739130434782609</v>
      </c>
      <c r="AL21" s="226">
        <f t="shared" ca="1" si="21"/>
        <v>129.73346828609988</v>
      </c>
      <c r="AM21" s="226">
        <f t="shared" ca="1" si="22"/>
        <v>82.645489199491763</v>
      </c>
      <c r="AN21" s="226">
        <f t="shared" ca="1" si="23"/>
        <v>57.818129988597484</v>
      </c>
      <c r="AO21" s="226">
        <f t="shared" ca="1" si="24"/>
        <v>71.65581977471841</v>
      </c>
      <c r="AP21" s="226">
        <f t="shared" ca="1" si="25"/>
        <v>141.11956521739131</v>
      </c>
      <c r="AQ21" s="92">
        <f t="shared" ca="1" si="26"/>
        <v>563.71160290108151</v>
      </c>
      <c r="AR21" s="93">
        <f t="shared" ca="1" si="27"/>
        <v>14.322772499140926</v>
      </c>
      <c r="AS21" s="93">
        <f t="shared" ca="1" si="28"/>
        <v>23.014156107208091</v>
      </c>
      <c r="AT21" s="93">
        <f t="shared" ca="1" si="29"/>
        <v>14.660952297977476</v>
      </c>
      <c r="AU21" s="93">
        <f t="shared" ca="1" si="30"/>
        <v>10.256686165592949</v>
      </c>
      <c r="AV21" s="93">
        <f t="shared" ca="1" si="31"/>
        <v>12.711432478229895</v>
      </c>
      <c r="AW21" s="93">
        <f t="shared" ca="1" si="32"/>
        <v>25.034000451850652</v>
      </c>
      <c r="AX21" s="91">
        <f ca="1">'F3 Wawer'!AK14</f>
        <v>6.2777500000000001E-4</v>
      </c>
      <c r="AY21" s="91">
        <f t="shared" ca="1" si="33"/>
        <v>6.2777500000000002E-6</v>
      </c>
      <c r="AZ21" s="92">
        <f t="shared" ca="1" si="34"/>
        <v>80.278132992327372</v>
      </c>
      <c r="BA21" s="92">
        <f t="shared" ca="1" si="35"/>
        <v>0.57097152269630935</v>
      </c>
      <c r="BB21" s="91">
        <f>ARM!G17</f>
        <v>7.5132969219046412E-3</v>
      </c>
      <c r="BC21" s="91">
        <f t="shared" si="36"/>
        <v>7.5132969219046405E-9</v>
      </c>
      <c r="BD21" s="94">
        <f t="shared" si="37"/>
        <v>2.0970446519804951E-7</v>
      </c>
      <c r="BE21" s="95">
        <f t="shared" si="38"/>
        <v>20.970446519804952</v>
      </c>
      <c r="BF21" s="95"/>
      <c r="BG21" s="95"/>
      <c r="BH21" s="95"/>
      <c r="BI21" s="95"/>
      <c r="BJ21" s="96"/>
      <c r="BK21" s="91">
        <f t="shared" si="39"/>
        <v>0</v>
      </c>
      <c r="BL21" s="97">
        <f t="shared" si="65"/>
        <v>0</v>
      </c>
      <c r="BM21" s="95">
        <f t="shared" si="40"/>
        <v>0</v>
      </c>
      <c r="BN21" s="96"/>
      <c r="BO21" s="91">
        <f t="shared" si="41"/>
        <v>0</v>
      </c>
      <c r="BP21" s="97">
        <f t="shared" si="42"/>
        <v>0</v>
      </c>
      <c r="BQ21" s="95">
        <f t="shared" si="43"/>
        <v>0</v>
      </c>
      <c r="BR21" s="96"/>
      <c r="BS21" s="91">
        <f t="shared" si="44"/>
        <v>0</v>
      </c>
      <c r="BT21" s="94">
        <f t="shared" si="45"/>
        <v>0</v>
      </c>
      <c r="BU21" s="95">
        <f t="shared" si="46"/>
        <v>0</v>
      </c>
      <c r="BV21" s="95"/>
      <c r="BW21" s="95"/>
      <c r="BX21" s="95"/>
      <c r="BY21" s="95"/>
      <c r="BZ21" s="95"/>
      <c r="CA21" s="95"/>
      <c r="CB21" s="95"/>
      <c r="CC21" s="95"/>
      <c r="CD21" s="101">
        <f>VSM!D14</f>
        <v>47.664000000000001</v>
      </c>
      <c r="CE21" s="101">
        <f>VSM!E14</f>
        <v>4.5289999999999999</v>
      </c>
      <c r="CF21" s="102">
        <f t="shared" si="53"/>
        <v>9.5019301779120505E-2</v>
      </c>
      <c r="CG21" s="101">
        <f>VSM!F14</f>
        <v>8.1199999999999992</v>
      </c>
      <c r="CH21" s="101">
        <f>ABS(VSM!G14)</f>
        <v>25.47</v>
      </c>
      <c r="CI21" s="103">
        <f t="shared" si="54"/>
        <v>3.1366995073891628</v>
      </c>
      <c r="CJ21" s="101">
        <f>VSM!H14</f>
        <v>42.9</v>
      </c>
      <c r="CK21" s="101">
        <f>VSM!K14</f>
        <v>6.4</v>
      </c>
      <c r="CL21" s="101">
        <f>VSM!D65</f>
        <v>0</v>
      </c>
      <c r="CM21" s="101">
        <f>VSM!E65</f>
        <v>0</v>
      </c>
      <c r="CN21" s="102" t="e">
        <f t="shared" si="55"/>
        <v>#DIV/0!</v>
      </c>
      <c r="CO21" s="101">
        <f>VSM!F65</f>
        <v>0</v>
      </c>
      <c r="CP21" s="101"/>
      <c r="CQ21" s="103" t="e">
        <f t="shared" si="56"/>
        <v>#DIV/0!</v>
      </c>
      <c r="CR21" s="101">
        <f>VSM!H65</f>
        <v>0</v>
      </c>
      <c r="CS21" s="101">
        <f>VSM!K65</f>
        <v>0</v>
      </c>
      <c r="CT21" s="101">
        <f>VSM!D167</f>
        <v>0</v>
      </c>
      <c r="CU21" s="101">
        <f>VSM!E167</f>
        <v>0</v>
      </c>
      <c r="CV21" s="102" t="e">
        <f t="shared" si="57"/>
        <v>#DIV/0!</v>
      </c>
      <c r="CW21" s="101">
        <f>VSM!F167</f>
        <v>0</v>
      </c>
      <c r="CX21" s="101">
        <f>ABS(VSM!G167)</f>
        <v>0</v>
      </c>
      <c r="CY21" s="103" t="e">
        <f t="shared" si="58"/>
        <v>#DIV/0!</v>
      </c>
      <c r="CZ21" s="101">
        <f>VSM!H167</f>
        <v>0</v>
      </c>
      <c r="DA21" s="101">
        <f>VSM!K167</f>
        <v>0</v>
      </c>
      <c r="DB21" s="101">
        <f>VSM!D218</f>
        <v>0</v>
      </c>
      <c r="DC21" s="101">
        <f>VSM!E218</f>
        <v>0</v>
      </c>
      <c r="DD21" s="102" t="e">
        <f t="shared" si="59"/>
        <v>#DIV/0!</v>
      </c>
      <c r="DE21" s="101">
        <f>VSM!F218</f>
        <v>0</v>
      </c>
      <c r="DF21" s="101">
        <f>ABS(VSM!G218)</f>
        <v>0</v>
      </c>
      <c r="DG21" s="103" t="e">
        <f t="shared" si="60"/>
        <v>#DIV/0!</v>
      </c>
      <c r="DH21" s="101">
        <f>VSM!H218</f>
        <v>0</v>
      </c>
      <c r="DI21" s="101">
        <f>VSM!K218</f>
        <v>0</v>
      </c>
      <c r="DJ21" s="101">
        <f>VSM!D269</f>
        <v>0</v>
      </c>
      <c r="DK21" s="101">
        <f>VSM!E269</f>
        <v>0</v>
      </c>
      <c r="DL21" s="102" t="e">
        <f t="shared" si="61"/>
        <v>#DIV/0!</v>
      </c>
      <c r="DM21" s="101">
        <f>VSM!F269</f>
        <v>0</v>
      </c>
      <c r="DN21" s="101">
        <f>ABS(VSM!G269)</f>
        <v>0</v>
      </c>
      <c r="DO21" s="103" t="e">
        <f t="shared" si="62"/>
        <v>#DIV/0!</v>
      </c>
      <c r="DP21" s="101">
        <f>VSM!H269</f>
        <v>0</v>
      </c>
      <c r="DQ21" s="101">
        <f>VSM!K269</f>
        <v>0</v>
      </c>
      <c r="DR21" s="101">
        <f>VSM!D116</f>
        <v>0</v>
      </c>
      <c r="DS21" s="101">
        <f>VSM!E116</f>
        <v>0</v>
      </c>
      <c r="DT21" s="102" t="e">
        <f t="shared" si="63"/>
        <v>#DIV/0!</v>
      </c>
      <c r="DU21" s="101">
        <f>VSM!F116</f>
        <v>0</v>
      </c>
      <c r="DV21" s="101"/>
      <c r="DW21" s="103" t="e">
        <f t="shared" si="64"/>
        <v>#DIV/0!</v>
      </c>
      <c r="DX21" s="101">
        <f>VSM!H116</f>
        <v>0</v>
      </c>
      <c r="DY21" s="101">
        <f>VSM!K116</f>
        <v>0</v>
      </c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</row>
    <row r="22" spans="1:190" ht="16.5" customHeight="1">
      <c r="A22" s="83">
        <v>114</v>
      </c>
      <c r="B22" s="84" t="str">
        <f>Lokalizacje!D16</f>
        <v>52° 15.493'N</v>
      </c>
      <c r="C22" s="84" t="str">
        <f>Lokalizacje!C16</f>
        <v>21° 10.586'E</v>
      </c>
      <c r="D22" s="85" t="str">
        <f>Lokalizacje!B16</f>
        <v>2023-11-02</v>
      </c>
      <c r="E22" s="86">
        <f>'Analiza sitowa'!B15</f>
        <v>619.54999999999995</v>
      </c>
      <c r="F22" s="86">
        <f>'Analiza sitowa'!C15</f>
        <v>18.41</v>
      </c>
      <c r="G22" s="86">
        <f>'Analiza sitowa'!D15</f>
        <v>47.39</v>
      </c>
      <c r="H22" s="86">
        <f>'Analiza sitowa'!E15</f>
        <v>125.94</v>
      </c>
      <c r="I22" s="86">
        <f>'Analiza sitowa'!F15</f>
        <v>358.31</v>
      </c>
      <c r="J22" s="86">
        <f>'Analiza sitowa'!G15</f>
        <v>67.510000000000005</v>
      </c>
      <c r="K22" s="87">
        <f t="shared" si="0"/>
        <v>617.55999999999995</v>
      </c>
      <c r="L22" s="87">
        <f t="shared" si="1"/>
        <v>1.9900000000000091</v>
      </c>
      <c r="M22" s="88">
        <f t="shared" si="2"/>
        <v>100</v>
      </c>
      <c r="N22" s="88">
        <f t="shared" si="3"/>
        <v>2.9715115809862001</v>
      </c>
      <c r="O22" s="88">
        <f t="shared" si="4"/>
        <v>7.6491001533371001</v>
      </c>
      <c r="P22" s="88">
        <f t="shared" si="5"/>
        <v>20.327657170526997</v>
      </c>
      <c r="Q22" s="88">
        <f t="shared" si="6"/>
        <v>57.833911710112183</v>
      </c>
      <c r="R22" s="88">
        <f t="shared" si="7"/>
        <v>10.896618513437174</v>
      </c>
      <c r="S22" s="89">
        <f>'Masa Wawer'!D16</f>
        <v>10.23</v>
      </c>
      <c r="T22" s="89">
        <f>'Masa Wawer'!G16</f>
        <v>9.5399999999999991</v>
      </c>
      <c r="U22" s="89">
        <f>'Masa Wawer'!J16</f>
        <v>9.84</v>
      </c>
      <c r="V22" s="89">
        <f>'Masa Wawer'!M16</f>
        <v>10.280000000000001</v>
      </c>
      <c r="W22" s="89">
        <f>'Masa Wawer'!P16</f>
        <v>9.9699999999999989</v>
      </c>
      <c r="X22" s="89">
        <f>'Masa Wawer'!S16</f>
        <v>8.27</v>
      </c>
      <c r="Y22" s="90">
        <f t="shared" ca="1" si="8"/>
        <v>5.8553000000000001E-4</v>
      </c>
      <c r="Z22" s="90">
        <f t="shared" ca="1" si="9"/>
        <v>5.4313500000000004E-4</v>
      </c>
      <c r="AA22" s="90">
        <f t="shared" ca="1" si="10"/>
        <v>5.4159E-4</v>
      </c>
      <c r="AB22" s="90">
        <f t="shared" ca="1" si="11"/>
        <v>2.8472999999999997E-4</v>
      </c>
      <c r="AC22" s="90">
        <f t="shared" ca="1" si="12"/>
        <v>3.8980999999999998E-4</v>
      </c>
      <c r="AD22" s="90">
        <f t="shared" ca="1" si="13"/>
        <v>1.3231E-3</v>
      </c>
      <c r="AE22" s="91">
        <f t="shared" ca="1" si="14"/>
        <v>5.8553000000000005E-6</v>
      </c>
      <c r="AF22" s="91">
        <f t="shared" ca="1" si="15"/>
        <v>5.4313500000000001E-6</v>
      </c>
      <c r="AG22" s="91">
        <f t="shared" ca="1" si="16"/>
        <v>5.4159000000000001E-6</v>
      </c>
      <c r="AH22" s="91">
        <f t="shared" ca="1" si="17"/>
        <v>2.8472999999999998E-6</v>
      </c>
      <c r="AI22" s="91">
        <f t="shared" ca="1" si="18"/>
        <v>3.8981E-6</v>
      </c>
      <c r="AJ22" s="91">
        <f t="shared" ca="1" si="19"/>
        <v>1.3231000000000001E-5</v>
      </c>
      <c r="AK22" s="226">
        <f t="shared" ca="1" si="20"/>
        <v>57.236559139784951</v>
      </c>
      <c r="AL22" s="226">
        <f t="shared" ca="1" si="21"/>
        <v>56.932389937106926</v>
      </c>
      <c r="AM22" s="226">
        <f t="shared" ca="1" si="22"/>
        <v>55.039634146341463</v>
      </c>
      <c r="AN22" s="226">
        <f t="shared" ca="1" si="23"/>
        <v>27.697470817120617</v>
      </c>
      <c r="AO22" s="226">
        <f t="shared" ca="1" si="24"/>
        <v>39.098294884653967</v>
      </c>
      <c r="AP22" s="226">
        <f t="shared" ca="1" si="25"/>
        <v>159.98790810157197</v>
      </c>
      <c r="AQ22" s="92">
        <f t="shared" ca="1" si="26"/>
        <v>395.99225702657992</v>
      </c>
      <c r="AR22" s="93">
        <f t="shared" ca="1" si="27"/>
        <v>14.453959168182195</v>
      </c>
      <c r="AS22" s="93">
        <f t="shared" ca="1" si="28"/>
        <v>14.37714726156514</v>
      </c>
      <c r="AT22" s="93">
        <f t="shared" ca="1" si="29"/>
        <v>13.899169281647614</v>
      </c>
      <c r="AU22" s="93">
        <f t="shared" ca="1" si="30"/>
        <v>6.9944475745801009</v>
      </c>
      <c r="AV22" s="93">
        <f t="shared" ca="1" si="31"/>
        <v>9.873499845232983</v>
      </c>
      <c r="AW22" s="93">
        <f t="shared" ca="1" si="32"/>
        <v>40.401776868791963</v>
      </c>
      <c r="AX22" s="91">
        <f ca="1">'F3 Wawer'!AK15</f>
        <v>5.6299999999999992E-4</v>
      </c>
      <c r="AY22" s="91">
        <f t="shared" ca="1" si="33"/>
        <v>5.6299999999999995E-6</v>
      </c>
      <c r="AZ22" s="92">
        <f t="shared" ca="1" si="34"/>
        <v>55.034213098729218</v>
      </c>
      <c r="BA22" s="92">
        <f t="shared" ca="1" si="35"/>
        <v>3.8477960138678031</v>
      </c>
      <c r="BB22" s="91">
        <f>ARM!G18</f>
        <v>3.5028726123224928E-3</v>
      </c>
      <c r="BC22" s="91">
        <f t="shared" si="36"/>
        <v>3.502872612322493E-9</v>
      </c>
      <c r="BD22" s="94">
        <f t="shared" si="37"/>
        <v>9.7769066690601124E-8</v>
      </c>
      <c r="BE22" s="95">
        <f t="shared" si="38"/>
        <v>9.7769066690601125</v>
      </c>
      <c r="BF22" s="95"/>
      <c r="BG22" s="95"/>
      <c r="BH22" s="95"/>
      <c r="BI22" s="95"/>
      <c r="BJ22" s="96"/>
      <c r="BK22" s="91">
        <f t="shared" si="39"/>
        <v>0</v>
      </c>
      <c r="BL22" s="97">
        <f t="shared" si="65"/>
        <v>0</v>
      </c>
      <c r="BM22" s="95">
        <f t="shared" si="40"/>
        <v>0</v>
      </c>
      <c r="BN22" s="96"/>
      <c r="BO22" s="91">
        <f t="shared" si="41"/>
        <v>0</v>
      </c>
      <c r="BP22" s="97">
        <f t="shared" si="42"/>
        <v>0</v>
      </c>
      <c r="BQ22" s="95">
        <f t="shared" si="43"/>
        <v>0</v>
      </c>
      <c r="BR22" s="96"/>
      <c r="BS22" s="91">
        <f t="shared" si="44"/>
        <v>0</v>
      </c>
      <c r="BT22" s="94">
        <f t="shared" si="45"/>
        <v>0</v>
      </c>
      <c r="BU22" s="95">
        <f t="shared" si="46"/>
        <v>0</v>
      </c>
      <c r="BV22" s="95"/>
      <c r="BW22" s="95"/>
      <c r="BX22" s="95"/>
      <c r="BY22" s="95"/>
      <c r="BZ22" s="95"/>
      <c r="CA22" s="95"/>
      <c r="CB22" s="95"/>
      <c r="CC22" s="95"/>
      <c r="CD22" s="101">
        <f>VSM!D15</f>
        <v>45.645000000000003</v>
      </c>
      <c r="CE22" s="101">
        <f>VSM!E15</f>
        <v>3.1459999999999999</v>
      </c>
      <c r="CF22" s="102">
        <f t="shared" si="53"/>
        <v>6.8923211742797669E-2</v>
      </c>
      <c r="CG22" s="101">
        <f>VSM!F15</f>
        <v>6.15</v>
      </c>
      <c r="CH22" s="101">
        <f>ABS(VSM!G15)</f>
        <v>21.36</v>
      </c>
      <c r="CI22" s="103">
        <f t="shared" si="54"/>
        <v>3.4731707317073166</v>
      </c>
      <c r="CJ22" s="101">
        <f>VSM!H15</f>
        <v>41.08</v>
      </c>
      <c r="CK22" s="101">
        <f>VSM!K15</f>
        <v>6.5</v>
      </c>
      <c r="CL22" s="101">
        <f>VSM!D66</f>
        <v>0</v>
      </c>
      <c r="CM22" s="101">
        <f>VSM!E66</f>
        <v>0</v>
      </c>
      <c r="CN22" s="102" t="e">
        <f t="shared" si="55"/>
        <v>#DIV/0!</v>
      </c>
      <c r="CO22" s="101">
        <f>VSM!F66</f>
        <v>0</v>
      </c>
      <c r="CP22" s="101"/>
      <c r="CQ22" s="103" t="e">
        <f t="shared" si="56"/>
        <v>#DIV/0!</v>
      </c>
      <c r="CR22" s="101">
        <f>VSM!H66</f>
        <v>0</v>
      </c>
      <c r="CS22" s="101">
        <f>VSM!K66</f>
        <v>0</v>
      </c>
      <c r="CT22" s="101">
        <f>VSM!D168</f>
        <v>0</v>
      </c>
      <c r="CU22" s="101">
        <f>VSM!E168</f>
        <v>0</v>
      </c>
      <c r="CV22" s="102" t="e">
        <f t="shared" si="57"/>
        <v>#DIV/0!</v>
      </c>
      <c r="CW22" s="101">
        <f>VSM!F168</f>
        <v>0</v>
      </c>
      <c r="CX22" s="101">
        <f>ABS(VSM!G168)</f>
        <v>0</v>
      </c>
      <c r="CY22" s="103" t="e">
        <f t="shared" si="58"/>
        <v>#DIV/0!</v>
      </c>
      <c r="CZ22" s="101">
        <f>VSM!H168</f>
        <v>0</v>
      </c>
      <c r="DA22" s="101">
        <f>VSM!K168</f>
        <v>0</v>
      </c>
      <c r="DB22" s="101">
        <f>VSM!D219</f>
        <v>0</v>
      </c>
      <c r="DC22" s="101">
        <f>VSM!E219</f>
        <v>0</v>
      </c>
      <c r="DD22" s="102" t="e">
        <f t="shared" si="59"/>
        <v>#DIV/0!</v>
      </c>
      <c r="DE22" s="101">
        <f>VSM!F219</f>
        <v>0</v>
      </c>
      <c r="DF22" s="101">
        <f>ABS(VSM!G219)</f>
        <v>0</v>
      </c>
      <c r="DG22" s="103" t="e">
        <f t="shared" si="60"/>
        <v>#DIV/0!</v>
      </c>
      <c r="DH22" s="101">
        <f>VSM!H219</f>
        <v>0</v>
      </c>
      <c r="DI22" s="101">
        <f>VSM!K219</f>
        <v>0</v>
      </c>
      <c r="DJ22" s="101">
        <f>VSM!D270</f>
        <v>0</v>
      </c>
      <c r="DK22" s="101">
        <f>VSM!E270</f>
        <v>0</v>
      </c>
      <c r="DL22" s="102" t="e">
        <f t="shared" si="61"/>
        <v>#DIV/0!</v>
      </c>
      <c r="DM22" s="101">
        <f>VSM!F270</f>
        <v>0</v>
      </c>
      <c r="DN22" s="101">
        <f>ABS(VSM!G270)</f>
        <v>0</v>
      </c>
      <c r="DO22" s="103" t="e">
        <f t="shared" si="62"/>
        <v>#DIV/0!</v>
      </c>
      <c r="DP22" s="101">
        <f>VSM!H270</f>
        <v>0</v>
      </c>
      <c r="DQ22" s="101">
        <f>VSM!K270</f>
        <v>0</v>
      </c>
      <c r="DR22" s="101">
        <f>VSM!D117</f>
        <v>0</v>
      </c>
      <c r="DS22" s="101">
        <f>VSM!E117</f>
        <v>0</v>
      </c>
      <c r="DT22" s="102" t="e">
        <f t="shared" si="63"/>
        <v>#DIV/0!</v>
      </c>
      <c r="DU22" s="101">
        <f>VSM!F117</f>
        <v>0</v>
      </c>
      <c r="DV22" s="101"/>
      <c r="DW22" s="103" t="e">
        <f t="shared" si="64"/>
        <v>#DIV/0!</v>
      </c>
      <c r="DX22" s="101">
        <f>VSM!H117</f>
        <v>0</v>
      </c>
      <c r="DY22" s="101">
        <f>VSM!K117</f>
        <v>0</v>
      </c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</row>
    <row r="23" spans="1:190" ht="16.5" customHeight="1">
      <c r="A23" s="83">
        <v>115</v>
      </c>
      <c r="B23" s="84" t="str">
        <f>Lokalizacje!D17</f>
        <v>52° 14.965'N</v>
      </c>
      <c r="C23" s="84" t="str">
        <f>Lokalizacje!C17</f>
        <v>21° 11.208'E</v>
      </c>
      <c r="D23" s="85" t="str">
        <f>Lokalizacje!B17</f>
        <v>2023-11-02</v>
      </c>
      <c r="E23" s="86">
        <f>'Analiza sitowa'!B16</f>
        <v>506.06</v>
      </c>
      <c r="F23" s="86">
        <f>'Analiza sitowa'!C16</f>
        <v>42.91</v>
      </c>
      <c r="G23" s="86">
        <f>'Analiza sitowa'!D16</f>
        <v>85.1</v>
      </c>
      <c r="H23" s="86">
        <f>'Analiza sitowa'!E16</f>
        <v>188.67</v>
      </c>
      <c r="I23" s="86">
        <f>'Analiza sitowa'!F16</f>
        <v>156.43</v>
      </c>
      <c r="J23" s="86">
        <f>'Analiza sitowa'!G16</f>
        <v>31.67</v>
      </c>
      <c r="K23" s="87">
        <f t="shared" si="0"/>
        <v>504.78</v>
      </c>
      <c r="L23" s="87">
        <f t="shared" si="1"/>
        <v>1.2800000000000296</v>
      </c>
      <c r="M23" s="88">
        <f t="shared" si="2"/>
        <v>100</v>
      </c>
      <c r="N23" s="88">
        <f t="shared" si="3"/>
        <v>8.4792317116547444</v>
      </c>
      <c r="O23" s="88">
        <f t="shared" si="4"/>
        <v>16.816187803817726</v>
      </c>
      <c r="P23" s="88">
        <f t="shared" si="5"/>
        <v>37.282140457653242</v>
      </c>
      <c r="Q23" s="88">
        <f t="shared" si="6"/>
        <v>30.911354384855549</v>
      </c>
      <c r="R23" s="88">
        <f t="shared" si="7"/>
        <v>6.2581512073667165</v>
      </c>
      <c r="S23" s="89">
        <f>'Masa Wawer'!D17</f>
        <v>9.5599999999999987</v>
      </c>
      <c r="T23" s="89">
        <f>'Masa Wawer'!G17</f>
        <v>9.77</v>
      </c>
      <c r="U23" s="89">
        <f>'Masa Wawer'!J17</f>
        <v>10.11</v>
      </c>
      <c r="V23" s="89">
        <f>'Masa Wawer'!M17</f>
        <v>10.210000000000001</v>
      </c>
      <c r="W23" s="89">
        <f>'Masa Wawer'!P17</f>
        <v>9.0500000000000007</v>
      </c>
      <c r="X23" s="89">
        <f>'Masa Wawer'!S17</f>
        <v>6.81</v>
      </c>
      <c r="Y23" s="90">
        <f t="shared" ca="1" si="8"/>
        <v>6.6813000000000007E-4</v>
      </c>
      <c r="Z23" s="90">
        <f t="shared" ca="1" si="9"/>
        <v>8.7588500000000007E-4</v>
      </c>
      <c r="AA23" s="90">
        <f t="shared" ca="1" si="10"/>
        <v>5.79545E-4</v>
      </c>
      <c r="AB23" s="90">
        <f t="shared" ca="1" si="11"/>
        <v>4.4382500000000001E-4</v>
      </c>
      <c r="AC23" s="90">
        <f t="shared" ca="1" si="12"/>
        <v>6.8804999999999995E-4</v>
      </c>
      <c r="AD23" s="90">
        <f t="shared" ca="1" si="13"/>
        <v>1.2534500000000001E-3</v>
      </c>
      <c r="AE23" s="91">
        <f t="shared" ca="1" si="14"/>
        <v>6.6813000000000007E-6</v>
      </c>
      <c r="AF23" s="91">
        <f t="shared" ca="1" si="15"/>
        <v>8.75885E-6</v>
      </c>
      <c r="AG23" s="91">
        <f t="shared" ca="1" si="16"/>
        <v>5.7954499999999997E-6</v>
      </c>
      <c r="AH23" s="91">
        <f t="shared" ca="1" si="17"/>
        <v>4.4382500000000002E-6</v>
      </c>
      <c r="AI23" s="91">
        <f t="shared" ca="1" si="18"/>
        <v>6.8804999999999996E-6</v>
      </c>
      <c r="AJ23" s="91">
        <f t="shared" ca="1" si="19"/>
        <v>1.2534500000000002E-5</v>
      </c>
      <c r="AK23" s="226">
        <f t="shared" ca="1" si="20"/>
        <v>69.888075313807548</v>
      </c>
      <c r="AL23" s="226">
        <f t="shared" ca="1" si="21"/>
        <v>89.650460593654046</v>
      </c>
      <c r="AM23" s="226">
        <f t="shared" ca="1" si="22"/>
        <v>57.323936696340262</v>
      </c>
      <c r="AN23" s="226">
        <f t="shared" ca="1" si="23"/>
        <v>43.469637610186091</v>
      </c>
      <c r="AO23" s="226">
        <f t="shared" ca="1" si="24"/>
        <v>76.027624309392252</v>
      </c>
      <c r="AP23" s="226">
        <f t="shared" ca="1" si="25"/>
        <v>184.06020558002939</v>
      </c>
      <c r="AQ23" s="92">
        <f t="shared" ca="1" si="26"/>
        <v>520.41994010340954</v>
      </c>
      <c r="AR23" s="93">
        <f t="shared" ca="1" si="27"/>
        <v>13.429169393455698</v>
      </c>
      <c r="AS23" s="93">
        <f t="shared" ca="1" si="28"/>
        <v>17.226561414199491</v>
      </c>
      <c r="AT23" s="93">
        <f t="shared" ca="1" si="29"/>
        <v>11.014938567678588</v>
      </c>
      <c r="AU23" s="93">
        <f t="shared" ca="1" si="30"/>
        <v>8.3528001639500005</v>
      </c>
      <c r="AV23" s="93">
        <f t="shared" ca="1" si="31"/>
        <v>14.60889916982913</v>
      </c>
      <c r="AW23" s="93">
        <f t="shared" ca="1" si="32"/>
        <v>35.367631290887104</v>
      </c>
      <c r="AX23" s="91">
        <f ca="1">'F3 Wawer'!AK16</f>
        <v>6.5652500000000003E-4</v>
      </c>
      <c r="AY23" s="91">
        <f t="shared" ca="1" si="33"/>
        <v>6.5652500000000004E-6</v>
      </c>
      <c r="AZ23" s="92">
        <f t="shared" ca="1" si="34"/>
        <v>68.67416317991632</v>
      </c>
      <c r="BA23" s="92">
        <f t="shared" ca="1" si="35"/>
        <v>1.7369374223579443</v>
      </c>
      <c r="BB23" s="91">
        <f>ARM!G19</f>
        <v>8.0385670959873014E-3</v>
      </c>
      <c r="BC23" s="91">
        <f t="shared" si="36"/>
        <v>8.0385670959873016E-9</v>
      </c>
      <c r="BD23" s="94">
        <f t="shared" si="37"/>
        <v>2.2436533939022334E-7</v>
      </c>
      <c r="BE23" s="95">
        <f t="shared" si="38"/>
        <v>22.436533939022333</v>
      </c>
      <c r="BF23" s="95"/>
      <c r="BG23" s="95"/>
      <c r="BH23" s="95"/>
      <c r="BI23" s="95"/>
      <c r="BJ23" s="96"/>
      <c r="BK23" s="91">
        <f t="shared" si="39"/>
        <v>0</v>
      </c>
      <c r="BL23" s="97">
        <f t="shared" si="65"/>
        <v>0</v>
      </c>
      <c r="BM23" s="95">
        <f t="shared" si="40"/>
        <v>0</v>
      </c>
      <c r="BN23" s="96"/>
      <c r="BO23" s="91">
        <f t="shared" si="41"/>
        <v>0</v>
      </c>
      <c r="BP23" s="97">
        <f t="shared" si="42"/>
        <v>0</v>
      </c>
      <c r="BQ23" s="95">
        <f t="shared" si="43"/>
        <v>0</v>
      </c>
      <c r="BR23" s="96"/>
      <c r="BS23" s="91">
        <f t="shared" si="44"/>
        <v>0</v>
      </c>
      <c r="BT23" s="94">
        <f t="shared" si="45"/>
        <v>0</v>
      </c>
      <c r="BU23" s="95">
        <f t="shared" si="46"/>
        <v>0</v>
      </c>
      <c r="BV23" s="95"/>
      <c r="BW23" s="95"/>
      <c r="BX23" s="95"/>
      <c r="BY23" s="95"/>
      <c r="BZ23" s="95"/>
      <c r="CA23" s="95"/>
      <c r="CB23" s="95"/>
      <c r="CC23" s="95"/>
      <c r="CD23" s="101">
        <f>VSM!D16</f>
        <v>45.042000000000002</v>
      </c>
      <c r="CE23" s="101">
        <f>VSM!E16</f>
        <v>4.5590000000000002</v>
      </c>
      <c r="CF23" s="102">
        <f t="shared" si="53"/>
        <v>0.10121664224501577</v>
      </c>
      <c r="CG23" s="101">
        <f>VSM!F16</f>
        <v>5.93</v>
      </c>
      <c r="CH23" s="101">
        <f>ABS(VSM!G16)</f>
        <v>15.53</v>
      </c>
      <c r="CI23" s="103">
        <f t="shared" si="54"/>
        <v>2.6188870151770658</v>
      </c>
      <c r="CJ23" s="101">
        <f>VSM!H16</f>
        <v>40.54</v>
      </c>
      <c r="CK23" s="101">
        <f>VSM!K16</f>
        <v>6.4</v>
      </c>
      <c r="CL23" s="101">
        <f>VSM!D67</f>
        <v>0</v>
      </c>
      <c r="CM23" s="101">
        <f>VSM!E67</f>
        <v>0</v>
      </c>
      <c r="CN23" s="102" t="e">
        <f t="shared" si="55"/>
        <v>#DIV/0!</v>
      </c>
      <c r="CO23" s="101">
        <f>VSM!F67</f>
        <v>0</v>
      </c>
      <c r="CP23" s="101"/>
      <c r="CQ23" s="103" t="e">
        <f t="shared" si="56"/>
        <v>#DIV/0!</v>
      </c>
      <c r="CR23" s="101">
        <f>VSM!H67</f>
        <v>0</v>
      </c>
      <c r="CS23" s="101">
        <f>VSM!K67</f>
        <v>0</v>
      </c>
      <c r="CT23" s="101">
        <f>VSM!D169</f>
        <v>0</v>
      </c>
      <c r="CU23" s="101">
        <f>VSM!E169</f>
        <v>0</v>
      </c>
      <c r="CV23" s="102" t="e">
        <f t="shared" si="57"/>
        <v>#DIV/0!</v>
      </c>
      <c r="CW23" s="101">
        <f>VSM!F169</f>
        <v>0</v>
      </c>
      <c r="CX23" s="101">
        <f>ABS(VSM!G169)</f>
        <v>0</v>
      </c>
      <c r="CY23" s="103" t="e">
        <f t="shared" si="58"/>
        <v>#DIV/0!</v>
      </c>
      <c r="CZ23" s="101">
        <f>VSM!H169</f>
        <v>0</v>
      </c>
      <c r="DA23" s="101">
        <f>VSM!K169</f>
        <v>0</v>
      </c>
      <c r="DB23" s="101">
        <f>VSM!D220</f>
        <v>0</v>
      </c>
      <c r="DC23" s="101">
        <f>VSM!E220</f>
        <v>0</v>
      </c>
      <c r="DD23" s="102" t="e">
        <f t="shared" si="59"/>
        <v>#DIV/0!</v>
      </c>
      <c r="DE23" s="101">
        <f>VSM!F220</f>
        <v>0</v>
      </c>
      <c r="DF23" s="101">
        <f>ABS(VSM!G220)</f>
        <v>0</v>
      </c>
      <c r="DG23" s="103" t="e">
        <f t="shared" si="60"/>
        <v>#DIV/0!</v>
      </c>
      <c r="DH23" s="101">
        <f>VSM!H220</f>
        <v>0</v>
      </c>
      <c r="DI23" s="101">
        <f>VSM!K220</f>
        <v>0</v>
      </c>
      <c r="DJ23" s="101">
        <f>VSM!D271</f>
        <v>0</v>
      </c>
      <c r="DK23" s="101">
        <f>VSM!E271</f>
        <v>0</v>
      </c>
      <c r="DL23" s="102" t="e">
        <f t="shared" si="61"/>
        <v>#DIV/0!</v>
      </c>
      <c r="DM23" s="101">
        <f>VSM!F271</f>
        <v>0</v>
      </c>
      <c r="DN23" s="101">
        <f>ABS(VSM!G271)</f>
        <v>0</v>
      </c>
      <c r="DO23" s="103" t="e">
        <f t="shared" si="62"/>
        <v>#DIV/0!</v>
      </c>
      <c r="DP23" s="101">
        <f>VSM!H271</f>
        <v>0</v>
      </c>
      <c r="DQ23" s="101">
        <f>VSM!K271</f>
        <v>0</v>
      </c>
      <c r="DR23" s="101">
        <f>VSM!D118</f>
        <v>0</v>
      </c>
      <c r="DS23" s="101">
        <f>VSM!E118</f>
        <v>0</v>
      </c>
      <c r="DT23" s="102" t="e">
        <f t="shared" si="63"/>
        <v>#DIV/0!</v>
      </c>
      <c r="DU23" s="101">
        <f>VSM!F118</f>
        <v>0</v>
      </c>
      <c r="DV23" s="101"/>
      <c r="DW23" s="103" t="e">
        <f t="shared" si="64"/>
        <v>#DIV/0!</v>
      </c>
      <c r="DX23" s="101">
        <f>VSM!H118</f>
        <v>0</v>
      </c>
      <c r="DY23" s="101">
        <f>VSM!K118</f>
        <v>0</v>
      </c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</row>
    <row r="24" spans="1:190" ht="16.5" customHeight="1">
      <c r="A24" s="83">
        <v>116</v>
      </c>
      <c r="B24" s="84" t="str">
        <f>Lokalizacje!D18</f>
        <v>52° 14.800'N</v>
      </c>
      <c r="C24" s="84" t="str">
        <f>Lokalizacje!C18</f>
        <v>21° 10.402'E</v>
      </c>
      <c r="D24" s="85" t="str">
        <f>Lokalizacje!B18</f>
        <v>2023-11-02</v>
      </c>
      <c r="E24" s="86">
        <f>'Analiza sitowa'!B17</f>
        <v>517.58000000000004</v>
      </c>
      <c r="F24" s="86">
        <f>'Analiza sitowa'!C17</f>
        <v>31.65</v>
      </c>
      <c r="G24" s="86">
        <f>'Analiza sitowa'!D17</f>
        <v>93.71</v>
      </c>
      <c r="H24" s="86">
        <f>'Analiza sitowa'!E17</f>
        <v>230.09</v>
      </c>
      <c r="I24" s="86">
        <f>'Analiza sitowa'!F17</f>
        <v>146.31</v>
      </c>
      <c r="J24" s="86">
        <f>'Analiza sitowa'!G17</f>
        <v>14.28</v>
      </c>
      <c r="K24" s="87">
        <f t="shared" si="0"/>
        <v>516.04</v>
      </c>
      <c r="L24" s="87">
        <f t="shared" si="1"/>
        <v>1.5400000000000773</v>
      </c>
      <c r="M24" s="88">
        <f t="shared" si="2"/>
        <v>100</v>
      </c>
      <c r="N24" s="88">
        <f t="shared" si="3"/>
        <v>6.1149967154835965</v>
      </c>
      <c r="O24" s="88">
        <f t="shared" si="4"/>
        <v>18.105413655859962</v>
      </c>
      <c r="P24" s="88">
        <f t="shared" si="5"/>
        <v>44.454963483905871</v>
      </c>
      <c r="Q24" s="88">
        <f t="shared" si="6"/>
        <v>28.268093821245021</v>
      </c>
      <c r="R24" s="88">
        <f t="shared" si="7"/>
        <v>2.758993778739518</v>
      </c>
      <c r="S24" s="89">
        <f>'Masa Wawer'!D18</f>
        <v>7.73</v>
      </c>
      <c r="T24" s="89">
        <f>'Masa Wawer'!G18</f>
        <v>8.7899999999999991</v>
      </c>
      <c r="U24" s="89">
        <f>'Masa Wawer'!J18</f>
        <v>8.65</v>
      </c>
      <c r="V24" s="89">
        <f>'Masa Wawer'!M18</f>
        <v>8.3099999999999987</v>
      </c>
      <c r="W24" s="89">
        <f>'Masa Wawer'!P18</f>
        <v>8.0599999999999987</v>
      </c>
      <c r="X24" s="89">
        <f>'Masa Wawer'!S18</f>
        <v>7.5900000000000007</v>
      </c>
      <c r="Y24" s="90">
        <f t="shared" ca="1" si="8"/>
        <v>5.1469999999999999E-4</v>
      </c>
      <c r="Z24" s="90">
        <f t="shared" ca="1" si="9"/>
        <v>1.0385500000000001E-3</v>
      </c>
      <c r="AA24" s="90">
        <f t="shared" ca="1" si="10"/>
        <v>5.57965E-4</v>
      </c>
      <c r="AB24" s="90">
        <f t="shared" ca="1" si="11"/>
        <v>5.5736000000000002E-4</v>
      </c>
      <c r="AC24" s="90">
        <f t="shared" ca="1" si="12"/>
        <v>5.4530500000000005E-4</v>
      </c>
      <c r="AD24" s="90">
        <f t="shared" ca="1" si="13"/>
        <v>8.90155E-4</v>
      </c>
      <c r="AE24" s="91">
        <f t="shared" ca="1" si="14"/>
        <v>5.147E-6</v>
      </c>
      <c r="AF24" s="91">
        <f t="shared" ca="1" si="15"/>
        <v>1.0385500000000001E-5</v>
      </c>
      <c r="AG24" s="91">
        <f t="shared" ca="1" si="16"/>
        <v>5.57965E-6</v>
      </c>
      <c r="AH24" s="91">
        <f t="shared" ca="1" si="17"/>
        <v>5.5736000000000003E-6</v>
      </c>
      <c r="AI24" s="91">
        <f t="shared" ca="1" si="18"/>
        <v>5.4530500000000002E-6</v>
      </c>
      <c r="AJ24" s="91">
        <f t="shared" ca="1" si="19"/>
        <v>8.9015499999999995E-6</v>
      </c>
      <c r="AK24" s="226">
        <f t="shared" ca="1" si="20"/>
        <v>66.584734799482533</v>
      </c>
      <c r="AL24" s="226">
        <f t="shared" ca="1" si="21"/>
        <v>118.15130830489196</v>
      </c>
      <c r="AM24" s="226">
        <f t="shared" ca="1" si="22"/>
        <v>64.504624277456642</v>
      </c>
      <c r="AN24" s="226">
        <f t="shared" ca="1" si="23"/>
        <v>67.070998796630576</v>
      </c>
      <c r="AO24" s="226">
        <f t="shared" ca="1" si="24"/>
        <v>67.655707196029795</v>
      </c>
      <c r="AP24" s="226">
        <f t="shared" ca="1" si="25"/>
        <v>117.27997364953885</v>
      </c>
      <c r="AQ24" s="92">
        <f t="shared" ca="1" si="26"/>
        <v>501.24734702403043</v>
      </c>
      <c r="AR24" s="93">
        <f t="shared" ca="1" si="27"/>
        <v>13.283807923334582</v>
      </c>
      <c r="AS24" s="93">
        <f t="shared" ca="1" si="28"/>
        <v>23.571458084790148</v>
      </c>
      <c r="AT24" s="93">
        <f t="shared" ca="1" si="29"/>
        <v>12.868821084127196</v>
      </c>
      <c r="AU24" s="93">
        <f t="shared" ca="1" si="30"/>
        <v>13.380818710530773</v>
      </c>
      <c r="AV24" s="93">
        <f t="shared" ca="1" si="31"/>
        <v>13.497469382673122</v>
      </c>
      <c r="AW24" s="93">
        <f t="shared" ca="1" si="32"/>
        <v>23.397624814544166</v>
      </c>
      <c r="AX24" s="91">
        <f ca="1">'F3 Wawer'!AK17</f>
        <v>4.9967999999999996E-4</v>
      </c>
      <c r="AY24" s="91">
        <f t="shared" ca="1" si="33"/>
        <v>4.9967999999999993E-6</v>
      </c>
      <c r="AZ24" s="92">
        <f t="shared" ca="1" si="34"/>
        <v>64.641655886157821</v>
      </c>
      <c r="BA24" s="92">
        <f t="shared" ca="1" si="35"/>
        <v>2.9182047794831982</v>
      </c>
      <c r="BB24" s="91">
        <f>ARM!G20</f>
        <v>4.5727896314902358E-3</v>
      </c>
      <c r="BC24" s="91">
        <f t="shared" si="36"/>
        <v>4.5727896314902355E-9</v>
      </c>
      <c r="BD24" s="94">
        <f t="shared" si="37"/>
        <v>1.276316394922608E-7</v>
      </c>
      <c r="BE24" s="95">
        <f t="shared" si="38"/>
        <v>12.76316394922608</v>
      </c>
      <c r="BF24" s="95"/>
      <c r="BG24" s="95"/>
      <c r="BH24" s="95"/>
      <c r="BI24" s="95"/>
      <c r="BJ24" s="96"/>
      <c r="BK24" s="91">
        <f t="shared" si="39"/>
        <v>0</v>
      </c>
      <c r="BL24" s="97">
        <f t="shared" si="65"/>
        <v>0</v>
      </c>
      <c r="BM24" s="95">
        <f t="shared" si="40"/>
        <v>0</v>
      </c>
      <c r="BN24" s="96"/>
      <c r="BO24" s="91">
        <f t="shared" si="41"/>
        <v>0</v>
      </c>
      <c r="BP24" s="97">
        <f t="shared" si="42"/>
        <v>0</v>
      </c>
      <c r="BQ24" s="95">
        <f t="shared" si="43"/>
        <v>0</v>
      </c>
      <c r="BR24" s="96"/>
      <c r="BS24" s="91">
        <f t="shared" si="44"/>
        <v>0</v>
      </c>
      <c r="BT24" s="94">
        <f t="shared" si="45"/>
        <v>0</v>
      </c>
      <c r="BU24" s="95">
        <f t="shared" si="46"/>
        <v>0</v>
      </c>
      <c r="BV24" s="95"/>
      <c r="BW24" s="95"/>
      <c r="BX24" s="95"/>
      <c r="BY24" s="95"/>
      <c r="BZ24" s="95"/>
      <c r="CA24" s="95"/>
      <c r="CB24" s="95"/>
      <c r="CC24" s="95"/>
      <c r="CD24" s="101">
        <f>VSM!D17</f>
        <v>57.220999999999997</v>
      </c>
      <c r="CE24" s="101">
        <f>VSM!E17</f>
        <v>6.0279999999999996</v>
      </c>
      <c r="CF24" s="102">
        <f t="shared" si="53"/>
        <v>0.10534593942783244</v>
      </c>
      <c r="CG24" s="101">
        <f>VSM!F17</f>
        <v>8.44</v>
      </c>
      <c r="CH24" s="101">
        <f>ABS(VSM!G17)</f>
        <v>24.22</v>
      </c>
      <c r="CI24" s="103">
        <f t="shared" si="54"/>
        <v>2.8696682464454977</v>
      </c>
      <c r="CJ24" s="101">
        <f>VSM!H17</f>
        <v>51.5</v>
      </c>
      <c r="CK24" s="101">
        <f>VSM!K17</f>
        <v>4.7</v>
      </c>
      <c r="CL24" s="101">
        <f>VSM!D68</f>
        <v>0</v>
      </c>
      <c r="CM24" s="101">
        <f>VSM!E68</f>
        <v>0</v>
      </c>
      <c r="CN24" s="102" t="e">
        <f t="shared" si="55"/>
        <v>#DIV/0!</v>
      </c>
      <c r="CO24" s="101">
        <f>VSM!F68</f>
        <v>0</v>
      </c>
      <c r="CP24" s="101"/>
      <c r="CQ24" s="103" t="e">
        <f t="shared" si="56"/>
        <v>#DIV/0!</v>
      </c>
      <c r="CR24" s="101">
        <f>VSM!H68</f>
        <v>0</v>
      </c>
      <c r="CS24" s="101">
        <f>VSM!K68</f>
        <v>0</v>
      </c>
      <c r="CT24" s="101">
        <f>VSM!D170</f>
        <v>0</v>
      </c>
      <c r="CU24" s="101">
        <f>VSM!E170</f>
        <v>0</v>
      </c>
      <c r="CV24" s="102" t="e">
        <f t="shared" si="57"/>
        <v>#DIV/0!</v>
      </c>
      <c r="CW24" s="101">
        <f>VSM!F170</f>
        <v>0</v>
      </c>
      <c r="CX24" s="101">
        <f>ABS(VSM!G170)</f>
        <v>0</v>
      </c>
      <c r="CY24" s="103" t="e">
        <f t="shared" si="58"/>
        <v>#DIV/0!</v>
      </c>
      <c r="CZ24" s="101">
        <f>VSM!H170</f>
        <v>0</v>
      </c>
      <c r="DA24" s="101">
        <f>VSM!K170</f>
        <v>0</v>
      </c>
      <c r="DB24" s="101">
        <f>VSM!D221</f>
        <v>0</v>
      </c>
      <c r="DC24" s="101">
        <f>VSM!E221</f>
        <v>0</v>
      </c>
      <c r="DD24" s="102" t="e">
        <f t="shared" si="59"/>
        <v>#DIV/0!</v>
      </c>
      <c r="DE24" s="101">
        <f>VSM!F221</f>
        <v>0</v>
      </c>
      <c r="DF24" s="101">
        <f>ABS(VSM!G221)</f>
        <v>0</v>
      </c>
      <c r="DG24" s="103" t="e">
        <f t="shared" si="60"/>
        <v>#DIV/0!</v>
      </c>
      <c r="DH24" s="101">
        <f>VSM!H221</f>
        <v>0</v>
      </c>
      <c r="DI24" s="101">
        <f>VSM!K221</f>
        <v>0</v>
      </c>
      <c r="DJ24" s="101">
        <f>VSM!D272</f>
        <v>0</v>
      </c>
      <c r="DK24" s="101">
        <f>VSM!E272</f>
        <v>0</v>
      </c>
      <c r="DL24" s="102" t="e">
        <f t="shared" si="61"/>
        <v>#DIV/0!</v>
      </c>
      <c r="DM24" s="101">
        <f>VSM!F272</f>
        <v>0</v>
      </c>
      <c r="DN24" s="101">
        <f>ABS(VSM!G272)</f>
        <v>0</v>
      </c>
      <c r="DO24" s="103" t="e">
        <f t="shared" si="62"/>
        <v>#DIV/0!</v>
      </c>
      <c r="DP24" s="101">
        <f>VSM!H272</f>
        <v>0</v>
      </c>
      <c r="DQ24" s="101">
        <f>VSM!K272</f>
        <v>0</v>
      </c>
      <c r="DR24" s="101">
        <f>VSM!D119</f>
        <v>0</v>
      </c>
      <c r="DS24" s="101">
        <f>VSM!E119</f>
        <v>0</v>
      </c>
      <c r="DT24" s="102" t="e">
        <f t="shared" si="63"/>
        <v>#DIV/0!</v>
      </c>
      <c r="DU24" s="101">
        <f>VSM!F119</f>
        <v>0</v>
      </c>
      <c r="DV24" s="101"/>
      <c r="DW24" s="103" t="e">
        <f t="shared" si="64"/>
        <v>#DIV/0!</v>
      </c>
      <c r="DX24" s="101">
        <f>VSM!H119</f>
        <v>0</v>
      </c>
      <c r="DY24" s="101">
        <f>VSM!K119</f>
        <v>0</v>
      </c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</row>
    <row r="25" spans="1:190" ht="16.5" customHeight="1">
      <c r="A25" s="83">
        <v>117</v>
      </c>
      <c r="B25" s="84" t="str">
        <f>Lokalizacje!D19</f>
        <v>52° 14.655'N</v>
      </c>
      <c r="C25" s="84" t="str">
        <f>Lokalizacje!C19</f>
        <v>21° 10.703'E</v>
      </c>
      <c r="D25" s="85" t="str">
        <f>Lokalizacje!B19</f>
        <v>2023-11-02</v>
      </c>
      <c r="E25" s="86">
        <f>'Analiza sitowa'!B18</f>
        <v>425.43</v>
      </c>
      <c r="F25" s="86">
        <f>'Analiza sitowa'!C18</f>
        <v>16.93</v>
      </c>
      <c r="G25" s="86">
        <f>'Analiza sitowa'!D18</f>
        <v>47.47</v>
      </c>
      <c r="H25" s="86">
        <f>'Analiza sitowa'!E18</f>
        <v>116.59</v>
      </c>
      <c r="I25" s="86">
        <f>'Analiza sitowa'!F18</f>
        <v>195.89</v>
      </c>
      <c r="J25" s="86">
        <f>'Analiza sitowa'!G18</f>
        <v>47.14</v>
      </c>
      <c r="K25" s="87">
        <f t="shared" si="0"/>
        <v>424.02</v>
      </c>
      <c r="L25" s="87">
        <f t="shared" si="1"/>
        <v>1.410000000000025</v>
      </c>
      <c r="M25" s="88">
        <f t="shared" si="2"/>
        <v>100</v>
      </c>
      <c r="N25" s="88">
        <f t="shared" si="3"/>
        <v>3.979503090990292</v>
      </c>
      <c r="O25" s="88">
        <f t="shared" si="4"/>
        <v>11.158122370307687</v>
      </c>
      <c r="P25" s="88">
        <f t="shared" si="5"/>
        <v>27.405213548644902</v>
      </c>
      <c r="Q25" s="88">
        <f t="shared" si="6"/>
        <v>46.045177820087908</v>
      </c>
      <c r="R25" s="88">
        <f t="shared" si="7"/>
        <v>11.080553792633335</v>
      </c>
      <c r="S25" s="89">
        <f>'Masa Wawer'!D19</f>
        <v>9.5300000000000011</v>
      </c>
      <c r="T25" s="89">
        <f>'Masa Wawer'!G19</f>
        <v>7.37</v>
      </c>
      <c r="U25" s="89">
        <f>'Masa Wawer'!J19</f>
        <v>9.06</v>
      </c>
      <c r="V25" s="89">
        <f>'Masa Wawer'!M19</f>
        <v>9.66</v>
      </c>
      <c r="W25" s="89">
        <f>'Masa Wawer'!P19</f>
        <v>9.15</v>
      </c>
      <c r="X25" s="89">
        <f>'Masa Wawer'!S19</f>
        <v>8.07</v>
      </c>
      <c r="Y25" s="90">
        <f t="shared" ca="1" si="8"/>
        <v>1.4888E-3</v>
      </c>
      <c r="Z25" s="90">
        <f t="shared" ca="1" si="9"/>
        <v>1.3888500000000001E-3</v>
      </c>
      <c r="AA25" s="90">
        <f t="shared" ca="1" si="10"/>
        <v>1.1464000000000001E-3</v>
      </c>
      <c r="AB25" s="90">
        <f t="shared" ca="1" si="11"/>
        <v>7.7101999999999997E-4</v>
      </c>
      <c r="AC25" s="90">
        <f t="shared" ca="1" si="12"/>
        <v>1.2375999999999999E-3</v>
      </c>
      <c r="AD25" s="90">
        <f t="shared" ca="1" si="13"/>
        <v>2.3908499999999999E-3</v>
      </c>
      <c r="AE25" s="91">
        <f t="shared" ca="1" si="14"/>
        <v>1.4888E-5</v>
      </c>
      <c r="AF25" s="91">
        <f t="shared" ca="1" si="15"/>
        <v>1.3888500000000001E-5</v>
      </c>
      <c r="AG25" s="91">
        <f t="shared" ca="1" si="16"/>
        <v>1.1464000000000001E-5</v>
      </c>
      <c r="AH25" s="91">
        <f t="shared" ca="1" si="17"/>
        <v>7.7101999999999995E-6</v>
      </c>
      <c r="AI25" s="91">
        <f t="shared" ca="1" si="18"/>
        <v>1.2376E-5</v>
      </c>
      <c r="AJ25" s="91">
        <f t="shared" ca="1" si="19"/>
        <v>2.39085E-5</v>
      </c>
      <c r="AK25" s="226">
        <f t="shared" ca="1" si="20"/>
        <v>156.2224554039874</v>
      </c>
      <c r="AL25" s="226">
        <f t="shared" ca="1" si="21"/>
        <v>188.44640434192672</v>
      </c>
      <c r="AM25" s="226">
        <f t="shared" ca="1" si="22"/>
        <v>126.53421633554083</v>
      </c>
      <c r="AN25" s="226">
        <f t="shared" ca="1" si="23"/>
        <v>79.815734989648035</v>
      </c>
      <c r="AO25" s="226">
        <f t="shared" ca="1" si="24"/>
        <v>135.25683060109287</v>
      </c>
      <c r="AP25" s="226">
        <f t="shared" ca="1" si="25"/>
        <v>296.26394052044611</v>
      </c>
      <c r="AQ25" s="92">
        <f t="shared" ca="1" si="26"/>
        <v>982.539582192642</v>
      </c>
      <c r="AR25" s="93">
        <f t="shared" ca="1" si="27"/>
        <v>15.899863805523266</v>
      </c>
      <c r="AS25" s="93">
        <f t="shared" ca="1" si="28"/>
        <v>19.179522917681183</v>
      </c>
      <c r="AT25" s="93">
        <f t="shared" ca="1" si="29"/>
        <v>12.878281814679285</v>
      </c>
      <c r="AU25" s="93">
        <f t="shared" ca="1" si="30"/>
        <v>8.1234116605796896</v>
      </c>
      <c r="AV25" s="93">
        <f t="shared" ca="1" si="31"/>
        <v>13.766043938835809</v>
      </c>
      <c r="AW25" s="93">
        <f t="shared" ca="1" si="32"/>
        <v>30.152875862700768</v>
      </c>
      <c r="AX25" s="91">
        <f ca="1">'F3 Wawer'!AK18</f>
        <v>1.4444E-3</v>
      </c>
      <c r="AY25" s="91">
        <f t="shared" ca="1" si="33"/>
        <v>1.4443999999999999E-5</v>
      </c>
      <c r="AZ25" s="92">
        <f t="shared" ca="1" si="34"/>
        <v>151.56348373557185</v>
      </c>
      <c r="BA25" s="92">
        <f t="shared" ca="1" si="35"/>
        <v>2.9822675980655666</v>
      </c>
      <c r="BB25" s="91">
        <f>ARM!G21</f>
        <v>6.1035029429886926E-3</v>
      </c>
      <c r="BC25" s="91">
        <f t="shared" si="36"/>
        <v>6.1035029429886922E-9</v>
      </c>
      <c r="BD25" s="94">
        <f t="shared" si="37"/>
        <v>1.7035554880875105E-7</v>
      </c>
      <c r="BE25" s="95">
        <f t="shared" si="38"/>
        <v>17.035554880875104</v>
      </c>
      <c r="BF25" s="95"/>
      <c r="BG25" s="95"/>
      <c r="BH25" s="95"/>
      <c r="BI25" s="95"/>
      <c r="BJ25" s="96"/>
      <c r="BK25" s="91">
        <f t="shared" si="39"/>
        <v>0</v>
      </c>
      <c r="BL25" s="97">
        <f t="shared" si="65"/>
        <v>0</v>
      </c>
      <c r="BM25" s="95">
        <f t="shared" si="40"/>
        <v>0</v>
      </c>
      <c r="BN25" s="96"/>
      <c r="BO25" s="91">
        <f t="shared" si="41"/>
        <v>0</v>
      </c>
      <c r="BP25" s="97">
        <f t="shared" si="42"/>
        <v>0</v>
      </c>
      <c r="BQ25" s="95">
        <f t="shared" si="43"/>
        <v>0</v>
      </c>
      <c r="BR25" s="96"/>
      <c r="BS25" s="91">
        <f t="shared" si="44"/>
        <v>0</v>
      </c>
      <c r="BT25" s="94">
        <f t="shared" si="45"/>
        <v>0</v>
      </c>
      <c r="BU25" s="95">
        <f t="shared" si="46"/>
        <v>0</v>
      </c>
      <c r="BV25" s="95"/>
      <c r="BW25" s="95"/>
      <c r="BX25" s="95"/>
      <c r="BY25" s="95"/>
      <c r="BZ25" s="95"/>
      <c r="CA25" s="95"/>
      <c r="CB25" s="95"/>
      <c r="CC25" s="95"/>
      <c r="CD25" s="101">
        <f>VSM!D18</f>
        <v>110.35599999999999</v>
      </c>
      <c r="CE25" s="101">
        <f>VSM!E18</f>
        <v>7.8789999999999996</v>
      </c>
      <c r="CF25" s="102">
        <f t="shared" si="53"/>
        <v>7.1396208633875816E-2</v>
      </c>
      <c r="CG25" s="101">
        <f>VSM!F18</f>
        <v>7.66</v>
      </c>
      <c r="CH25" s="101">
        <f>ABS(VSM!G18)</f>
        <v>24.7</v>
      </c>
      <c r="CI25" s="103">
        <f t="shared" si="54"/>
        <v>3.2245430809399478</v>
      </c>
      <c r="CJ25" s="101">
        <f>VSM!H18</f>
        <v>99.32</v>
      </c>
      <c r="CK25" s="101">
        <f>VSM!K18</f>
        <v>5.2</v>
      </c>
      <c r="CL25" s="101">
        <f>VSM!D69</f>
        <v>0</v>
      </c>
      <c r="CM25" s="101">
        <f>VSM!E69</f>
        <v>0</v>
      </c>
      <c r="CN25" s="102" t="e">
        <f t="shared" si="55"/>
        <v>#DIV/0!</v>
      </c>
      <c r="CO25" s="101">
        <f>VSM!F69</f>
        <v>0</v>
      </c>
      <c r="CP25" s="101"/>
      <c r="CQ25" s="103" t="e">
        <f t="shared" si="56"/>
        <v>#DIV/0!</v>
      </c>
      <c r="CR25" s="101">
        <f>VSM!H69</f>
        <v>0</v>
      </c>
      <c r="CS25" s="101">
        <f>VSM!K69</f>
        <v>0</v>
      </c>
      <c r="CT25" s="101">
        <f>VSM!D171</f>
        <v>0</v>
      </c>
      <c r="CU25" s="101">
        <f>VSM!E171</f>
        <v>0</v>
      </c>
      <c r="CV25" s="102" t="e">
        <f t="shared" si="57"/>
        <v>#DIV/0!</v>
      </c>
      <c r="CW25" s="101">
        <f>VSM!F171</f>
        <v>0</v>
      </c>
      <c r="CX25" s="101">
        <f>ABS(VSM!G171)</f>
        <v>0</v>
      </c>
      <c r="CY25" s="103" t="e">
        <f t="shared" si="58"/>
        <v>#DIV/0!</v>
      </c>
      <c r="CZ25" s="101">
        <f>VSM!H171</f>
        <v>0</v>
      </c>
      <c r="DA25" s="101">
        <f>VSM!K171</f>
        <v>0</v>
      </c>
      <c r="DB25" s="101">
        <f>VSM!D222</f>
        <v>0</v>
      </c>
      <c r="DC25" s="101">
        <f>VSM!E222</f>
        <v>0</v>
      </c>
      <c r="DD25" s="102" t="e">
        <f t="shared" si="59"/>
        <v>#DIV/0!</v>
      </c>
      <c r="DE25" s="101">
        <f>VSM!F222</f>
        <v>0</v>
      </c>
      <c r="DF25" s="101">
        <f>ABS(VSM!G222)</f>
        <v>0</v>
      </c>
      <c r="DG25" s="103" t="e">
        <f t="shared" si="60"/>
        <v>#DIV/0!</v>
      </c>
      <c r="DH25" s="101">
        <f>VSM!H222</f>
        <v>0</v>
      </c>
      <c r="DI25" s="101">
        <f>VSM!K222</f>
        <v>0</v>
      </c>
      <c r="DJ25" s="101">
        <f>VSM!D273</f>
        <v>0</v>
      </c>
      <c r="DK25" s="101">
        <f>VSM!E273</f>
        <v>0</v>
      </c>
      <c r="DL25" s="102" t="e">
        <f t="shared" si="61"/>
        <v>#DIV/0!</v>
      </c>
      <c r="DM25" s="101">
        <f>VSM!F273</f>
        <v>0</v>
      </c>
      <c r="DN25" s="101">
        <f>ABS(VSM!G273)</f>
        <v>0</v>
      </c>
      <c r="DO25" s="103" t="e">
        <f t="shared" si="62"/>
        <v>#DIV/0!</v>
      </c>
      <c r="DP25" s="101">
        <f>VSM!H273</f>
        <v>0</v>
      </c>
      <c r="DQ25" s="101">
        <f>VSM!K273</f>
        <v>0</v>
      </c>
      <c r="DR25" s="101">
        <f>VSM!D120</f>
        <v>0</v>
      </c>
      <c r="DS25" s="101">
        <f>VSM!E120</f>
        <v>0</v>
      </c>
      <c r="DT25" s="102" t="e">
        <f t="shared" si="63"/>
        <v>#DIV/0!</v>
      </c>
      <c r="DU25" s="101">
        <f>VSM!F120</f>
        <v>0</v>
      </c>
      <c r="DV25" s="101"/>
      <c r="DW25" s="103" t="e">
        <f t="shared" si="64"/>
        <v>#DIV/0!</v>
      </c>
      <c r="DX25" s="101">
        <f>VSM!H120</f>
        <v>0</v>
      </c>
      <c r="DY25" s="101">
        <f>VSM!K120</f>
        <v>0</v>
      </c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</row>
    <row r="26" spans="1:190" ht="16.5" customHeight="1">
      <c r="A26" s="83">
        <v>118</v>
      </c>
      <c r="B26" s="84" t="str">
        <f>Lokalizacje!D20</f>
        <v>52° 14.506'N</v>
      </c>
      <c r="C26" s="84" t="str">
        <f>Lokalizacje!C20</f>
        <v>21° 09.903'E</v>
      </c>
      <c r="D26" s="85" t="str">
        <f>Lokalizacje!B20</f>
        <v>2023-11-02</v>
      </c>
      <c r="E26" s="86">
        <f>'Analiza sitowa'!B19</f>
        <v>528.91</v>
      </c>
      <c r="F26" s="86">
        <f>'Analiza sitowa'!C19</f>
        <v>34.159999999999997</v>
      </c>
      <c r="G26" s="86">
        <f>'Analiza sitowa'!D19</f>
        <v>70.44</v>
      </c>
      <c r="H26" s="86">
        <f>'Analiza sitowa'!E19</f>
        <v>196.4</v>
      </c>
      <c r="I26" s="86">
        <f>'Analiza sitowa'!F19</f>
        <v>206.32</v>
      </c>
      <c r="J26" s="86">
        <f>'Analiza sitowa'!G19</f>
        <v>20.65</v>
      </c>
      <c r="K26" s="87">
        <f t="shared" si="0"/>
        <v>527.97</v>
      </c>
      <c r="L26" s="87">
        <f t="shared" si="1"/>
        <v>0.93999999999994088</v>
      </c>
      <c r="M26" s="88">
        <f t="shared" si="2"/>
        <v>100</v>
      </c>
      <c r="N26" s="88">
        <f t="shared" si="3"/>
        <v>6.4585657295191998</v>
      </c>
      <c r="O26" s="88">
        <f t="shared" si="4"/>
        <v>13.317955795882098</v>
      </c>
      <c r="P26" s="88">
        <f t="shared" si="5"/>
        <v>37.132971583067068</v>
      </c>
      <c r="Q26" s="88">
        <f t="shared" si="6"/>
        <v>39.008526970562102</v>
      </c>
      <c r="R26" s="88">
        <f t="shared" si="7"/>
        <v>3.9042559225577129</v>
      </c>
      <c r="S26" s="89">
        <f>'Masa Wawer'!D20</f>
        <v>8.91</v>
      </c>
      <c r="T26" s="89">
        <f>'Masa Wawer'!G20</f>
        <v>9.4699999999999989</v>
      </c>
      <c r="U26" s="89">
        <f>'Masa Wawer'!J20</f>
        <v>9.1699999999999982</v>
      </c>
      <c r="V26" s="89">
        <f>'Masa Wawer'!M20</f>
        <v>9.01</v>
      </c>
      <c r="W26" s="89">
        <f>'Masa Wawer'!P20</f>
        <v>8.93</v>
      </c>
      <c r="X26" s="89">
        <f>'Masa Wawer'!S20</f>
        <v>7.39</v>
      </c>
      <c r="Y26" s="90">
        <f t="shared" ca="1" si="8"/>
        <v>3.5557999999999998E-4</v>
      </c>
      <c r="Z26" s="90">
        <f t="shared" ca="1" si="9"/>
        <v>1.4085499999999999E-3</v>
      </c>
      <c r="AA26" s="90">
        <f t="shared" ca="1" si="10"/>
        <v>7.5340499999999996E-4</v>
      </c>
      <c r="AB26" s="90">
        <f t="shared" ca="1" si="11"/>
        <v>3.6616999999999997E-4</v>
      </c>
      <c r="AC26" s="90">
        <f t="shared" ca="1" si="12"/>
        <v>3.2704999999999995E-4</v>
      </c>
      <c r="AD26" s="90">
        <f t="shared" ca="1" si="13"/>
        <v>5.1452000000000008E-4</v>
      </c>
      <c r="AE26" s="91">
        <f t="shared" ca="1" si="14"/>
        <v>3.5557999999999999E-6</v>
      </c>
      <c r="AF26" s="91">
        <f t="shared" ca="1" si="15"/>
        <v>1.4085499999999999E-5</v>
      </c>
      <c r="AG26" s="91">
        <f t="shared" ca="1" si="16"/>
        <v>7.5340499999999995E-6</v>
      </c>
      <c r="AH26" s="91">
        <f t="shared" ca="1" si="17"/>
        <v>3.6616999999999996E-6</v>
      </c>
      <c r="AI26" s="91">
        <f t="shared" ca="1" si="18"/>
        <v>3.2704999999999994E-6</v>
      </c>
      <c r="AJ26" s="91">
        <f t="shared" ca="1" si="19"/>
        <v>5.1452000000000012E-6</v>
      </c>
      <c r="AK26" s="226">
        <f t="shared" ca="1" si="20"/>
        <v>39.907968574635241</v>
      </c>
      <c r="AL26" s="226">
        <f t="shared" ca="1" si="21"/>
        <v>148.73812038014785</v>
      </c>
      <c r="AM26" s="226">
        <f t="shared" ca="1" si="22"/>
        <v>82.159760087241011</v>
      </c>
      <c r="AN26" s="226">
        <f t="shared" ca="1" si="23"/>
        <v>40.640399556048827</v>
      </c>
      <c r="AO26" s="226">
        <f t="shared" ca="1" si="24"/>
        <v>36.623740201567742</v>
      </c>
      <c r="AP26" s="226">
        <f t="shared" ca="1" si="25"/>
        <v>69.623815967523697</v>
      </c>
      <c r="AQ26" s="92">
        <f t="shared" ca="1" si="26"/>
        <v>417.69380476716429</v>
      </c>
      <c r="AR26" s="93">
        <f t="shared" ca="1" si="27"/>
        <v>9.5543597054021898</v>
      </c>
      <c r="AS26" s="93">
        <f t="shared" ca="1" si="28"/>
        <v>35.609367120745105</v>
      </c>
      <c r="AT26" s="93">
        <f t="shared" ca="1" si="29"/>
        <v>19.669853646270731</v>
      </c>
      <c r="AU26" s="93">
        <f t="shared" ca="1" si="30"/>
        <v>9.7297108772544689</v>
      </c>
      <c r="AV26" s="93">
        <f t="shared" ca="1" si="31"/>
        <v>8.7680831708727336</v>
      </c>
      <c r="AW26" s="93">
        <f t="shared" ca="1" si="32"/>
        <v>16.668625479454789</v>
      </c>
      <c r="AX26" s="91">
        <f ca="1">'F3 Wawer'!AK19</f>
        <v>3.41665E-4</v>
      </c>
      <c r="AY26" s="91">
        <f t="shared" ca="1" si="33"/>
        <v>3.4166500000000001E-6</v>
      </c>
      <c r="AZ26" s="92">
        <f t="shared" ca="1" si="34"/>
        <v>38.346240179573513</v>
      </c>
      <c r="BA26" s="92">
        <f t="shared" ca="1" si="35"/>
        <v>3.9133247089262602</v>
      </c>
      <c r="BB26" s="91">
        <f>ARM!G22</f>
        <v>3.7257118810569059E-3</v>
      </c>
      <c r="BC26" s="91">
        <f t="shared" si="36"/>
        <v>3.7257118810569061E-9</v>
      </c>
      <c r="BD26" s="94">
        <f t="shared" si="37"/>
        <v>1.0398875828016607E-7</v>
      </c>
      <c r="BE26" s="95">
        <f t="shared" si="38"/>
        <v>10.398875828016607</v>
      </c>
      <c r="BF26" s="95"/>
      <c r="BG26" s="95"/>
      <c r="BH26" s="95"/>
      <c r="BI26" s="95"/>
      <c r="BJ26" s="96"/>
      <c r="BK26" s="91">
        <f t="shared" si="39"/>
        <v>0</v>
      </c>
      <c r="BL26" s="97">
        <f t="shared" si="65"/>
        <v>0</v>
      </c>
      <c r="BM26" s="95">
        <f t="shared" si="40"/>
        <v>0</v>
      </c>
      <c r="BN26" s="96"/>
      <c r="BO26" s="91">
        <f t="shared" si="41"/>
        <v>0</v>
      </c>
      <c r="BP26" s="97">
        <f t="shared" si="42"/>
        <v>0</v>
      </c>
      <c r="BQ26" s="95">
        <f t="shared" si="43"/>
        <v>0</v>
      </c>
      <c r="BR26" s="96"/>
      <c r="BS26" s="91">
        <f t="shared" si="44"/>
        <v>0</v>
      </c>
      <c r="BT26" s="94">
        <f t="shared" si="45"/>
        <v>0</v>
      </c>
      <c r="BU26" s="95">
        <f t="shared" si="46"/>
        <v>0</v>
      </c>
      <c r="BV26" s="95"/>
      <c r="BW26" s="95"/>
      <c r="BX26" s="95"/>
      <c r="BY26" s="95"/>
      <c r="BZ26" s="95"/>
      <c r="CA26" s="95"/>
      <c r="CB26" s="95"/>
      <c r="CC26" s="95"/>
      <c r="CD26" s="101">
        <f>VSM!D19</f>
        <v>24.831</v>
      </c>
      <c r="CE26" s="101">
        <f>VSM!E19</f>
        <v>2.8260000000000001</v>
      </c>
      <c r="CF26" s="102">
        <f t="shared" si="53"/>
        <v>0.11380935121420806</v>
      </c>
      <c r="CG26" s="101">
        <f>VSM!F19</f>
        <v>7.89</v>
      </c>
      <c r="CH26" s="101">
        <f>ABS(VSM!G19)</f>
        <v>20.23</v>
      </c>
      <c r="CI26" s="103">
        <f t="shared" si="54"/>
        <v>2.5640050697084917</v>
      </c>
      <c r="CJ26" s="101">
        <f>VSM!H19</f>
        <v>22.35</v>
      </c>
      <c r="CK26" s="101">
        <f>VSM!K19</f>
        <v>4.4000000000000004</v>
      </c>
      <c r="CL26" s="101">
        <f>VSM!D70</f>
        <v>0</v>
      </c>
      <c r="CM26" s="101">
        <f>VSM!E70</f>
        <v>0</v>
      </c>
      <c r="CN26" s="102" t="e">
        <f t="shared" si="55"/>
        <v>#DIV/0!</v>
      </c>
      <c r="CO26" s="101">
        <f>VSM!F70</f>
        <v>0</v>
      </c>
      <c r="CP26" s="101"/>
      <c r="CQ26" s="103" t="e">
        <f t="shared" si="56"/>
        <v>#DIV/0!</v>
      </c>
      <c r="CR26" s="101">
        <f>VSM!H70</f>
        <v>0</v>
      </c>
      <c r="CS26" s="101">
        <f>VSM!K70</f>
        <v>0</v>
      </c>
      <c r="CT26" s="101">
        <f>VSM!D172</f>
        <v>0</v>
      </c>
      <c r="CU26" s="101">
        <f>VSM!E172</f>
        <v>0</v>
      </c>
      <c r="CV26" s="102" t="e">
        <f t="shared" si="57"/>
        <v>#DIV/0!</v>
      </c>
      <c r="CW26" s="101">
        <f>VSM!F172</f>
        <v>0</v>
      </c>
      <c r="CX26" s="101">
        <f>ABS(VSM!G172)</f>
        <v>0</v>
      </c>
      <c r="CY26" s="103" t="e">
        <f t="shared" si="58"/>
        <v>#DIV/0!</v>
      </c>
      <c r="CZ26" s="101">
        <f>VSM!H172</f>
        <v>0</v>
      </c>
      <c r="DA26" s="101">
        <f>VSM!K172</f>
        <v>0</v>
      </c>
      <c r="DB26" s="101">
        <f>VSM!D223</f>
        <v>0</v>
      </c>
      <c r="DC26" s="101">
        <f>VSM!E223</f>
        <v>0</v>
      </c>
      <c r="DD26" s="102" t="e">
        <f t="shared" si="59"/>
        <v>#DIV/0!</v>
      </c>
      <c r="DE26" s="101">
        <f>VSM!F223</f>
        <v>0</v>
      </c>
      <c r="DF26" s="101">
        <f>ABS(VSM!G223)</f>
        <v>0</v>
      </c>
      <c r="DG26" s="103" t="e">
        <f t="shared" si="60"/>
        <v>#DIV/0!</v>
      </c>
      <c r="DH26" s="101">
        <f>VSM!H223</f>
        <v>0</v>
      </c>
      <c r="DI26" s="101">
        <f>VSM!K223</f>
        <v>0</v>
      </c>
      <c r="DJ26" s="101">
        <f>VSM!D274</f>
        <v>0</v>
      </c>
      <c r="DK26" s="101">
        <f>VSM!E274</f>
        <v>0</v>
      </c>
      <c r="DL26" s="102" t="e">
        <f t="shared" si="61"/>
        <v>#DIV/0!</v>
      </c>
      <c r="DM26" s="101">
        <f>VSM!F274</f>
        <v>0</v>
      </c>
      <c r="DN26" s="101">
        <f>ABS(VSM!G274)</f>
        <v>0</v>
      </c>
      <c r="DO26" s="103" t="e">
        <f t="shared" si="62"/>
        <v>#DIV/0!</v>
      </c>
      <c r="DP26" s="101">
        <f>VSM!H274</f>
        <v>0</v>
      </c>
      <c r="DQ26" s="101">
        <f>VSM!K274</f>
        <v>0</v>
      </c>
      <c r="DR26" s="101">
        <f>VSM!D121</f>
        <v>0</v>
      </c>
      <c r="DS26" s="101">
        <f>VSM!E121</f>
        <v>0</v>
      </c>
      <c r="DT26" s="102" t="e">
        <f t="shared" si="63"/>
        <v>#DIV/0!</v>
      </c>
      <c r="DU26" s="101">
        <f>VSM!F121</f>
        <v>0</v>
      </c>
      <c r="DV26" s="101"/>
      <c r="DW26" s="103" t="e">
        <f t="shared" si="64"/>
        <v>#DIV/0!</v>
      </c>
      <c r="DX26" s="101">
        <f>VSM!H121</f>
        <v>0</v>
      </c>
      <c r="DY26" s="101">
        <f>VSM!K121</f>
        <v>0</v>
      </c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</row>
    <row r="27" spans="1:190" ht="16.5" customHeight="1">
      <c r="A27" s="83">
        <v>119</v>
      </c>
      <c r="B27" s="84" t="str">
        <f>Lokalizacje!D21</f>
        <v>52° 14.409'N</v>
      </c>
      <c r="C27" s="84" t="str">
        <f>Lokalizacje!C21</f>
        <v>21° 09.397'E</v>
      </c>
      <c r="D27" s="85" t="str">
        <f>Lokalizacje!B21</f>
        <v>2023-11-02</v>
      </c>
      <c r="E27" s="86">
        <f>'Analiza sitowa'!B20</f>
        <v>608.25</v>
      </c>
      <c r="F27" s="86">
        <f>'Analiza sitowa'!C20</f>
        <v>6.43</v>
      </c>
      <c r="G27" s="86">
        <f>'Analiza sitowa'!D20</f>
        <v>20.8</v>
      </c>
      <c r="H27" s="86">
        <f>'Analiza sitowa'!E20</f>
        <v>74.08</v>
      </c>
      <c r="I27" s="86">
        <f>'Analiza sitowa'!F20</f>
        <v>323.22000000000003</v>
      </c>
      <c r="J27" s="86">
        <f>'Analiza sitowa'!G20</f>
        <v>182.44</v>
      </c>
      <c r="K27" s="87">
        <f t="shared" si="0"/>
        <v>606.97</v>
      </c>
      <c r="L27" s="87">
        <f t="shared" si="1"/>
        <v>1.2799999999999727</v>
      </c>
      <c r="M27" s="88">
        <f t="shared" si="2"/>
        <v>100</v>
      </c>
      <c r="N27" s="88">
        <f t="shared" si="3"/>
        <v>1.0571311138512125</v>
      </c>
      <c r="O27" s="88">
        <f t="shared" si="4"/>
        <v>3.4196465269214964</v>
      </c>
      <c r="P27" s="88">
        <f t="shared" si="5"/>
        <v>12.179202630497327</v>
      </c>
      <c r="Q27" s="88">
        <f t="shared" si="6"/>
        <v>53.139334155363748</v>
      </c>
      <c r="R27" s="88">
        <f t="shared" si="7"/>
        <v>29.994245787094119</v>
      </c>
      <c r="S27" s="89">
        <f>'Masa Wawer'!D21</f>
        <v>9.9699999999999989</v>
      </c>
      <c r="T27" s="89">
        <f>'Masa Wawer'!G21</f>
        <v>4.6800000000000006</v>
      </c>
      <c r="U27" s="89">
        <f>'Masa Wawer'!J21</f>
        <v>9.75</v>
      </c>
      <c r="V27" s="89">
        <f>'Masa Wawer'!M21</f>
        <v>10.119999999999999</v>
      </c>
      <c r="W27" s="89">
        <f>'Masa Wawer'!P21</f>
        <v>10.200000000000001</v>
      </c>
      <c r="X27" s="89">
        <f>'Masa Wawer'!S21</f>
        <v>7.7799999999999994</v>
      </c>
      <c r="Y27" s="90">
        <f t="shared" ca="1" si="8"/>
        <v>2.38105E-3</v>
      </c>
      <c r="Z27" s="90">
        <f t="shared" ca="1" si="9"/>
        <v>1.5269999999999999E-3</v>
      </c>
      <c r="AA27" s="90">
        <f t="shared" ca="1" si="10"/>
        <v>2.0321000000000002E-3</v>
      </c>
      <c r="AB27" s="90">
        <f t="shared" ca="1" si="11"/>
        <v>1.1003499999999999E-3</v>
      </c>
      <c r="AC27" s="90">
        <f t="shared" ca="1" si="12"/>
        <v>1.0944000000000001E-3</v>
      </c>
      <c r="AD27" s="90">
        <f t="shared" ca="1" si="13"/>
        <v>2.9629000000000001E-3</v>
      </c>
      <c r="AE27" s="91">
        <f t="shared" ca="1" si="14"/>
        <v>2.3810499999999998E-5</v>
      </c>
      <c r="AF27" s="91">
        <f t="shared" ca="1" si="15"/>
        <v>1.5269999999999998E-5</v>
      </c>
      <c r="AG27" s="91">
        <f t="shared" ca="1" si="16"/>
        <v>2.0321000000000001E-5</v>
      </c>
      <c r="AH27" s="91">
        <f t="shared" ca="1" si="17"/>
        <v>1.1003499999999999E-5</v>
      </c>
      <c r="AI27" s="91">
        <f t="shared" ca="1" si="18"/>
        <v>1.0944000000000002E-5</v>
      </c>
      <c r="AJ27" s="91">
        <f t="shared" ca="1" si="19"/>
        <v>2.9629E-5</v>
      </c>
      <c r="AK27" s="226">
        <f t="shared" ca="1" si="20"/>
        <v>238.82146439317955</v>
      </c>
      <c r="AL27" s="226">
        <f t="shared" ca="1" si="21"/>
        <v>326.28205128205121</v>
      </c>
      <c r="AM27" s="226">
        <f t="shared" ca="1" si="22"/>
        <v>208.42051282051284</v>
      </c>
      <c r="AN27" s="226">
        <f t="shared" ca="1" si="23"/>
        <v>108.7302371541502</v>
      </c>
      <c r="AO27" s="226">
        <f t="shared" ca="1" si="24"/>
        <v>107.29411764705884</v>
      </c>
      <c r="AP27" s="226">
        <f t="shared" ca="1" si="25"/>
        <v>380.8354755784062</v>
      </c>
      <c r="AQ27" s="92">
        <f t="shared" ca="1" si="26"/>
        <v>1370.3838588753588</v>
      </c>
      <c r="AR27" s="93">
        <f t="shared" ca="1" si="27"/>
        <v>17.42734072985759</v>
      </c>
      <c r="AS27" s="93">
        <f t="shared" ca="1" si="28"/>
        <v>23.809536953377652</v>
      </c>
      <c r="AT27" s="93">
        <f t="shared" ca="1" si="29"/>
        <v>15.208914748277797</v>
      </c>
      <c r="AU27" s="93">
        <f t="shared" ca="1" si="30"/>
        <v>7.9342905602655378</v>
      </c>
      <c r="AV27" s="93">
        <f t="shared" ca="1" si="31"/>
        <v>7.8294936818004075</v>
      </c>
      <c r="AW27" s="93">
        <f t="shared" ca="1" si="32"/>
        <v>27.790423326421021</v>
      </c>
      <c r="AX27" s="91">
        <f ca="1">'F3 Wawer'!AK20</f>
        <v>2.3111499999999997E-3</v>
      </c>
      <c r="AY27" s="91">
        <f t="shared" ca="1" si="33"/>
        <v>2.3111499999999997E-5</v>
      </c>
      <c r="AZ27" s="92">
        <f t="shared" ca="1" si="34"/>
        <v>231.81043129388163</v>
      </c>
      <c r="BA27" s="92">
        <f t="shared" ca="1" si="35"/>
        <v>2.9356796371348874</v>
      </c>
      <c r="BB27" s="91">
        <f>ARM!G23</f>
        <v>4.1224681063669825E-2</v>
      </c>
      <c r="BC27" s="91">
        <f t="shared" si="36"/>
        <v>4.1224681063669827E-8</v>
      </c>
      <c r="BD27" s="107">
        <f t="shared" si="37"/>
        <v>1.1506266536882067E-6</v>
      </c>
      <c r="BE27" s="108">
        <f t="shared" si="38"/>
        <v>115.06266536882067</v>
      </c>
      <c r="BF27" s="91">
        <f>ARM!G79</f>
        <v>1.9439059463756975E-2</v>
      </c>
      <c r="BG27" s="91">
        <f>BF27/1000000</f>
        <v>1.9439059463756976E-8</v>
      </c>
      <c r="BH27" s="94">
        <f>BG27/$BC$5/$BC$4</f>
        <v>5.425657485884169E-7</v>
      </c>
      <c r="BI27" s="95">
        <f>BH27*100000000</f>
        <v>54.256574858841688</v>
      </c>
      <c r="BJ27" s="96">
        <f>ARM!G120</f>
        <v>1.8512404800076886E-2</v>
      </c>
      <c r="BK27" s="91">
        <f t="shared" si="39"/>
        <v>1.8512404800076885E-8</v>
      </c>
      <c r="BL27" s="97">
        <f t="shared" si="65"/>
        <v>5.1670178730881263E-7</v>
      </c>
      <c r="BM27" s="95">
        <f t="shared" si="40"/>
        <v>51.670178730881261</v>
      </c>
      <c r="BN27" s="96">
        <f>ARM!G112</f>
        <v>4.8563206802770638E-3</v>
      </c>
      <c r="BO27" s="91">
        <f t="shared" si="41"/>
        <v>4.8563206802770639E-9</v>
      </c>
      <c r="BP27" s="97">
        <f t="shared" si="42"/>
        <v>1.3554530609839983E-7</v>
      </c>
      <c r="BQ27" s="95">
        <f t="shared" si="43"/>
        <v>13.554530609839983</v>
      </c>
      <c r="BR27" s="96">
        <f>ARM!G121</f>
        <v>7.3790369679979989E-3</v>
      </c>
      <c r="BS27" s="91">
        <f t="shared" si="44"/>
        <v>7.3790369679979989E-9</v>
      </c>
      <c r="BT27" s="94">
        <f t="shared" si="45"/>
        <v>2.059571207067886E-7</v>
      </c>
      <c r="BU27" s="95">
        <f t="shared" si="46"/>
        <v>20.595712070678861</v>
      </c>
      <c r="BV27" s="91">
        <f>ARM!G74</f>
        <v>1.588150526136799E-2</v>
      </c>
      <c r="BW27" s="91">
        <f>BV27/1000000</f>
        <v>1.5881505261367991E-8</v>
      </c>
      <c r="BX27" s="94">
        <f>BW27/$BC$5/$BC$4</f>
        <v>4.4327045796173766E-7</v>
      </c>
      <c r="BY27" s="95">
        <f>BX27*100000000</f>
        <v>44.327045796173763</v>
      </c>
      <c r="BZ27" s="95"/>
      <c r="CA27" s="95"/>
      <c r="CB27" s="95"/>
      <c r="CC27" s="95"/>
      <c r="CD27" s="101">
        <f>VSM!D20</f>
        <v>183.63399999999999</v>
      </c>
      <c r="CE27" s="101">
        <f>VSM!E20</f>
        <v>18.161999999999999</v>
      </c>
      <c r="CF27" s="102">
        <f t="shared" si="53"/>
        <v>9.8903253210189834E-2</v>
      </c>
      <c r="CG27" s="101">
        <f>VSM!F20</f>
        <v>7.61</v>
      </c>
      <c r="CH27" s="101">
        <f>ABS(VSM!G20)</f>
        <v>22.34</v>
      </c>
      <c r="CI27" s="103">
        <f t="shared" si="54"/>
        <v>2.9356110381077527</v>
      </c>
      <c r="CJ27" s="101">
        <f>VSM!H20</f>
        <v>165.27</v>
      </c>
      <c r="CK27" s="101">
        <f>VSM!K20</f>
        <v>4.7</v>
      </c>
      <c r="CL27" s="101">
        <f>VSM!D71</f>
        <v>390.18599999999998</v>
      </c>
      <c r="CM27" s="101">
        <f>VSM!E71</f>
        <v>34.908000000000001</v>
      </c>
      <c r="CN27" s="102">
        <f t="shared" si="55"/>
        <v>8.946502437299135E-2</v>
      </c>
      <c r="CO27" s="101">
        <f>VSM!F71</f>
        <v>10.71</v>
      </c>
      <c r="CP27" s="101">
        <f>ABS(VSM!G71)</f>
        <v>28.23</v>
      </c>
      <c r="CQ27" s="103">
        <f t="shared" si="56"/>
        <v>2.6358543417366946</v>
      </c>
      <c r="CR27" s="101">
        <f>VSM!H71</f>
        <v>351.17</v>
      </c>
      <c r="CS27" s="101">
        <f>VSM!K71</f>
        <v>12.8</v>
      </c>
      <c r="CT27" s="101">
        <f>VSM!D173</f>
        <v>578.46699999999998</v>
      </c>
      <c r="CU27" s="101">
        <f>VSM!E173</f>
        <v>63.319000000000003</v>
      </c>
      <c r="CV27" s="102">
        <f t="shared" si="57"/>
        <v>0.10946000376858145</v>
      </c>
      <c r="CW27" s="101">
        <f>VSM!F173</f>
        <v>8.65</v>
      </c>
      <c r="CX27" s="101">
        <f>ABS(VSM!G173)</f>
        <v>23.1</v>
      </c>
      <c r="CY27" s="103">
        <f t="shared" si="58"/>
        <v>2.6705202312138727</v>
      </c>
      <c r="CZ27" s="101">
        <f>VSM!H173</f>
        <v>520.63</v>
      </c>
      <c r="DA27" s="101">
        <f>VSM!K173</f>
        <v>3.7</v>
      </c>
      <c r="DB27" s="101">
        <f>VSM!D224</f>
        <v>251.49199999999999</v>
      </c>
      <c r="DC27" s="101">
        <f>VSM!E224</f>
        <v>27.129000000000001</v>
      </c>
      <c r="DD27" s="102">
        <f t="shared" si="59"/>
        <v>0.1078722185993988</v>
      </c>
      <c r="DE27" s="101">
        <f>VSM!F224</f>
        <v>9.3699999999999992</v>
      </c>
      <c r="DF27" s="101">
        <f>ABS(VSM!G224)</f>
        <v>30.34</v>
      </c>
      <c r="DG27" s="103">
        <f t="shared" si="60"/>
        <v>3.2379935965848454</v>
      </c>
      <c r="DH27" s="101">
        <f>VSM!H224</f>
        <v>226.34</v>
      </c>
      <c r="DI27" s="101">
        <f>VSM!K224</f>
        <v>4.8</v>
      </c>
      <c r="DJ27" s="101">
        <f>VSM!D275</f>
        <v>171.929</v>
      </c>
      <c r="DK27" s="101">
        <f>VSM!E275</f>
        <v>15.303000000000001</v>
      </c>
      <c r="DL27" s="102">
        <f t="shared" si="61"/>
        <v>8.9007671771487065E-2</v>
      </c>
      <c r="DM27" s="101">
        <f>VSM!F275</f>
        <v>7.56</v>
      </c>
      <c r="DN27" s="101">
        <f>ABS(VSM!G275)</f>
        <v>26.32</v>
      </c>
      <c r="DO27" s="103">
        <f t="shared" si="62"/>
        <v>3.4814814814814818</v>
      </c>
      <c r="DP27" s="101">
        <f>VSM!H275</f>
        <v>154.72999999999999</v>
      </c>
      <c r="DQ27" s="101">
        <f>VSM!K275</f>
        <v>6.1</v>
      </c>
      <c r="DR27" s="101">
        <f>VSM!D122</f>
        <v>247.86099999999999</v>
      </c>
      <c r="DS27" s="101">
        <f>VSM!E122</f>
        <v>21.372</v>
      </c>
      <c r="DT27" s="102">
        <f t="shared" si="63"/>
        <v>8.6225747495572116E-2</v>
      </c>
      <c r="DU27" s="101">
        <f>VSM!F122</f>
        <v>7.41</v>
      </c>
      <c r="DV27" s="101">
        <f>ABS(VSM!G122)</f>
        <v>26.27</v>
      </c>
      <c r="DW27" s="103">
        <f t="shared" si="64"/>
        <v>3.545209176788124</v>
      </c>
      <c r="DX27" s="101">
        <f>VSM!H122</f>
        <v>223.07</v>
      </c>
      <c r="DY27" s="101">
        <f>VSM!K122</f>
        <v>5.9</v>
      </c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</row>
    <row r="28" spans="1:190" ht="16.5" customHeight="1">
      <c r="A28" s="83">
        <v>120</v>
      </c>
      <c r="B28" s="84" t="str">
        <f>Lokalizacje!D22</f>
        <v>52° 14.230'N</v>
      </c>
      <c r="C28" s="84" t="str">
        <f>Lokalizacje!C22</f>
        <v>21° 09.089'E</v>
      </c>
      <c r="D28" s="85">
        <f>Lokalizacje!B22</f>
        <v>45237</v>
      </c>
      <c r="E28" s="86">
        <f>'Analiza sitowa'!B21</f>
        <v>475.9</v>
      </c>
      <c r="F28" s="86">
        <f>'Analiza sitowa'!C21</f>
        <v>18</v>
      </c>
      <c r="G28" s="86">
        <f>'Analiza sitowa'!D21</f>
        <v>92.84</v>
      </c>
      <c r="H28" s="86">
        <f>'Analiza sitowa'!E21</f>
        <v>276.27999999999997</v>
      </c>
      <c r="I28" s="86">
        <f>'Analiza sitowa'!F21</f>
        <v>80.900000000000006</v>
      </c>
      <c r="J28" s="86">
        <f>'Analiza sitowa'!G21</f>
        <v>6.5</v>
      </c>
      <c r="K28" s="87">
        <f t="shared" si="0"/>
        <v>474.52</v>
      </c>
      <c r="L28" s="87">
        <f t="shared" si="1"/>
        <v>1.3799999999999955</v>
      </c>
      <c r="M28" s="88">
        <f t="shared" si="2"/>
        <v>100</v>
      </c>
      <c r="N28" s="88">
        <f t="shared" si="3"/>
        <v>3.7823072073965118</v>
      </c>
      <c r="O28" s="88">
        <f t="shared" si="4"/>
        <v>19.508300063038455</v>
      </c>
      <c r="P28" s="88">
        <f t="shared" si="5"/>
        <v>58.054213069972683</v>
      </c>
      <c r="Q28" s="88">
        <f t="shared" si="6"/>
        <v>16.999369615465437</v>
      </c>
      <c r="R28" s="88">
        <f t="shared" si="7"/>
        <v>1.3658331582265184</v>
      </c>
      <c r="S28" s="89">
        <f>'Masa Wawer'!D22</f>
        <v>7.4900000000000011</v>
      </c>
      <c r="T28" s="89">
        <f>'Masa Wawer'!G22</f>
        <v>7.5200000000000005</v>
      </c>
      <c r="U28" s="89">
        <f>'Masa Wawer'!J22</f>
        <v>7.9200000000000008</v>
      </c>
      <c r="V28" s="89">
        <f>'Masa Wawer'!M22</f>
        <v>7.88</v>
      </c>
      <c r="W28" s="89">
        <f>'Masa Wawer'!P22</f>
        <v>8.34</v>
      </c>
      <c r="X28" s="89">
        <f>'Masa Wawer'!S22</f>
        <v>4.37</v>
      </c>
      <c r="Y28" s="90">
        <f t="shared" ca="1" si="8"/>
        <v>5.7387999999999992E-4</v>
      </c>
      <c r="Z28" s="90">
        <f t="shared" ca="1" si="9"/>
        <v>9.7885500000000005E-4</v>
      </c>
      <c r="AA28" s="90">
        <f t="shared" ca="1" si="10"/>
        <v>7.9241000000000001E-4</v>
      </c>
      <c r="AB28" s="90">
        <f t="shared" ca="1" si="11"/>
        <v>3.3297999999999997E-4</v>
      </c>
      <c r="AC28" s="90">
        <f t="shared" ca="1" si="12"/>
        <v>3.1035500000000001E-4</v>
      </c>
      <c r="AD28" s="90">
        <f t="shared" ca="1" si="13"/>
        <v>2.89635E-4</v>
      </c>
      <c r="AE28" s="91">
        <f t="shared" ca="1" si="14"/>
        <v>5.7387999999999992E-6</v>
      </c>
      <c r="AF28" s="91">
        <f t="shared" ca="1" si="15"/>
        <v>9.7885499999999996E-6</v>
      </c>
      <c r="AG28" s="91">
        <f t="shared" ca="1" si="16"/>
        <v>7.9241000000000009E-6</v>
      </c>
      <c r="AH28" s="91">
        <f t="shared" ca="1" si="17"/>
        <v>3.3297999999999999E-6</v>
      </c>
      <c r="AI28" s="91">
        <f t="shared" ca="1" si="18"/>
        <v>3.1035500000000001E-6</v>
      </c>
      <c r="AJ28" s="91">
        <f t="shared" ca="1" si="19"/>
        <v>2.8963499999999998E-6</v>
      </c>
      <c r="AK28" s="226">
        <f t="shared" ca="1" si="20"/>
        <v>76.619492656875821</v>
      </c>
      <c r="AL28" s="226">
        <f t="shared" ca="1" si="21"/>
        <v>130.16688829787233</v>
      </c>
      <c r="AM28" s="226">
        <f t="shared" ca="1" si="22"/>
        <v>100.05176767676767</v>
      </c>
      <c r="AN28" s="226">
        <f t="shared" ca="1" si="23"/>
        <v>42.256345177664969</v>
      </c>
      <c r="AO28" s="226">
        <f t="shared" ca="1" si="24"/>
        <v>37.212829736211035</v>
      </c>
      <c r="AP28" s="226">
        <f t="shared" ca="1" si="25"/>
        <v>66.278032036613268</v>
      </c>
      <c r="AQ28" s="92">
        <f t="shared" ca="1" si="26"/>
        <v>452.58535558200504</v>
      </c>
      <c r="AR28" s="93">
        <f t="shared" ca="1" si="27"/>
        <v>16.929291173892821</v>
      </c>
      <c r="AS28" s="93">
        <f t="shared" ca="1" si="28"/>
        <v>28.76073798951877</v>
      </c>
      <c r="AT28" s="93">
        <f t="shared" ca="1" si="29"/>
        <v>22.106717869407298</v>
      </c>
      <c r="AU28" s="93">
        <f t="shared" ca="1" si="30"/>
        <v>9.3366576396015191</v>
      </c>
      <c r="AV28" s="93">
        <f t="shared" ca="1" si="31"/>
        <v>8.2222787982958394</v>
      </c>
      <c r="AW28" s="93">
        <f t="shared" ca="1" si="32"/>
        <v>14.644316529283765</v>
      </c>
      <c r="AX28" s="91">
        <f ca="1">'F3 Wawer'!AK21</f>
        <v>5.6016500000000006E-4</v>
      </c>
      <c r="AY28" s="91">
        <f t="shared" ca="1" si="33"/>
        <v>5.6016500000000008E-6</v>
      </c>
      <c r="AZ28" s="92">
        <f t="shared" ca="1" si="34"/>
        <v>74.788384512683578</v>
      </c>
      <c r="BA28" s="92">
        <f t="shared" ca="1" si="35"/>
        <v>2.3898724472014878</v>
      </c>
      <c r="BB28" s="91">
        <f>ARM!G24</f>
        <v>5.2271975917322763E-3</v>
      </c>
      <c r="BC28" s="91">
        <f t="shared" si="36"/>
        <v>5.2271975917322764E-9</v>
      </c>
      <c r="BD28" s="94">
        <f t="shared" si="37"/>
        <v>1.4589689278257197E-7</v>
      </c>
      <c r="BE28" s="95">
        <f t="shared" si="38"/>
        <v>14.589689278257197</v>
      </c>
      <c r="BF28" s="91"/>
      <c r="BG28" s="95"/>
      <c r="BH28" s="95"/>
      <c r="BI28" s="95"/>
      <c r="BJ28" s="96"/>
      <c r="BK28" s="91">
        <f t="shared" si="39"/>
        <v>0</v>
      </c>
      <c r="BL28" s="97">
        <f t="shared" si="65"/>
        <v>0</v>
      </c>
      <c r="BM28" s="95">
        <f t="shared" si="40"/>
        <v>0</v>
      </c>
      <c r="BN28" s="96"/>
      <c r="BO28" s="91">
        <f t="shared" si="41"/>
        <v>0</v>
      </c>
      <c r="BP28" s="97">
        <f t="shared" si="42"/>
        <v>0</v>
      </c>
      <c r="BQ28" s="95">
        <f t="shared" si="43"/>
        <v>0</v>
      </c>
      <c r="BR28" s="96"/>
      <c r="BS28" s="91">
        <f t="shared" si="44"/>
        <v>0</v>
      </c>
      <c r="BT28" s="94">
        <f t="shared" si="45"/>
        <v>0</v>
      </c>
      <c r="BU28" s="95">
        <f t="shared" si="46"/>
        <v>0</v>
      </c>
      <c r="BV28" s="91"/>
      <c r="BW28" s="91"/>
      <c r="BX28" s="94"/>
      <c r="BY28" s="95"/>
      <c r="BZ28" s="95"/>
      <c r="CA28" s="95"/>
      <c r="CB28" s="95"/>
      <c r="CC28" s="95"/>
      <c r="CD28" s="101">
        <f>VSM!D21</f>
        <v>53.622999999999998</v>
      </c>
      <c r="CE28" s="101">
        <f>VSM!E21</f>
        <v>6.8869999999999996</v>
      </c>
      <c r="CF28" s="102">
        <f t="shared" si="53"/>
        <v>0.12843369449676445</v>
      </c>
      <c r="CG28" s="101">
        <f>VSM!F21</f>
        <v>9.32</v>
      </c>
      <c r="CH28" s="101">
        <f>ABS(VSM!G21)</f>
        <v>22.82</v>
      </c>
      <c r="CI28" s="103">
        <f t="shared" si="54"/>
        <v>2.4484978540772531</v>
      </c>
      <c r="CJ28" s="101">
        <f>VSM!H21</f>
        <v>48.26</v>
      </c>
      <c r="CK28" s="101">
        <f>VSM!K21</f>
        <v>4.7</v>
      </c>
      <c r="CL28" s="101">
        <f>VSM!D72</f>
        <v>0</v>
      </c>
      <c r="CM28" s="101">
        <f>VSM!E72</f>
        <v>0</v>
      </c>
      <c r="CN28" s="102" t="e">
        <f t="shared" si="55"/>
        <v>#DIV/0!</v>
      </c>
      <c r="CO28" s="101">
        <f>VSM!F72</f>
        <v>0</v>
      </c>
      <c r="CP28" s="101"/>
      <c r="CQ28" s="103" t="e">
        <f t="shared" si="56"/>
        <v>#DIV/0!</v>
      </c>
      <c r="CR28" s="101">
        <f>VSM!H72</f>
        <v>0</v>
      </c>
      <c r="CS28" s="101">
        <f>VSM!K72</f>
        <v>0</v>
      </c>
      <c r="CT28" s="101">
        <f>VSM!D174</f>
        <v>0</v>
      </c>
      <c r="CU28" s="101">
        <f>VSM!E174</f>
        <v>0</v>
      </c>
      <c r="CV28" s="102" t="e">
        <f t="shared" si="57"/>
        <v>#DIV/0!</v>
      </c>
      <c r="CW28" s="101">
        <f>VSM!F174</f>
        <v>0</v>
      </c>
      <c r="CX28" s="101">
        <f>ABS(VSM!G174)</f>
        <v>0</v>
      </c>
      <c r="CY28" s="103" t="e">
        <f t="shared" si="58"/>
        <v>#DIV/0!</v>
      </c>
      <c r="CZ28" s="101">
        <f>VSM!H174</f>
        <v>0</v>
      </c>
      <c r="DA28" s="101">
        <f>VSM!K174</f>
        <v>0</v>
      </c>
      <c r="DB28" s="101">
        <f>VSM!D225</f>
        <v>0</v>
      </c>
      <c r="DC28" s="101">
        <f>VSM!E225</f>
        <v>0</v>
      </c>
      <c r="DD28" s="102" t="e">
        <f t="shared" si="59"/>
        <v>#DIV/0!</v>
      </c>
      <c r="DE28" s="101">
        <f>VSM!F225</f>
        <v>0</v>
      </c>
      <c r="DF28" s="101">
        <f>ABS(VSM!G225)</f>
        <v>0</v>
      </c>
      <c r="DG28" s="103" t="e">
        <f t="shared" si="60"/>
        <v>#DIV/0!</v>
      </c>
      <c r="DH28" s="101">
        <f>VSM!H225</f>
        <v>0</v>
      </c>
      <c r="DI28" s="101">
        <f>VSM!K225</f>
        <v>0</v>
      </c>
      <c r="DJ28" s="101">
        <f>VSM!D276</f>
        <v>0</v>
      </c>
      <c r="DK28" s="101">
        <f>VSM!E276</f>
        <v>0</v>
      </c>
      <c r="DL28" s="102" t="e">
        <f t="shared" si="61"/>
        <v>#DIV/0!</v>
      </c>
      <c r="DM28" s="101">
        <f>VSM!F276</f>
        <v>0</v>
      </c>
      <c r="DN28" s="101">
        <f>ABS(VSM!G276)</f>
        <v>0</v>
      </c>
      <c r="DO28" s="103" t="e">
        <f t="shared" si="62"/>
        <v>#DIV/0!</v>
      </c>
      <c r="DP28" s="101">
        <f>VSM!H276</f>
        <v>0</v>
      </c>
      <c r="DQ28" s="101">
        <f>VSM!K276</f>
        <v>0</v>
      </c>
      <c r="DR28" s="101">
        <f>VSM!D123</f>
        <v>0</v>
      </c>
      <c r="DS28" s="101">
        <f>VSM!E123</f>
        <v>0</v>
      </c>
      <c r="DT28" s="102" t="e">
        <f t="shared" si="63"/>
        <v>#DIV/0!</v>
      </c>
      <c r="DU28" s="101">
        <f>VSM!F123</f>
        <v>0</v>
      </c>
      <c r="DV28" s="101"/>
      <c r="DW28" s="103" t="e">
        <f t="shared" si="64"/>
        <v>#DIV/0!</v>
      </c>
      <c r="DX28" s="101">
        <f>VSM!H123</f>
        <v>0</v>
      </c>
      <c r="DY28" s="101">
        <f>VSM!K123</f>
        <v>0</v>
      </c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</row>
    <row r="29" spans="1:190" ht="16.5" customHeight="1">
      <c r="A29" s="83">
        <v>121</v>
      </c>
      <c r="B29" s="84" t="str">
        <f>Lokalizacje!D23</f>
        <v>52° 14.110'N</v>
      </c>
      <c r="C29" s="84" t="str">
        <f>Lokalizacje!C23</f>
        <v>21° 08.598'E</v>
      </c>
      <c r="D29" s="85">
        <f>Lokalizacje!B23</f>
        <v>45237</v>
      </c>
      <c r="E29" s="86">
        <f>'Analiza sitowa'!B22</f>
        <v>871.57</v>
      </c>
      <c r="F29" s="86">
        <f>'Analiza sitowa'!C22</f>
        <v>37.24</v>
      </c>
      <c r="G29" s="86">
        <f>'Analiza sitowa'!D22</f>
        <v>223.34</v>
      </c>
      <c r="H29" s="86">
        <f>'Analiza sitowa'!E22</f>
        <v>423.44</v>
      </c>
      <c r="I29" s="86">
        <f>'Analiza sitowa'!F22</f>
        <v>166.77</v>
      </c>
      <c r="J29" s="86">
        <f>'Analiza sitowa'!G22</f>
        <v>19.91</v>
      </c>
      <c r="K29" s="87">
        <f t="shared" si="0"/>
        <v>870.69999999999993</v>
      </c>
      <c r="L29" s="87">
        <f t="shared" si="1"/>
        <v>0.87000000000011823</v>
      </c>
      <c r="M29" s="88">
        <f t="shared" si="2"/>
        <v>100</v>
      </c>
      <c r="N29" s="88">
        <f t="shared" si="3"/>
        <v>4.2727491767729493</v>
      </c>
      <c r="O29" s="88">
        <f t="shared" si="4"/>
        <v>25.625021512902002</v>
      </c>
      <c r="P29" s="88">
        <f t="shared" si="5"/>
        <v>48.583590532028403</v>
      </c>
      <c r="Q29" s="88">
        <f t="shared" si="6"/>
        <v>19.134435558819142</v>
      </c>
      <c r="R29" s="88">
        <f t="shared" si="7"/>
        <v>2.2843833541769452</v>
      </c>
      <c r="S29" s="89">
        <f>'Masa Wawer'!D23</f>
        <v>10.48</v>
      </c>
      <c r="T29" s="89">
        <f>'Masa Wawer'!G23</f>
        <v>9.370000000000001</v>
      </c>
      <c r="U29" s="89">
        <f>'Masa Wawer'!J23</f>
        <v>10.220000000000001</v>
      </c>
      <c r="V29" s="89">
        <f>'Masa Wawer'!M23</f>
        <v>10.37</v>
      </c>
      <c r="W29" s="89">
        <f>'Masa Wawer'!P23</f>
        <v>10.219999999999999</v>
      </c>
      <c r="X29" s="89">
        <f>'Masa Wawer'!S23</f>
        <v>9.57</v>
      </c>
      <c r="Y29" s="90">
        <f t="shared" ca="1" si="8"/>
        <v>6.0747500000000001E-4</v>
      </c>
      <c r="Z29" s="90">
        <f t="shared" ca="1" si="9"/>
        <v>1.37465E-3</v>
      </c>
      <c r="AA29" s="90">
        <f t="shared" ca="1" si="10"/>
        <v>7.7240499999999999E-4</v>
      </c>
      <c r="AB29" s="90">
        <f t="shared" ca="1" si="11"/>
        <v>5.0737000000000004E-4</v>
      </c>
      <c r="AC29" s="90">
        <f t="shared" ca="1" si="12"/>
        <v>5.0207500000000005E-4</v>
      </c>
      <c r="AD29" s="90">
        <f t="shared" ca="1" si="13"/>
        <v>1.1722500000000001E-3</v>
      </c>
      <c r="AE29" s="91">
        <f t="shared" ca="1" si="14"/>
        <v>6.0747499999999997E-6</v>
      </c>
      <c r="AF29" s="91">
        <f t="shared" ca="1" si="15"/>
        <v>1.3746500000000001E-5</v>
      </c>
      <c r="AG29" s="91">
        <f t="shared" ca="1" si="16"/>
        <v>7.7240499999999993E-6</v>
      </c>
      <c r="AH29" s="91">
        <f t="shared" ca="1" si="17"/>
        <v>5.0737000000000002E-6</v>
      </c>
      <c r="AI29" s="91">
        <f t="shared" ca="1" si="18"/>
        <v>5.0207500000000002E-6</v>
      </c>
      <c r="AJ29" s="91">
        <f t="shared" ca="1" si="19"/>
        <v>1.1722500000000002E-5</v>
      </c>
      <c r="AK29" s="226">
        <f t="shared" ca="1" si="20"/>
        <v>57.965171755725187</v>
      </c>
      <c r="AL29" s="226">
        <f t="shared" ca="1" si="21"/>
        <v>146.70757737459979</v>
      </c>
      <c r="AM29" s="226">
        <f t="shared" ca="1" si="22"/>
        <v>75.577788649706449</v>
      </c>
      <c r="AN29" s="226">
        <f t="shared" ca="1" si="23"/>
        <v>48.926711668273867</v>
      </c>
      <c r="AO29" s="226">
        <f t="shared" ca="1" si="24"/>
        <v>49.126712328767127</v>
      </c>
      <c r="AP29" s="226">
        <f t="shared" ca="1" si="25"/>
        <v>122.49216300940439</v>
      </c>
      <c r="AQ29" s="92">
        <f t="shared" ca="1" si="26"/>
        <v>500.79612478647687</v>
      </c>
      <c r="AR29" s="93">
        <f t="shared" ca="1" si="27"/>
        <v>11.574604691767462</v>
      </c>
      <c r="AS29" s="93">
        <f t="shared" ca="1" si="28"/>
        <v>29.294870729511157</v>
      </c>
      <c r="AT29" s="93">
        <f t="shared" ca="1" si="29"/>
        <v>15.091528250529166</v>
      </c>
      <c r="AU29" s="93">
        <f t="shared" ca="1" si="30"/>
        <v>9.7697863954387874</v>
      </c>
      <c r="AV29" s="93">
        <f t="shared" ca="1" si="31"/>
        <v>9.8097229385936551</v>
      </c>
      <c r="AW29" s="93">
        <f t="shared" ca="1" si="32"/>
        <v>24.459486994159761</v>
      </c>
      <c r="AX29" s="91">
        <f ca="1">'F3 Wawer'!AK22</f>
        <v>5.9085499999999994E-4</v>
      </c>
      <c r="AY29" s="91">
        <f t="shared" ca="1" si="33"/>
        <v>5.9085499999999995E-6</v>
      </c>
      <c r="AZ29" s="92">
        <f t="shared" ca="1" si="34"/>
        <v>56.379293893129763</v>
      </c>
      <c r="BA29" s="92">
        <f t="shared" ca="1" si="35"/>
        <v>2.7359150582328571</v>
      </c>
      <c r="BB29" s="91">
        <f>ARM!G25</f>
        <v>8.2508962878764421E-3</v>
      </c>
      <c r="BC29" s="91">
        <f t="shared" si="36"/>
        <v>8.2508962878764428E-9</v>
      </c>
      <c r="BD29" s="94">
        <f t="shared" si="37"/>
        <v>2.3029168305717358E-7</v>
      </c>
      <c r="BE29" s="95">
        <f t="shared" si="38"/>
        <v>23.029168305717359</v>
      </c>
      <c r="BF29" s="91"/>
      <c r="BG29" s="95"/>
      <c r="BH29" s="95"/>
      <c r="BI29" s="95"/>
      <c r="BJ29" s="96"/>
      <c r="BK29" s="91">
        <f t="shared" si="39"/>
        <v>0</v>
      </c>
      <c r="BL29" s="97">
        <f t="shared" si="65"/>
        <v>0</v>
      </c>
      <c r="BM29" s="95">
        <f t="shared" si="40"/>
        <v>0</v>
      </c>
      <c r="BN29" s="96"/>
      <c r="BO29" s="91">
        <f t="shared" si="41"/>
        <v>0</v>
      </c>
      <c r="BP29" s="97">
        <f t="shared" si="42"/>
        <v>0</v>
      </c>
      <c r="BQ29" s="95">
        <f t="shared" si="43"/>
        <v>0</v>
      </c>
      <c r="BR29" s="96"/>
      <c r="BS29" s="91">
        <f t="shared" si="44"/>
        <v>0</v>
      </c>
      <c r="BT29" s="94">
        <f t="shared" si="45"/>
        <v>0</v>
      </c>
      <c r="BU29" s="95">
        <f t="shared" si="46"/>
        <v>0</v>
      </c>
      <c r="BV29" s="91"/>
      <c r="BW29" s="91"/>
      <c r="BX29" s="94"/>
      <c r="BY29" s="95"/>
      <c r="BZ29" s="95"/>
      <c r="CA29" s="95"/>
      <c r="CB29" s="95"/>
      <c r="CC29" s="95"/>
      <c r="CD29" s="101">
        <f>VSM!D22</f>
        <v>257.06799999999998</v>
      </c>
      <c r="CE29" s="101">
        <f>VSM!E22</f>
        <v>9.7750000000000004</v>
      </c>
      <c r="CF29" s="102">
        <f t="shared" si="53"/>
        <v>3.802495837677191E-2</v>
      </c>
      <c r="CG29" s="101">
        <f>VSM!F22</f>
        <v>5.64</v>
      </c>
      <c r="CH29" s="101">
        <f>ABS(VSM!G22)</f>
        <v>20.100000000000001</v>
      </c>
      <c r="CI29" s="103">
        <f t="shared" si="54"/>
        <v>3.563829787234043</v>
      </c>
      <c r="CJ29" s="101">
        <f>VSM!H22</f>
        <v>231.37</v>
      </c>
      <c r="CK29" s="101">
        <f>VSM!K22</f>
        <v>10.4</v>
      </c>
      <c r="CL29" s="101">
        <f>VSM!D73</f>
        <v>0</v>
      </c>
      <c r="CM29" s="101">
        <f>VSM!E73</f>
        <v>0</v>
      </c>
      <c r="CN29" s="102" t="e">
        <f t="shared" si="55"/>
        <v>#DIV/0!</v>
      </c>
      <c r="CO29" s="101">
        <f>VSM!F73</f>
        <v>0</v>
      </c>
      <c r="CP29" s="101"/>
      <c r="CQ29" s="103" t="e">
        <f t="shared" si="56"/>
        <v>#DIV/0!</v>
      </c>
      <c r="CR29" s="101">
        <f>VSM!H73</f>
        <v>0</v>
      </c>
      <c r="CS29" s="101">
        <f>VSM!K73</f>
        <v>0</v>
      </c>
      <c r="CT29" s="101">
        <f>VSM!D175</f>
        <v>0</v>
      </c>
      <c r="CU29" s="101">
        <f>VSM!E175</f>
        <v>0</v>
      </c>
      <c r="CV29" s="102" t="e">
        <f t="shared" si="57"/>
        <v>#DIV/0!</v>
      </c>
      <c r="CW29" s="101">
        <f>VSM!F175</f>
        <v>0</v>
      </c>
      <c r="CX29" s="101">
        <f>ABS(VSM!G175)</f>
        <v>0</v>
      </c>
      <c r="CY29" s="103" t="e">
        <f t="shared" si="58"/>
        <v>#DIV/0!</v>
      </c>
      <c r="CZ29" s="101">
        <f>VSM!H175</f>
        <v>0</v>
      </c>
      <c r="DA29" s="101">
        <f>VSM!K175</f>
        <v>0</v>
      </c>
      <c r="DB29" s="101">
        <f>VSM!D226</f>
        <v>0</v>
      </c>
      <c r="DC29" s="101">
        <f>VSM!E226</f>
        <v>0</v>
      </c>
      <c r="DD29" s="102" t="e">
        <f t="shared" si="59"/>
        <v>#DIV/0!</v>
      </c>
      <c r="DE29" s="101">
        <f>VSM!F226</f>
        <v>0</v>
      </c>
      <c r="DF29" s="101">
        <f>ABS(VSM!G226)</f>
        <v>0</v>
      </c>
      <c r="DG29" s="103" t="e">
        <f t="shared" si="60"/>
        <v>#DIV/0!</v>
      </c>
      <c r="DH29" s="101">
        <f>VSM!H226</f>
        <v>0</v>
      </c>
      <c r="DI29" s="101">
        <f>VSM!K226</f>
        <v>0</v>
      </c>
      <c r="DJ29" s="101">
        <f>VSM!D277</f>
        <v>0</v>
      </c>
      <c r="DK29" s="101">
        <f>VSM!E277</f>
        <v>0</v>
      </c>
      <c r="DL29" s="102" t="e">
        <f t="shared" si="61"/>
        <v>#DIV/0!</v>
      </c>
      <c r="DM29" s="101">
        <f>VSM!F277</f>
        <v>0</v>
      </c>
      <c r="DN29" s="101">
        <f>ABS(VSM!G277)</f>
        <v>0</v>
      </c>
      <c r="DO29" s="103" t="e">
        <f t="shared" si="62"/>
        <v>#DIV/0!</v>
      </c>
      <c r="DP29" s="101">
        <f>VSM!H277</f>
        <v>0</v>
      </c>
      <c r="DQ29" s="101">
        <f>VSM!K277</f>
        <v>0</v>
      </c>
      <c r="DR29" s="101">
        <f>VSM!D124</f>
        <v>0</v>
      </c>
      <c r="DS29" s="101">
        <f>VSM!E124</f>
        <v>0</v>
      </c>
      <c r="DT29" s="102" t="e">
        <f t="shared" si="63"/>
        <v>#DIV/0!</v>
      </c>
      <c r="DU29" s="101">
        <f>VSM!F124</f>
        <v>0</v>
      </c>
      <c r="DV29" s="101"/>
      <c r="DW29" s="103" t="e">
        <f t="shared" si="64"/>
        <v>#DIV/0!</v>
      </c>
      <c r="DX29" s="101">
        <f>VSM!H124</f>
        <v>0</v>
      </c>
      <c r="DY29" s="101">
        <f>VSM!K124</f>
        <v>0</v>
      </c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</row>
    <row r="30" spans="1:190" ht="16.5" customHeight="1">
      <c r="A30" s="83">
        <v>122</v>
      </c>
      <c r="B30" s="84" t="str">
        <f>Lokalizacje!D24</f>
        <v>52° 13.896'N</v>
      </c>
      <c r="C30" s="84" t="str">
        <f>Lokalizacje!C24</f>
        <v>21° 08.409'E</v>
      </c>
      <c r="D30" s="85">
        <f>Lokalizacje!B24</f>
        <v>45237</v>
      </c>
      <c r="E30" s="86">
        <f>'Analiza sitowa'!B23</f>
        <v>906.72</v>
      </c>
      <c r="F30" s="86">
        <f>'Analiza sitowa'!C23</f>
        <v>44</v>
      </c>
      <c r="G30" s="86">
        <f>'Analiza sitowa'!D23</f>
        <v>138.06</v>
      </c>
      <c r="H30" s="86">
        <f>'Analiza sitowa'!E23</f>
        <v>456.83</v>
      </c>
      <c r="I30" s="86">
        <f>'Analiza sitowa'!F23</f>
        <v>234.95</v>
      </c>
      <c r="J30" s="86">
        <f>'Analiza sitowa'!G23</f>
        <v>32.36</v>
      </c>
      <c r="K30" s="87">
        <f t="shared" si="0"/>
        <v>906.19999999999993</v>
      </c>
      <c r="L30" s="87">
        <f t="shared" si="1"/>
        <v>0.5200000000000955</v>
      </c>
      <c r="M30" s="88">
        <f t="shared" si="2"/>
        <v>100</v>
      </c>
      <c r="N30" s="88">
        <f t="shared" si="3"/>
        <v>4.8526557261337571</v>
      </c>
      <c r="O30" s="88">
        <f t="shared" si="4"/>
        <v>15.226310217046054</v>
      </c>
      <c r="P30" s="88">
        <f t="shared" si="5"/>
        <v>50.382698076583729</v>
      </c>
      <c r="Q30" s="88">
        <f t="shared" si="6"/>
        <v>25.912078701252867</v>
      </c>
      <c r="R30" s="88">
        <f t="shared" si="7"/>
        <v>3.5689077113110992</v>
      </c>
      <c r="S30" s="89">
        <f>'Masa Wawer'!D24</f>
        <v>10.559999999999999</v>
      </c>
      <c r="T30" s="89">
        <f>'Masa Wawer'!G24</f>
        <v>10.210000000000001</v>
      </c>
      <c r="U30" s="89">
        <f>'Masa Wawer'!J24</f>
        <v>10.17</v>
      </c>
      <c r="V30" s="89">
        <f>'Masa Wawer'!M24</f>
        <v>10.969999999999999</v>
      </c>
      <c r="W30" s="89">
        <f>'Masa Wawer'!P24</f>
        <v>9.7799999999999994</v>
      </c>
      <c r="X30" s="89">
        <f>'Masa Wawer'!S24</f>
        <v>9.0299999999999994</v>
      </c>
      <c r="Y30" s="90">
        <f t="shared" ca="1" si="8"/>
        <v>5.0044999999999994E-4</v>
      </c>
      <c r="Z30" s="90">
        <f t="shared" ca="1" si="9"/>
        <v>1.42205E-3</v>
      </c>
      <c r="AA30" s="90">
        <f t="shared" ca="1" si="10"/>
        <v>5.0091999999999997E-4</v>
      </c>
      <c r="AB30" s="90">
        <f t="shared" ca="1" si="11"/>
        <v>4.1253000000000004E-4</v>
      </c>
      <c r="AC30" s="90">
        <f t="shared" ca="1" si="12"/>
        <v>4.3332000000000001E-4</v>
      </c>
      <c r="AD30" s="90">
        <f t="shared" ca="1" si="13"/>
        <v>1.5145E-3</v>
      </c>
      <c r="AE30" s="91">
        <f t="shared" ca="1" si="14"/>
        <v>5.0044999999999993E-6</v>
      </c>
      <c r="AF30" s="91">
        <f t="shared" ca="1" si="15"/>
        <v>1.42205E-5</v>
      </c>
      <c r="AG30" s="91">
        <f t="shared" ca="1" si="16"/>
        <v>5.0091999999999994E-6</v>
      </c>
      <c r="AH30" s="91">
        <f t="shared" ca="1" si="17"/>
        <v>4.1253000000000001E-6</v>
      </c>
      <c r="AI30" s="91">
        <f t="shared" ca="1" si="18"/>
        <v>4.3332000000000003E-6</v>
      </c>
      <c r="AJ30" s="91">
        <f t="shared" ca="1" si="19"/>
        <v>1.5145E-5</v>
      </c>
      <c r="AK30" s="226">
        <f t="shared" ca="1" si="20"/>
        <v>47.391098484848484</v>
      </c>
      <c r="AL30" s="226">
        <f t="shared" ca="1" si="21"/>
        <v>139.28011753183154</v>
      </c>
      <c r="AM30" s="226">
        <f t="shared" ca="1" si="22"/>
        <v>49.254670599803333</v>
      </c>
      <c r="AN30" s="226">
        <f t="shared" ca="1" si="23"/>
        <v>37.605287146763906</v>
      </c>
      <c r="AO30" s="226">
        <f t="shared" ca="1" si="24"/>
        <v>44.306748466257673</v>
      </c>
      <c r="AP30" s="226">
        <f t="shared" ca="1" si="25"/>
        <v>167.718715393134</v>
      </c>
      <c r="AQ30" s="92">
        <f t="shared" ca="1" si="26"/>
        <v>485.5566376226389</v>
      </c>
      <c r="AR30" s="93">
        <f t="shared" ca="1" si="27"/>
        <v>9.7601587153421896</v>
      </c>
      <c r="AS30" s="93">
        <f t="shared" ca="1" si="28"/>
        <v>28.684628473779856</v>
      </c>
      <c r="AT30" s="93">
        <f t="shared" ca="1" si="29"/>
        <v>10.143959897440984</v>
      </c>
      <c r="AU30" s="93">
        <f t="shared" ca="1" si="30"/>
        <v>7.7447787205392276</v>
      </c>
      <c r="AV30" s="93">
        <f t="shared" ca="1" si="31"/>
        <v>9.124939303309791</v>
      </c>
      <c r="AW30" s="93">
        <f t="shared" ca="1" si="32"/>
        <v>34.541534889587957</v>
      </c>
      <c r="AX30" s="91">
        <f ca="1">'F3 Wawer'!AK23</f>
        <v>4.8868499999999999E-4</v>
      </c>
      <c r="AY30" s="91">
        <f t="shared" ca="1" si="33"/>
        <v>4.8868499999999996E-6</v>
      </c>
      <c r="AZ30" s="92">
        <f t="shared" ca="1" si="34"/>
        <v>46.27698863636364</v>
      </c>
      <c r="BA30" s="92">
        <f t="shared" ca="1" si="35"/>
        <v>2.3508842042161961</v>
      </c>
      <c r="BB30" s="91">
        <f>ARM!G26</f>
        <v>3.6988227146818051E-3</v>
      </c>
      <c r="BC30" s="91">
        <f t="shared" si="36"/>
        <v>3.6988227146818052E-9</v>
      </c>
      <c r="BD30" s="94">
        <f t="shared" si="37"/>
        <v>1.0323825176978549E-7</v>
      </c>
      <c r="BE30" s="95">
        <f t="shared" si="38"/>
        <v>10.323825176978549</v>
      </c>
      <c r="BF30" s="91"/>
      <c r="BG30" s="95"/>
      <c r="BH30" s="95"/>
      <c r="BI30" s="95"/>
      <c r="BJ30" s="96"/>
      <c r="BK30" s="91">
        <f t="shared" si="39"/>
        <v>0</v>
      </c>
      <c r="BL30" s="97">
        <f t="shared" si="65"/>
        <v>0</v>
      </c>
      <c r="BM30" s="95">
        <f t="shared" si="40"/>
        <v>0</v>
      </c>
      <c r="BN30" s="96"/>
      <c r="BO30" s="91">
        <f t="shared" si="41"/>
        <v>0</v>
      </c>
      <c r="BP30" s="97">
        <f t="shared" si="42"/>
        <v>0</v>
      </c>
      <c r="BQ30" s="95">
        <f t="shared" si="43"/>
        <v>0</v>
      </c>
      <c r="BR30" s="96"/>
      <c r="BS30" s="91">
        <f t="shared" si="44"/>
        <v>0</v>
      </c>
      <c r="BT30" s="94">
        <f t="shared" si="45"/>
        <v>0</v>
      </c>
      <c r="BU30" s="95">
        <f t="shared" si="46"/>
        <v>0</v>
      </c>
      <c r="BV30" s="91"/>
      <c r="BW30" s="91"/>
      <c r="BX30" s="94"/>
      <c r="BY30" s="95"/>
      <c r="BZ30" s="95"/>
      <c r="CA30" s="95"/>
      <c r="CB30" s="95"/>
      <c r="CC30" s="95"/>
      <c r="CD30" s="101">
        <f>VSM!D23</f>
        <v>37.481999999999999</v>
      </c>
      <c r="CE30" s="101">
        <f>VSM!E23</f>
        <v>2.968</v>
      </c>
      <c r="CF30" s="102">
        <f t="shared" si="53"/>
        <v>7.9184675310815855E-2</v>
      </c>
      <c r="CG30" s="101">
        <f>VSM!F23</f>
        <v>7.39</v>
      </c>
      <c r="CH30" s="101">
        <f>ABS(VSM!G23)</f>
        <v>23.33</v>
      </c>
      <c r="CI30" s="103">
        <f t="shared" si="54"/>
        <v>3.1569688768606223</v>
      </c>
      <c r="CJ30" s="101">
        <f>VSM!H23</f>
        <v>33.729999999999997</v>
      </c>
      <c r="CK30" s="101">
        <f>VSM!K23</f>
        <v>7.8</v>
      </c>
      <c r="CL30" s="101">
        <f>VSM!D74</f>
        <v>0</v>
      </c>
      <c r="CM30" s="101">
        <f>VSM!E74</f>
        <v>0</v>
      </c>
      <c r="CN30" s="102" t="e">
        <f t="shared" si="55"/>
        <v>#DIV/0!</v>
      </c>
      <c r="CO30" s="101">
        <f>VSM!F74</f>
        <v>0</v>
      </c>
      <c r="CP30" s="101"/>
      <c r="CQ30" s="103" t="e">
        <f t="shared" si="56"/>
        <v>#DIV/0!</v>
      </c>
      <c r="CR30" s="101">
        <f>VSM!H74</f>
        <v>0</v>
      </c>
      <c r="CS30" s="101">
        <f>VSM!K74</f>
        <v>0</v>
      </c>
      <c r="CT30" s="101">
        <f>VSM!D176</f>
        <v>0</v>
      </c>
      <c r="CU30" s="101">
        <f>VSM!E176</f>
        <v>0</v>
      </c>
      <c r="CV30" s="102" t="e">
        <f t="shared" si="57"/>
        <v>#DIV/0!</v>
      </c>
      <c r="CW30" s="101">
        <f>VSM!F176</f>
        <v>0</v>
      </c>
      <c r="CX30" s="101">
        <f>ABS(VSM!G176)</f>
        <v>0</v>
      </c>
      <c r="CY30" s="103" t="e">
        <f t="shared" si="58"/>
        <v>#DIV/0!</v>
      </c>
      <c r="CZ30" s="101">
        <f>VSM!H176</f>
        <v>0</v>
      </c>
      <c r="DA30" s="101">
        <f>VSM!K176</f>
        <v>0</v>
      </c>
      <c r="DB30" s="101">
        <f>VSM!D227</f>
        <v>0</v>
      </c>
      <c r="DC30" s="101">
        <f>VSM!E227</f>
        <v>0</v>
      </c>
      <c r="DD30" s="102" t="e">
        <f t="shared" si="59"/>
        <v>#DIV/0!</v>
      </c>
      <c r="DE30" s="101">
        <f>VSM!F227</f>
        <v>0</v>
      </c>
      <c r="DF30" s="101">
        <f>ABS(VSM!G227)</f>
        <v>0</v>
      </c>
      <c r="DG30" s="103" t="e">
        <f t="shared" si="60"/>
        <v>#DIV/0!</v>
      </c>
      <c r="DH30" s="101">
        <f>VSM!H227</f>
        <v>0</v>
      </c>
      <c r="DI30" s="101">
        <f>VSM!K227</f>
        <v>0</v>
      </c>
      <c r="DJ30" s="101">
        <f>VSM!D278</f>
        <v>0</v>
      </c>
      <c r="DK30" s="101">
        <f>VSM!E278</f>
        <v>0</v>
      </c>
      <c r="DL30" s="102" t="e">
        <f t="shared" si="61"/>
        <v>#DIV/0!</v>
      </c>
      <c r="DM30" s="101">
        <f>VSM!F278</f>
        <v>0</v>
      </c>
      <c r="DN30" s="101">
        <f>ABS(VSM!G278)</f>
        <v>0</v>
      </c>
      <c r="DO30" s="103" t="e">
        <f t="shared" si="62"/>
        <v>#DIV/0!</v>
      </c>
      <c r="DP30" s="101">
        <f>VSM!H278</f>
        <v>0</v>
      </c>
      <c r="DQ30" s="101">
        <f>VSM!K278</f>
        <v>0</v>
      </c>
      <c r="DR30" s="101">
        <f>VSM!D125</f>
        <v>0</v>
      </c>
      <c r="DS30" s="101">
        <f>VSM!E125</f>
        <v>0</v>
      </c>
      <c r="DT30" s="102" t="e">
        <f t="shared" si="63"/>
        <v>#DIV/0!</v>
      </c>
      <c r="DU30" s="101">
        <f>VSM!F125</f>
        <v>0</v>
      </c>
      <c r="DV30" s="101"/>
      <c r="DW30" s="103" t="e">
        <f t="shared" si="64"/>
        <v>#DIV/0!</v>
      </c>
      <c r="DX30" s="101">
        <f>VSM!H125</f>
        <v>0</v>
      </c>
      <c r="DY30" s="101">
        <f>VSM!K125</f>
        <v>0</v>
      </c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</row>
    <row r="31" spans="1:190" ht="16.5" customHeight="1">
      <c r="A31" s="83">
        <v>123</v>
      </c>
      <c r="B31" s="84" t="str">
        <f>Lokalizacje!D25</f>
        <v>52° 13.498'N</v>
      </c>
      <c r="C31" s="84" t="str">
        <f>Lokalizacje!C25</f>
        <v>21° 08.275'E</v>
      </c>
      <c r="D31" s="85">
        <f>Lokalizacje!B25</f>
        <v>45237</v>
      </c>
      <c r="E31" s="86">
        <f>'Analiza sitowa'!B24</f>
        <v>476.76</v>
      </c>
      <c r="F31" s="86">
        <f>'Analiza sitowa'!C24</f>
        <v>59.16</v>
      </c>
      <c r="G31" s="86">
        <f>'Analiza sitowa'!D24</f>
        <v>89.17</v>
      </c>
      <c r="H31" s="86">
        <f>'Analiza sitowa'!E24</f>
        <v>131.16</v>
      </c>
      <c r="I31" s="86">
        <f>'Analiza sitowa'!F24</f>
        <v>164.44</v>
      </c>
      <c r="J31" s="86">
        <f>'Analiza sitowa'!G24</f>
        <v>31.54</v>
      </c>
      <c r="K31" s="87">
        <f t="shared" si="0"/>
        <v>475.47</v>
      </c>
      <c r="L31" s="87">
        <f t="shared" si="1"/>
        <v>1.2899999999999636</v>
      </c>
      <c r="M31" s="88">
        <f t="shared" si="2"/>
        <v>100</v>
      </c>
      <c r="N31" s="88">
        <f t="shared" si="3"/>
        <v>12.408759124087592</v>
      </c>
      <c r="O31" s="88">
        <f t="shared" si="4"/>
        <v>18.703330816343652</v>
      </c>
      <c r="P31" s="88">
        <f t="shared" si="5"/>
        <v>27.510697206141455</v>
      </c>
      <c r="Q31" s="88">
        <f t="shared" si="6"/>
        <v>34.491148586290798</v>
      </c>
      <c r="R31" s="88">
        <f t="shared" si="7"/>
        <v>6.6154878764997065</v>
      </c>
      <c r="S31" s="89">
        <f>'Masa Wawer'!D25</f>
        <v>9.89</v>
      </c>
      <c r="T31" s="89">
        <f>'Masa Wawer'!G25</f>
        <v>10.199999999999999</v>
      </c>
      <c r="U31" s="89">
        <f>'Masa Wawer'!J25</f>
        <v>10.130000000000001</v>
      </c>
      <c r="V31" s="89">
        <f>'Masa Wawer'!M25</f>
        <v>10.079999999999998</v>
      </c>
      <c r="W31" s="89">
        <f>'Masa Wawer'!P25</f>
        <v>8.77</v>
      </c>
      <c r="X31" s="89">
        <f>'Masa Wawer'!S25</f>
        <v>8.8300000000000018</v>
      </c>
      <c r="Y31" s="90">
        <f t="shared" ca="1" si="8"/>
        <v>1.41975E-3</v>
      </c>
      <c r="Z31" s="90">
        <f t="shared" ca="1" si="9"/>
        <v>2.80795E-3</v>
      </c>
      <c r="AA31" s="90">
        <f t="shared" ca="1" si="10"/>
        <v>1.7837E-3</v>
      </c>
      <c r="AB31" s="90">
        <f t="shared" ca="1" si="11"/>
        <v>9.5819000000000004E-4</v>
      </c>
      <c r="AC31" s="90">
        <f t="shared" ca="1" si="12"/>
        <v>6.9952499999999999E-4</v>
      </c>
      <c r="AD31" s="90">
        <f t="shared" ca="1" si="13"/>
        <v>1.5530499999999998E-3</v>
      </c>
      <c r="AE31" s="91">
        <f t="shared" ca="1" si="14"/>
        <v>1.4197500000000001E-5</v>
      </c>
      <c r="AF31" s="91">
        <f t="shared" ca="1" si="15"/>
        <v>2.8079500000000001E-5</v>
      </c>
      <c r="AG31" s="91">
        <f t="shared" ca="1" si="16"/>
        <v>1.7836999999999999E-5</v>
      </c>
      <c r="AH31" s="91">
        <f t="shared" ca="1" si="17"/>
        <v>9.5819000000000005E-6</v>
      </c>
      <c r="AI31" s="91">
        <f t="shared" ca="1" si="18"/>
        <v>6.9952499999999996E-6</v>
      </c>
      <c r="AJ31" s="91">
        <f t="shared" ca="1" si="19"/>
        <v>1.55305E-5</v>
      </c>
      <c r="AK31" s="226">
        <f t="shared" ca="1" si="20"/>
        <v>143.5540950455005</v>
      </c>
      <c r="AL31" s="226">
        <f t="shared" ca="1" si="21"/>
        <v>275.28921568627453</v>
      </c>
      <c r="AM31" s="226">
        <f t="shared" ca="1" si="22"/>
        <v>176.08094768015792</v>
      </c>
      <c r="AN31" s="226">
        <f t="shared" ca="1" si="23"/>
        <v>95.058531746031761</v>
      </c>
      <c r="AO31" s="226">
        <f t="shared" ca="1" si="24"/>
        <v>79.763397947548455</v>
      </c>
      <c r="AP31" s="226">
        <f t="shared" ca="1" si="25"/>
        <v>175.88335220838047</v>
      </c>
      <c r="AQ31" s="92">
        <f t="shared" ca="1" si="26"/>
        <v>945.62954031389359</v>
      </c>
      <c r="AR31" s="93">
        <f t="shared" ca="1" si="27"/>
        <v>15.180796382254403</v>
      </c>
      <c r="AS31" s="93">
        <f t="shared" ca="1" si="28"/>
        <v>29.111740269333659</v>
      </c>
      <c r="AT31" s="93">
        <f t="shared" ca="1" si="29"/>
        <v>18.620499907575791</v>
      </c>
      <c r="AU31" s="93">
        <f t="shared" ca="1" si="30"/>
        <v>10.052407173582786</v>
      </c>
      <c r="AV31" s="93">
        <f t="shared" ca="1" si="31"/>
        <v>8.4349520131394886</v>
      </c>
      <c r="AW31" s="93">
        <f t="shared" ca="1" si="32"/>
        <v>18.599604254113881</v>
      </c>
      <c r="AX31" s="91">
        <f ca="1">'F3 Wawer'!AK24</f>
        <v>1.3647500000000001E-3</v>
      </c>
      <c r="AY31" s="91">
        <f t="shared" ca="1" si="33"/>
        <v>1.3647500000000001E-5</v>
      </c>
      <c r="AZ31" s="92">
        <f t="shared" ca="1" si="34"/>
        <v>137.99292214357936</v>
      </c>
      <c r="BA31" s="92">
        <f t="shared" ca="1" si="35"/>
        <v>3.873921465046668</v>
      </c>
      <c r="BB31" s="91">
        <f>ARM!G27</f>
        <v>1.1870936216725653E-2</v>
      </c>
      <c r="BC31" s="91">
        <f t="shared" si="36"/>
        <v>1.1870936216725654E-8</v>
      </c>
      <c r="BD31" s="94">
        <f t="shared" si="37"/>
        <v>3.3133101973794265E-7</v>
      </c>
      <c r="BE31" s="95">
        <f t="shared" si="38"/>
        <v>33.133101973794268</v>
      </c>
      <c r="BF31" s="91"/>
      <c r="BG31" s="95"/>
      <c r="BH31" s="95"/>
      <c r="BI31" s="95"/>
      <c r="BJ31" s="96"/>
      <c r="BK31" s="91">
        <f t="shared" si="39"/>
        <v>0</v>
      </c>
      <c r="BL31" s="97">
        <f t="shared" si="65"/>
        <v>0</v>
      </c>
      <c r="BM31" s="95">
        <f t="shared" si="40"/>
        <v>0</v>
      </c>
      <c r="BN31" s="96"/>
      <c r="BO31" s="91">
        <f t="shared" si="41"/>
        <v>0</v>
      </c>
      <c r="BP31" s="97">
        <f t="shared" si="42"/>
        <v>0</v>
      </c>
      <c r="BQ31" s="95">
        <f t="shared" si="43"/>
        <v>0</v>
      </c>
      <c r="BR31" s="96"/>
      <c r="BS31" s="91">
        <f t="shared" si="44"/>
        <v>0</v>
      </c>
      <c r="BT31" s="94">
        <f t="shared" si="45"/>
        <v>0</v>
      </c>
      <c r="BU31" s="95">
        <f t="shared" si="46"/>
        <v>0</v>
      </c>
      <c r="BV31" s="91"/>
      <c r="BW31" s="91"/>
      <c r="BX31" s="94"/>
      <c r="BY31" s="95"/>
      <c r="BZ31" s="95"/>
      <c r="CA31" s="95"/>
      <c r="CB31" s="95"/>
      <c r="CC31" s="95"/>
      <c r="CD31" s="101">
        <f>VSM!D24</f>
        <v>30.905000000000001</v>
      </c>
      <c r="CE31" s="101">
        <f>VSM!E24</f>
        <v>4.968</v>
      </c>
      <c r="CF31" s="102">
        <f t="shared" si="53"/>
        <v>0.16075068759100469</v>
      </c>
      <c r="CG31" s="101">
        <f>VSM!F24</f>
        <v>11.28</v>
      </c>
      <c r="CH31" s="101">
        <f>ABS(VSM!G24)</f>
        <v>24.36</v>
      </c>
      <c r="CI31" s="103">
        <f t="shared" si="54"/>
        <v>2.1595744680851063</v>
      </c>
      <c r="CJ31" s="101">
        <f>VSM!H24</f>
        <v>27.81</v>
      </c>
      <c r="CK31" s="101">
        <f>VSM!K24</f>
        <v>2.8</v>
      </c>
      <c r="CL31" s="101">
        <f>VSM!D75</f>
        <v>0</v>
      </c>
      <c r="CM31" s="101">
        <f>VSM!E75</f>
        <v>0</v>
      </c>
      <c r="CN31" s="102" t="e">
        <f t="shared" si="55"/>
        <v>#DIV/0!</v>
      </c>
      <c r="CO31" s="101">
        <f>VSM!F75</f>
        <v>0</v>
      </c>
      <c r="CP31" s="101"/>
      <c r="CQ31" s="103" t="e">
        <f t="shared" si="56"/>
        <v>#DIV/0!</v>
      </c>
      <c r="CR31" s="101">
        <f>VSM!H75</f>
        <v>0</v>
      </c>
      <c r="CS31" s="101">
        <f>VSM!K75</f>
        <v>0</v>
      </c>
      <c r="CT31" s="101">
        <f>VSM!D177</f>
        <v>0</v>
      </c>
      <c r="CU31" s="101">
        <f>VSM!E177</f>
        <v>0</v>
      </c>
      <c r="CV31" s="102" t="e">
        <f t="shared" si="57"/>
        <v>#DIV/0!</v>
      </c>
      <c r="CW31" s="101">
        <f>VSM!F177</f>
        <v>0</v>
      </c>
      <c r="CX31" s="101">
        <f>ABS(VSM!G177)</f>
        <v>0</v>
      </c>
      <c r="CY31" s="103" t="e">
        <f t="shared" si="58"/>
        <v>#DIV/0!</v>
      </c>
      <c r="CZ31" s="101">
        <f>VSM!H177</f>
        <v>0</v>
      </c>
      <c r="DA31" s="101">
        <f>VSM!K177</f>
        <v>0</v>
      </c>
      <c r="DB31" s="101">
        <f>VSM!D228</f>
        <v>0</v>
      </c>
      <c r="DC31" s="101">
        <f>VSM!E228</f>
        <v>0</v>
      </c>
      <c r="DD31" s="102" t="e">
        <f t="shared" si="59"/>
        <v>#DIV/0!</v>
      </c>
      <c r="DE31" s="101">
        <f>VSM!F228</f>
        <v>0</v>
      </c>
      <c r="DF31" s="101">
        <f>ABS(VSM!G228)</f>
        <v>0</v>
      </c>
      <c r="DG31" s="103" t="e">
        <f t="shared" si="60"/>
        <v>#DIV/0!</v>
      </c>
      <c r="DH31" s="101">
        <f>VSM!H228</f>
        <v>0</v>
      </c>
      <c r="DI31" s="101">
        <f>VSM!K228</f>
        <v>0</v>
      </c>
      <c r="DJ31" s="101">
        <f>VSM!D279</f>
        <v>0</v>
      </c>
      <c r="DK31" s="101">
        <f>VSM!E279</f>
        <v>0</v>
      </c>
      <c r="DL31" s="102" t="e">
        <f t="shared" si="61"/>
        <v>#DIV/0!</v>
      </c>
      <c r="DM31" s="101">
        <f>VSM!F279</f>
        <v>0</v>
      </c>
      <c r="DN31" s="101">
        <f>ABS(VSM!G279)</f>
        <v>0</v>
      </c>
      <c r="DO31" s="103" t="e">
        <f t="shared" si="62"/>
        <v>#DIV/0!</v>
      </c>
      <c r="DP31" s="101">
        <f>VSM!H279</f>
        <v>0</v>
      </c>
      <c r="DQ31" s="101">
        <f>VSM!K279</f>
        <v>0</v>
      </c>
      <c r="DR31" s="101">
        <f>VSM!D126</f>
        <v>0</v>
      </c>
      <c r="DS31" s="101">
        <f>VSM!E126</f>
        <v>0</v>
      </c>
      <c r="DT31" s="102" t="e">
        <f t="shared" si="63"/>
        <v>#DIV/0!</v>
      </c>
      <c r="DU31" s="101">
        <f>VSM!F126</f>
        <v>0</v>
      </c>
      <c r="DV31" s="101"/>
      <c r="DW31" s="103" t="e">
        <f t="shared" si="64"/>
        <v>#DIV/0!</v>
      </c>
      <c r="DX31" s="101">
        <f>VSM!H126</f>
        <v>0</v>
      </c>
      <c r="DY31" s="101">
        <f>VSM!K126</f>
        <v>0</v>
      </c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</row>
    <row r="32" spans="1:190" ht="16.5" customHeight="1">
      <c r="A32" s="83">
        <v>124</v>
      </c>
      <c r="B32" s="84" t="str">
        <f>Lokalizacje!D26</f>
        <v>52° 13.320'N</v>
      </c>
      <c r="C32" s="84" t="str">
        <f>Lokalizacje!C26</f>
        <v>21° 06.585'E</v>
      </c>
      <c r="D32" s="85">
        <f>Lokalizacje!B26</f>
        <v>45237</v>
      </c>
      <c r="E32" s="86">
        <f>'Analiza sitowa'!B25</f>
        <v>674.31</v>
      </c>
      <c r="F32" s="86">
        <f>'Analiza sitowa'!C25</f>
        <v>55.37</v>
      </c>
      <c r="G32" s="86">
        <f>'Analiza sitowa'!D25</f>
        <v>91.06</v>
      </c>
      <c r="H32" s="86">
        <f>'Analiza sitowa'!E25</f>
        <v>192.94</v>
      </c>
      <c r="I32" s="86">
        <f>'Analiza sitowa'!F25</f>
        <v>280.20999999999998</v>
      </c>
      <c r="J32" s="86">
        <f>'Analiza sitowa'!G25</f>
        <v>53.79</v>
      </c>
      <c r="K32" s="87">
        <f t="shared" si="0"/>
        <v>673.36999999999989</v>
      </c>
      <c r="L32" s="87">
        <f t="shared" si="1"/>
        <v>0.94000000000005457</v>
      </c>
      <c r="M32" s="88">
        <f t="shared" si="2"/>
        <v>100</v>
      </c>
      <c r="N32" s="88">
        <f t="shared" si="3"/>
        <v>8.2113567943527457</v>
      </c>
      <c r="O32" s="88">
        <f t="shared" si="4"/>
        <v>13.504174637777878</v>
      </c>
      <c r="P32" s="88">
        <f t="shared" si="5"/>
        <v>28.612952499592176</v>
      </c>
      <c r="Q32" s="88">
        <f t="shared" si="6"/>
        <v>41.555071109726981</v>
      </c>
      <c r="R32" s="88">
        <f t="shared" si="7"/>
        <v>7.9770431997152658</v>
      </c>
      <c r="S32" s="89">
        <f>'Masa Wawer'!D26</f>
        <v>9.8800000000000008</v>
      </c>
      <c r="T32" s="89">
        <f>'Masa Wawer'!G26</f>
        <v>10.329999999999998</v>
      </c>
      <c r="U32" s="89">
        <f>'Masa Wawer'!J26</f>
        <v>10.050000000000001</v>
      </c>
      <c r="V32" s="89">
        <f>'Masa Wawer'!M26</f>
        <v>10.84</v>
      </c>
      <c r="W32" s="89">
        <f>'Masa Wawer'!P26</f>
        <v>9.370000000000001</v>
      </c>
      <c r="X32" s="89">
        <f>'Masa Wawer'!S26</f>
        <v>8.41</v>
      </c>
      <c r="Y32" s="90">
        <f t="shared" ca="1" si="8"/>
        <v>6.05285E-4</v>
      </c>
      <c r="Z32" s="90">
        <f t="shared" ca="1" si="9"/>
        <v>8.2846500000000002E-4</v>
      </c>
      <c r="AA32" s="90">
        <f t="shared" ca="1" si="10"/>
        <v>7.012050000000001E-4</v>
      </c>
      <c r="AB32" s="90">
        <f t="shared" ca="1" si="11"/>
        <v>5.2316500000000002E-4</v>
      </c>
      <c r="AC32" s="90">
        <f t="shared" ca="1" si="12"/>
        <v>5.2804999999999996E-4</v>
      </c>
      <c r="AD32" s="90">
        <f t="shared" ca="1" si="13"/>
        <v>8.12695E-4</v>
      </c>
      <c r="AE32" s="91">
        <f t="shared" ca="1" si="14"/>
        <v>6.05285E-6</v>
      </c>
      <c r="AF32" s="91">
        <f t="shared" ca="1" si="15"/>
        <v>8.2846500000000004E-6</v>
      </c>
      <c r="AG32" s="91">
        <f t="shared" ca="1" si="16"/>
        <v>7.0120500000000009E-6</v>
      </c>
      <c r="AH32" s="91">
        <f t="shared" ca="1" si="17"/>
        <v>5.2316500000000001E-6</v>
      </c>
      <c r="AI32" s="91">
        <f t="shared" ca="1" si="18"/>
        <v>5.2804999999999997E-6</v>
      </c>
      <c r="AJ32" s="91">
        <f t="shared" ca="1" si="19"/>
        <v>8.1269500000000002E-6</v>
      </c>
      <c r="AK32" s="226">
        <f t="shared" ca="1" si="20"/>
        <v>61.263663967611336</v>
      </c>
      <c r="AL32" s="226">
        <f t="shared" ca="1" si="21"/>
        <v>80.199903194578908</v>
      </c>
      <c r="AM32" s="226">
        <f t="shared" ca="1" si="22"/>
        <v>69.771641791044786</v>
      </c>
      <c r="AN32" s="226">
        <f t="shared" ca="1" si="23"/>
        <v>48.26245387453875</v>
      </c>
      <c r="AO32" s="226">
        <f t="shared" ca="1" si="24"/>
        <v>56.355389541088563</v>
      </c>
      <c r="AP32" s="226">
        <f t="shared" ca="1" si="25"/>
        <v>96.634363852556476</v>
      </c>
      <c r="AQ32" s="92">
        <f t="shared" ca="1" si="26"/>
        <v>412.48741622141881</v>
      </c>
      <c r="AR32" s="93">
        <f t="shared" ca="1" si="27"/>
        <v>14.852250410161764</v>
      </c>
      <c r="AS32" s="93">
        <f t="shared" ca="1" si="28"/>
        <v>19.442993904940963</v>
      </c>
      <c r="AT32" s="93">
        <f t="shared" ca="1" si="29"/>
        <v>16.914853410604923</v>
      </c>
      <c r="AU32" s="93">
        <f t="shared" ca="1" si="30"/>
        <v>11.700345750337263</v>
      </c>
      <c r="AV32" s="93">
        <f t="shared" ca="1" si="31"/>
        <v>13.662329400816823</v>
      </c>
      <c r="AW32" s="93">
        <f t="shared" ca="1" si="32"/>
        <v>23.42722712313827</v>
      </c>
      <c r="AX32" s="91">
        <f ca="1">'F3 Wawer'!AK25</f>
        <v>6.2476999999999997E-4</v>
      </c>
      <c r="AY32" s="91">
        <f t="shared" ca="1" si="33"/>
        <v>6.2476999999999995E-6</v>
      </c>
      <c r="AZ32" s="92">
        <f t="shared" ca="1" si="34"/>
        <v>63.235829959514156</v>
      </c>
      <c r="BA32" s="109">
        <f t="shared" ca="1" si="35"/>
        <v>-3.2191447004303528</v>
      </c>
      <c r="BB32" s="91">
        <f>ARM!G29</f>
        <v>1.2501727679705799E-2</v>
      </c>
      <c r="BC32" s="91">
        <f t="shared" si="36"/>
        <v>1.25017276797058E-8</v>
      </c>
      <c r="BD32" s="94">
        <f t="shared" si="37"/>
        <v>3.4893711034912183E-7</v>
      </c>
      <c r="BE32" s="95">
        <f t="shared" si="38"/>
        <v>34.893711034912187</v>
      </c>
      <c r="BF32" s="91"/>
      <c r="BG32" s="95"/>
      <c r="BH32" s="95"/>
      <c r="BI32" s="95"/>
      <c r="BJ32" s="96"/>
      <c r="BK32" s="91">
        <f t="shared" si="39"/>
        <v>0</v>
      </c>
      <c r="BL32" s="97">
        <f t="shared" si="65"/>
        <v>0</v>
      </c>
      <c r="BM32" s="95">
        <f t="shared" si="40"/>
        <v>0</v>
      </c>
      <c r="BN32" s="96"/>
      <c r="BO32" s="91">
        <f t="shared" si="41"/>
        <v>0</v>
      </c>
      <c r="BP32" s="97">
        <f t="shared" si="42"/>
        <v>0</v>
      </c>
      <c r="BQ32" s="95">
        <f t="shared" si="43"/>
        <v>0</v>
      </c>
      <c r="BR32" s="96"/>
      <c r="BS32" s="91">
        <f t="shared" si="44"/>
        <v>0</v>
      </c>
      <c r="BT32" s="94">
        <f t="shared" si="45"/>
        <v>0</v>
      </c>
      <c r="BU32" s="95">
        <f t="shared" si="46"/>
        <v>0</v>
      </c>
      <c r="BV32" s="91"/>
      <c r="BW32" s="91"/>
      <c r="BX32" s="94"/>
      <c r="BY32" s="95"/>
      <c r="BZ32" s="95"/>
      <c r="CA32" s="95"/>
      <c r="CB32" s="95"/>
      <c r="CC32" s="95"/>
      <c r="CD32" s="101">
        <f>VSM!D25</f>
        <v>173.07300000000001</v>
      </c>
      <c r="CE32" s="101">
        <f>VSM!E25</f>
        <v>13.087999999999999</v>
      </c>
      <c r="CF32" s="102">
        <f t="shared" si="53"/>
        <v>7.562126963766734E-2</v>
      </c>
      <c r="CG32" s="101">
        <f>VSM!F25</f>
        <v>7.48</v>
      </c>
      <c r="CH32" s="101">
        <f>ABS(VSM!G25)</f>
        <v>21.22</v>
      </c>
      <c r="CI32" s="103">
        <f t="shared" si="54"/>
        <v>2.8368983957219247</v>
      </c>
      <c r="CJ32" s="101">
        <f>VSM!H25</f>
        <v>155.77000000000001</v>
      </c>
      <c r="CK32" s="101">
        <f>VSM!K25</f>
        <v>5.7</v>
      </c>
      <c r="CL32" s="101">
        <f>VSM!D76</f>
        <v>0</v>
      </c>
      <c r="CM32" s="101">
        <f>VSM!E76</f>
        <v>0</v>
      </c>
      <c r="CN32" s="102" t="e">
        <f t="shared" si="55"/>
        <v>#DIV/0!</v>
      </c>
      <c r="CO32" s="101">
        <f>VSM!F76</f>
        <v>0</v>
      </c>
      <c r="CP32" s="101"/>
      <c r="CQ32" s="103" t="e">
        <f t="shared" si="56"/>
        <v>#DIV/0!</v>
      </c>
      <c r="CR32" s="101">
        <f>VSM!H76</f>
        <v>0</v>
      </c>
      <c r="CS32" s="101">
        <f>VSM!K76</f>
        <v>0</v>
      </c>
      <c r="CT32" s="101">
        <f>VSM!D178</f>
        <v>0</v>
      </c>
      <c r="CU32" s="101">
        <f>VSM!E178</f>
        <v>0</v>
      </c>
      <c r="CV32" s="102" t="e">
        <f t="shared" si="57"/>
        <v>#DIV/0!</v>
      </c>
      <c r="CW32" s="101">
        <f>VSM!F178</f>
        <v>0</v>
      </c>
      <c r="CX32" s="101">
        <f>ABS(VSM!G178)</f>
        <v>0</v>
      </c>
      <c r="CY32" s="103" t="e">
        <f t="shared" si="58"/>
        <v>#DIV/0!</v>
      </c>
      <c r="CZ32" s="101">
        <f>VSM!H178</f>
        <v>0</v>
      </c>
      <c r="DA32" s="101">
        <f>VSM!K178</f>
        <v>0</v>
      </c>
      <c r="DB32" s="101">
        <f>VSM!D229</f>
        <v>0</v>
      </c>
      <c r="DC32" s="101">
        <f>VSM!E229</f>
        <v>0</v>
      </c>
      <c r="DD32" s="102" t="e">
        <f t="shared" si="59"/>
        <v>#DIV/0!</v>
      </c>
      <c r="DE32" s="101">
        <f>VSM!F229</f>
        <v>0</v>
      </c>
      <c r="DF32" s="101">
        <f>ABS(VSM!G229)</f>
        <v>0</v>
      </c>
      <c r="DG32" s="103" t="e">
        <f t="shared" si="60"/>
        <v>#DIV/0!</v>
      </c>
      <c r="DH32" s="101">
        <f>VSM!H229</f>
        <v>0</v>
      </c>
      <c r="DI32" s="101">
        <f>VSM!K229</f>
        <v>0</v>
      </c>
      <c r="DJ32" s="101">
        <f>VSM!D280</f>
        <v>0</v>
      </c>
      <c r="DK32" s="101">
        <f>VSM!E280</f>
        <v>0</v>
      </c>
      <c r="DL32" s="102" t="e">
        <f t="shared" si="61"/>
        <v>#DIV/0!</v>
      </c>
      <c r="DM32" s="101">
        <f>VSM!F280</f>
        <v>0</v>
      </c>
      <c r="DN32" s="101">
        <f>ABS(VSM!G280)</f>
        <v>0</v>
      </c>
      <c r="DO32" s="103" t="e">
        <f t="shared" si="62"/>
        <v>#DIV/0!</v>
      </c>
      <c r="DP32" s="101">
        <f>VSM!H280</f>
        <v>0</v>
      </c>
      <c r="DQ32" s="101">
        <f>VSM!K280</f>
        <v>0</v>
      </c>
      <c r="DR32" s="101">
        <f>VSM!D127</f>
        <v>0</v>
      </c>
      <c r="DS32" s="101">
        <f>VSM!E127</f>
        <v>0</v>
      </c>
      <c r="DT32" s="102" t="e">
        <f t="shared" si="63"/>
        <v>#DIV/0!</v>
      </c>
      <c r="DU32" s="101">
        <f>VSM!F127</f>
        <v>0</v>
      </c>
      <c r="DV32" s="101"/>
      <c r="DW32" s="103" t="e">
        <f t="shared" si="64"/>
        <v>#DIV/0!</v>
      </c>
      <c r="DX32" s="101">
        <f>VSM!H127</f>
        <v>0</v>
      </c>
      <c r="DY32" s="101">
        <f>VSM!K127</f>
        <v>0</v>
      </c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</row>
    <row r="33" spans="1:190" ht="16.5" customHeight="1">
      <c r="A33" s="83">
        <v>125</v>
      </c>
      <c r="B33" s="84" t="str">
        <f>Lokalizacje!D27</f>
        <v>52° 13.218'N</v>
      </c>
      <c r="C33" s="84" t="str">
        <f>Lokalizacje!C27</f>
        <v>21° 06.432'E</v>
      </c>
      <c r="D33" s="85">
        <f>Lokalizacje!B27</f>
        <v>45237</v>
      </c>
      <c r="E33" s="86">
        <f>'Analiza sitowa'!B26</f>
        <v>693.42</v>
      </c>
      <c r="F33" s="86">
        <f>'Analiza sitowa'!C26</f>
        <v>57.9</v>
      </c>
      <c r="G33" s="86">
        <f>'Analiza sitowa'!D26</f>
        <v>137.52000000000001</v>
      </c>
      <c r="H33" s="86">
        <f>'Analiza sitowa'!E26</f>
        <v>270.29000000000002</v>
      </c>
      <c r="I33" s="86">
        <f>'Analiza sitowa'!F26</f>
        <v>189.85</v>
      </c>
      <c r="J33" s="86">
        <f>'Analiza sitowa'!G26</f>
        <v>36.36</v>
      </c>
      <c r="K33" s="87">
        <f t="shared" si="0"/>
        <v>691.92000000000007</v>
      </c>
      <c r="L33" s="87">
        <f t="shared" si="1"/>
        <v>1.4999999999998863</v>
      </c>
      <c r="M33" s="88">
        <f t="shared" si="2"/>
        <v>100</v>
      </c>
      <c r="N33" s="88">
        <f t="shared" si="3"/>
        <v>8.3499177987366959</v>
      </c>
      <c r="O33" s="88">
        <f t="shared" si="4"/>
        <v>19.83213636756944</v>
      </c>
      <c r="P33" s="88">
        <f t="shared" si="5"/>
        <v>38.97926220760867</v>
      </c>
      <c r="Q33" s="88">
        <f t="shared" si="6"/>
        <v>27.378789189812814</v>
      </c>
      <c r="R33" s="88">
        <f t="shared" si="7"/>
        <v>5.24357532231548</v>
      </c>
      <c r="S33" s="89">
        <f>'Masa Wawer'!D27</f>
        <v>9.7899999999999991</v>
      </c>
      <c r="T33" s="89">
        <f>'Masa Wawer'!G27</f>
        <v>10.41</v>
      </c>
      <c r="U33" s="89">
        <f>'Masa Wawer'!J27</f>
        <v>9.39</v>
      </c>
      <c r="V33" s="89">
        <f>'Masa Wawer'!M27</f>
        <v>9.36</v>
      </c>
      <c r="W33" s="89">
        <f>'Masa Wawer'!P27</f>
        <v>9.23</v>
      </c>
      <c r="X33" s="89">
        <f>'Masa Wawer'!S27</f>
        <v>7.9300000000000006</v>
      </c>
      <c r="Y33" s="90">
        <f t="shared" ca="1" si="8"/>
        <v>8.8405499999999991E-4</v>
      </c>
      <c r="Z33" s="90">
        <f t="shared" ca="1" si="9"/>
        <v>2.5764E-3</v>
      </c>
      <c r="AA33" s="90">
        <f t="shared" ca="1" si="10"/>
        <v>1.0606999999999999E-3</v>
      </c>
      <c r="AB33" s="90">
        <f t="shared" ca="1" si="11"/>
        <v>7.0670999999999993E-4</v>
      </c>
      <c r="AC33" s="90">
        <f t="shared" ca="1" si="12"/>
        <v>6.6599499999999996E-4</v>
      </c>
      <c r="AD33" s="90">
        <f t="shared" ca="1" si="13"/>
        <v>1.1532000000000001E-3</v>
      </c>
      <c r="AE33" s="91">
        <f t="shared" ca="1" si="14"/>
        <v>8.8405499999999996E-6</v>
      </c>
      <c r="AF33" s="91">
        <f t="shared" ca="1" si="15"/>
        <v>2.5763999999999999E-5</v>
      </c>
      <c r="AG33" s="91">
        <f t="shared" ca="1" si="16"/>
        <v>1.0606999999999999E-5</v>
      </c>
      <c r="AH33" s="91">
        <f t="shared" ca="1" si="17"/>
        <v>7.0670999999999996E-6</v>
      </c>
      <c r="AI33" s="91">
        <f t="shared" ca="1" si="18"/>
        <v>6.6599499999999997E-6</v>
      </c>
      <c r="AJ33" s="91">
        <f t="shared" ca="1" si="19"/>
        <v>1.1532000000000001E-5</v>
      </c>
      <c r="AK33" s="226">
        <f t="shared" ca="1" si="20"/>
        <v>90.301838610827375</v>
      </c>
      <c r="AL33" s="226">
        <f t="shared" ca="1" si="21"/>
        <v>247.49279538904898</v>
      </c>
      <c r="AM33" s="226">
        <f t="shared" ca="1" si="22"/>
        <v>112.96059637912671</v>
      </c>
      <c r="AN33" s="226">
        <f t="shared" ca="1" si="23"/>
        <v>75.503205128205124</v>
      </c>
      <c r="AO33" s="226">
        <f t="shared" ca="1" si="24"/>
        <v>72.155471289274104</v>
      </c>
      <c r="AP33" s="226">
        <f t="shared" ca="1" si="25"/>
        <v>145.42244640605296</v>
      </c>
      <c r="AQ33" s="92">
        <f t="shared" ca="1" si="26"/>
        <v>743.83635320253518</v>
      </c>
      <c r="AR33" s="93">
        <f t="shared" ca="1" si="27"/>
        <v>12.140014160646915</v>
      </c>
      <c r="AS33" s="93">
        <f t="shared" ca="1" si="28"/>
        <v>33.272479131126907</v>
      </c>
      <c r="AT33" s="93">
        <f t="shared" ca="1" si="29"/>
        <v>15.186216147245668</v>
      </c>
      <c r="AU33" s="93">
        <f t="shared" ca="1" si="30"/>
        <v>10.150512919021956</v>
      </c>
      <c r="AV33" s="93">
        <f t="shared" ca="1" si="31"/>
        <v>9.7004496995358984</v>
      </c>
      <c r="AW33" s="93">
        <f t="shared" ca="1" si="32"/>
        <v>19.550327942422658</v>
      </c>
      <c r="AX33" s="91">
        <f ca="1">'F3 Wawer'!AK26</f>
        <v>8.5172999999999998E-4</v>
      </c>
      <c r="AY33" s="91">
        <f t="shared" ca="1" si="33"/>
        <v>8.5173000000000006E-6</v>
      </c>
      <c r="AZ33" s="92">
        <f t="shared" ca="1" si="34"/>
        <v>87.000000000000014</v>
      </c>
      <c r="BA33" s="92">
        <f t="shared" ca="1" si="35"/>
        <v>3.6564467142881223</v>
      </c>
      <c r="BB33" s="91">
        <f>ARM!G30</f>
        <v>4.552137195957485E-3</v>
      </c>
      <c r="BC33" s="91">
        <f t="shared" si="36"/>
        <v>4.5521371959574847E-9</v>
      </c>
      <c r="BD33" s="94">
        <f t="shared" si="37"/>
        <v>1.2705520706939114E-7</v>
      </c>
      <c r="BE33" s="95">
        <f t="shared" si="38"/>
        <v>12.705520706939113</v>
      </c>
      <c r="BF33" s="91">
        <f>ARM!G85</f>
        <v>1.8320773150380859E-2</v>
      </c>
      <c r="BG33" s="91">
        <f t="shared" ref="BG33:BG38" si="66">BF33/1000000</f>
        <v>1.8320773150380859E-8</v>
      </c>
      <c r="BH33" s="94">
        <f t="shared" ref="BH33:BH38" si="67">BG33/$BC$5/$BC$4</f>
        <v>5.1135313504174139E-7</v>
      </c>
      <c r="BI33" s="95">
        <f t="shared" ref="BI33:BI38" si="68">BH33*100000000</f>
        <v>51.135313504174135</v>
      </c>
      <c r="BJ33" s="96">
        <f>ARM!G117</f>
        <v>8.3614076020965059E-3</v>
      </c>
      <c r="BK33" s="91">
        <f t="shared" si="39"/>
        <v>8.3614076020965063E-9</v>
      </c>
      <c r="BL33" s="97">
        <f t="shared" si="65"/>
        <v>2.333761766274047E-7</v>
      </c>
      <c r="BM33" s="95">
        <f t="shared" si="40"/>
        <v>23.33761766274047</v>
      </c>
      <c r="BN33" s="96">
        <f>ARM!G118</f>
        <v>4.853708687247279E-3</v>
      </c>
      <c r="BO33" s="91">
        <f t="shared" si="41"/>
        <v>4.8537086872472793E-9</v>
      </c>
      <c r="BP33" s="97">
        <f t="shared" si="42"/>
        <v>1.3547240247072404E-7</v>
      </c>
      <c r="BQ33" s="95">
        <f t="shared" si="43"/>
        <v>13.547240247072404</v>
      </c>
      <c r="BR33" s="96">
        <f>ARM!G114</f>
        <v>5.8719143977264783E-3</v>
      </c>
      <c r="BS33" s="91">
        <f t="shared" si="44"/>
        <v>5.871914397726478E-9</v>
      </c>
      <c r="BT33" s="94">
        <f t="shared" si="45"/>
        <v>1.638916551898768E-7</v>
      </c>
      <c r="BU33" s="95">
        <f t="shared" si="46"/>
        <v>16.389165518987678</v>
      </c>
      <c r="BV33" s="91">
        <f>ARM!G80</f>
        <v>3.4126407740102338E-2</v>
      </c>
      <c r="BW33" s="91">
        <f t="shared" ref="BW33:BW57" si="69">BV33/1000000</f>
        <v>3.4126407740102335E-8</v>
      </c>
      <c r="BX33" s="94">
        <f t="shared" ref="BX33:BX57" si="70">BW33/$BC$5/$BC$4</f>
        <v>9.5250595825707842E-7</v>
      </c>
      <c r="BY33" s="95">
        <f t="shared" ref="BY33:BY57" si="71">BX33*100000000</f>
        <v>95.250595825707848</v>
      </c>
      <c r="BZ33" s="95"/>
      <c r="CA33" s="95"/>
      <c r="CB33" s="95"/>
      <c r="CC33" s="95"/>
      <c r="CD33" s="101">
        <f>VSM!D26</f>
        <v>43.886000000000003</v>
      </c>
      <c r="CE33" s="101">
        <f>VSM!E26</f>
        <v>4.5199999999999996</v>
      </c>
      <c r="CF33" s="102">
        <f t="shared" si="53"/>
        <v>0.10299412113202386</v>
      </c>
      <c r="CG33" s="101">
        <f>VSM!F26</f>
        <v>8.6300000000000008</v>
      </c>
      <c r="CH33" s="101">
        <f>ABS(VSM!G26)</f>
        <v>25.64</v>
      </c>
      <c r="CI33" s="103">
        <f t="shared" si="54"/>
        <v>2.9710312862108919</v>
      </c>
      <c r="CJ33" s="101">
        <f>VSM!H26</f>
        <v>39.5</v>
      </c>
      <c r="CK33" s="101">
        <f>VSM!K26</f>
        <v>6.5</v>
      </c>
      <c r="CL33" s="101">
        <f>VSM!D77</f>
        <v>121.084</v>
      </c>
      <c r="CM33" s="101">
        <f>VSM!E77</f>
        <v>16.986999999999998</v>
      </c>
      <c r="CN33" s="102">
        <f t="shared" si="55"/>
        <v>0.14029103762677148</v>
      </c>
      <c r="CO33" s="101">
        <f>VSM!F77</f>
        <v>8.98</v>
      </c>
      <c r="CP33" s="101"/>
      <c r="CQ33" s="103">
        <f t="shared" si="56"/>
        <v>0</v>
      </c>
      <c r="CR33" s="101">
        <f>VSM!H77</f>
        <v>108.98</v>
      </c>
      <c r="CS33" s="101">
        <f>VSM!K77</f>
        <v>6.5</v>
      </c>
      <c r="CT33" s="101">
        <f>VSM!D179</f>
        <v>148.49299999999999</v>
      </c>
      <c r="CU33" s="101">
        <f>VSM!E179</f>
        <v>19.902000000000001</v>
      </c>
      <c r="CV33" s="102">
        <f t="shared" si="57"/>
        <v>0.13402651976860863</v>
      </c>
      <c r="CW33" s="101">
        <f>VSM!F179</f>
        <v>8.67</v>
      </c>
      <c r="CX33" s="101">
        <f>ABS(VSM!G179)</f>
        <v>19.97</v>
      </c>
      <c r="CY33" s="103">
        <f t="shared" si="58"/>
        <v>2.303344867358708</v>
      </c>
      <c r="CZ33" s="101">
        <f>VSM!H179</f>
        <v>133.63999999999999</v>
      </c>
      <c r="DA33" s="101">
        <f>VSM!K179</f>
        <v>6.1</v>
      </c>
      <c r="DB33" s="101">
        <f>VSM!D230</f>
        <v>141.25399999999999</v>
      </c>
      <c r="DC33" s="101">
        <f>VSM!E230</f>
        <v>8.0890000000000004</v>
      </c>
      <c r="DD33" s="102">
        <f t="shared" si="59"/>
        <v>5.7265634955470296E-2</v>
      </c>
      <c r="DE33" s="101">
        <f>VSM!F230</f>
        <v>6.48</v>
      </c>
      <c r="DF33" s="101">
        <f>ABS(VSM!G230)</f>
        <v>19.420000000000002</v>
      </c>
      <c r="DG33" s="103">
        <f t="shared" si="60"/>
        <v>2.9969135802469138</v>
      </c>
      <c r="DH33" s="101">
        <f>VSM!H230</f>
        <v>127.13</v>
      </c>
      <c r="DI33" s="101">
        <f>VSM!K230</f>
        <v>3.6</v>
      </c>
      <c r="DJ33" s="101">
        <f>VSM!D281</f>
        <v>171.72900000000001</v>
      </c>
      <c r="DK33" s="101">
        <f>VSM!E281</f>
        <v>15.407999999999999</v>
      </c>
      <c r="DL33" s="102">
        <f t="shared" si="61"/>
        <v>8.9722760861590048E-2</v>
      </c>
      <c r="DM33" s="101">
        <f>VSM!F281</f>
        <v>8.14</v>
      </c>
      <c r="DN33" s="101">
        <f>ABS(VSM!G281)</f>
        <v>22.89</v>
      </c>
      <c r="DO33" s="103">
        <f t="shared" si="62"/>
        <v>2.8120393120393121</v>
      </c>
      <c r="DP33" s="101">
        <f>VSM!H281</f>
        <v>154.56</v>
      </c>
      <c r="DQ33" s="101">
        <f>VSM!K281</f>
        <v>4.9000000000000004</v>
      </c>
      <c r="DR33" s="101">
        <f>VSM!D128</f>
        <v>0</v>
      </c>
      <c r="DS33" s="101">
        <f>VSM!E128</f>
        <v>0</v>
      </c>
      <c r="DT33" s="102" t="e">
        <f t="shared" si="63"/>
        <v>#DIV/0!</v>
      </c>
      <c r="DU33" s="101">
        <f>VSM!F128</f>
        <v>0</v>
      </c>
      <c r="DV33" s="101"/>
      <c r="DW33" s="103" t="e">
        <f t="shared" si="64"/>
        <v>#DIV/0!</v>
      </c>
      <c r="DX33" s="101">
        <f>VSM!H128</f>
        <v>0</v>
      </c>
      <c r="DY33" s="101">
        <f>VSM!K128</f>
        <v>0</v>
      </c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</row>
    <row r="34" spans="1:190" ht="16.5" customHeight="1">
      <c r="A34" s="83">
        <v>126</v>
      </c>
      <c r="B34" s="84" t="str">
        <f>Lokalizacje!D28</f>
        <v>52° 12.473'N</v>
      </c>
      <c r="C34" s="84" t="str">
        <f>Lokalizacje!C28</f>
        <v>21° 06.686'E</v>
      </c>
      <c r="D34" s="85">
        <f>Lokalizacje!B28</f>
        <v>45237</v>
      </c>
      <c r="E34" s="86">
        <f>'Analiza sitowa'!B27</f>
        <v>587.92999999999995</v>
      </c>
      <c r="F34" s="86">
        <f>'Analiza sitowa'!C27</f>
        <v>22.02</v>
      </c>
      <c r="G34" s="86">
        <f>'Analiza sitowa'!D27</f>
        <v>40.71</v>
      </c>
      <c r="H34" s="86">
        <f>'Analiza sitowa'!E27</f>
        <v>107.12</v>
      </c>
      <c r="I34" s="86">
        <f>'Analiza sitowa'!F27</f>
        <v>289.38</v>
      </c>
      <c r="J34" s="86">
        <f>'Analiza sitowa'!G27</f>
        <v>126.9</v>
      </c>
      <c r="K34" s="87">
        <f t="shared" si="0"/>
        <v>586.13</v>
      </c>
      <c r="L34" s="87">
        <f t="shared" si="1"/>
        <v>1.7999999999999545</v>
      </c>
      <c r="M34" s="88">
        <f t="shared" si="2"/>
        <v>100</v>
      </c>
      <c r="N34" s="88">
        <f t="shared" si="3"/>
        <v>3.7453438334495601</v>
      </c>
      <c r="O34" s="88">
        <f t="shared" si="4"/>
        <v>6.9242937084346785</v>
      </c>
      <c r="P34" s="88">
        <f t="shared" si="5"/>
        <v>18.219856105318662</v>
      </c>
      <c r="Q34" s="88">
        <f t="shared" si="6"/>
        <v>49.22014525538755</v>
      </c>
      <c r="R34" s="88">
        <f t="shared" si="7"/>
        <v>21.584202200942293</v>
      </c>
      <c r="S34" s="89">
        <f>'Masa Wawer'!D28</f>
        <v>9.5599999999999987</v>
      </c>
      <c r="T34" s="89">
        <f>'Masa Wawer'!G28</f>
        <v>8.4699999999999989</v>
      </c>
      <c r="U34" s="89">
        <f>'Masa Wawer'!J28</f>
        <v>10.129999999999999</v>
      </c>
      <c r="V34" s="89">
        <f>'Masa Wawer'!M28</f>
        <v>10.39</v>
      </c>
      <c r="W34" s="89">
        <f>'Masa Wawer'!P28</f>
        <v>9.99</v>
      </c>
      <c r="X34" s="89">
        <f>'Masa Wawer'!S28</f>
        <v>8.48</v>
      </c>
      <c r="Y34" s="90">
        <f t="shared" ca="1" si="8"/>
        <v>5.3018499999999997E-4</v>
      </c>
      <c r="Z34" s="90">
        <f t="shared" ca="1" si="9"/>
        <v>9.7440500000000002E-4</v>
      </c>
      <c r="AA34" s="90">
        <f t="shared" ca="1" si="10"/>
        <v>9.4407999999999992E-4</v>
      </c>
      <c r="AB34" s="90">
        <f t="shared" ca="1" si="11"/>
        <v>3.70675E-4</v>
      </c>
      <c r="AC34" s="90">
        <f t="shared" ca="1" si="12"/>
        <v>4.5814E-4</v>
      </c>
      <c r="AD34" s="90">
        <f t="shared" ca="1" si="13"/>
        <v>5.2431500000000002E-4</v>
      </c>
      <c r="AE34" s="91">
        <f t="shared" ca="1" si="14"/>
        <v>5.3018499999999999E-6</v>
      </c>
      <c r="AF34" s="91">
        <f t="shared" ca="1" si="15"/>
        <v>9.7440500000000003E-6</v>
      </c>
      <c r="AG34" s="91">
        <f t="shared" ca="1" si="16"/>
        <v>9.4407999999999995E-6</v>
      </c>
      <c r="AH34" s="91">
        <f t="shared" ca="1" si="17"/>
        <v>3.7067500000000001E-6</v>
      </c>
      <c r="AI34" s="91">
        <f t="shared" ca="1" si="18"/>
        <v>4.5813999999999999E-6</v>
      </c>
      <c r="AJ34" s="91">
        <f t="shared" ca="1" si="19"/>
        <v>5.2431499999999999E-6</v>
      </c>
      <c r="AK34" s="226">
        <f t="shared" ca="1" si="20"/>
        <v>55.458682008368207</v>
      </c>
      <c r="AL34" s="226">
        <f t="shared" ca="1" si="21"/>
        <v>115.04191263282173</v>
      </c>
      <c r="AM34" s="226">
        <f t="shared" ca="1" si="22"/>
        <v>93.196446199407703</v>
      </c>
      <c r="AN34" s="226">
        <f t="shared" ca="1" si="23"/>
        <v>35.676130895091433</v>
      </c>
      <c r="AO34" s="226">
        <f t="shared" ca="1" si="24"/>
        <v>45.85985985985986</v>
      </c>
      <c r="AP34" s="226">
        <f t="shared" ca="1" si="25"/>
        <v>61.829599056603776</v>
      </c>
      <c r="AQ34" s="92">
        <f t="shared" ca="1" si="26"/>
        <v>407.06263065215273</v>
      </c>
      <c r="AR34" s="93">
        <f t="shared" ca="1" si="27"/>
        <v>13.624115266861555</v>
      </c>
      <c r="AS34" s="93">
        <f t="shared" ca="1" si="28"/>
        <v>28.261477219983011</v>
      </c>
      <c r="AT34" s="93">
        <f t="shared" ca="1" si="29"/>
        <v>22.894866583576636</v>
      </c>
      <c r="AU34" s="93">
        <f t="shared" ca="1" si="30"/>
        <v>8.7642854461818089</v>
      </c>
      <c r="AV34" s="93">
        <f t="shared" ca="1" si="31"/>
        <v>11.266045175011039</v>
      </c>
      <c r="AW34" s="93">
        <f t="shared" ca="1" si="32"/>
        <v>15.189210308385942</v>
      </c>
      <c r="AX34" s="91">
        <f ca="1">'F3 Wawer'!AK27</f>
        <v>5.1380999999999996E-4</v>
      </c>
      <c r="AY34" s="91">
        <f t="shared" ca="1" si="33"/>
        <v>5.1381E-6</v>
      </c>
      <c r="AZ34" s="92">
        <f t="shared" ca="1" si="34"/>
        <v>53.745815899581594</v>
      </c>
      <c r="BA34" s="92">
        <f t="shared" ca="1" si="35"/>
        <v>3.088544564633104</v>
      </c>
      <c r="BB34" s="91">
        <f>ARM!G31</f>
        <v>4.1363783336054666E-3</v>
      </c>
      <c r="BC34" s="91">
        <f t="shared" si="36"/>
        <v>4.1363783336054668E-9</v>
      </c>
      <c r="BD34" s="94">
        <f t="shared" si="37"/>
        <v>1.1545091526685479E-7</v>
      </c>
      <c r="BE34" s="95">
        <f t="shared" si="38"/>
        <v>11.545091526685479</v>
      </c>
      <c r="BF34" s="91"/>
      <c r="BG34" s="91">
        <f t="shared" si="66"/>
        <v>0</v>
      </c>
      <c r="BH34" s="94">
        <f t="shared" si="67"/>
        <v>0</v>
      </c>
      <c r="BI34" s="95">
        <f t="shared" si="68"/>
        <v>0</v>
      </c>
      <c r="BJ34" s="96"/>
      <c r="BK34" s="91">
        <f t="shared" si="39"/>
        <v>0</v>
      </c>
      <c r="BL34" s="97">
        <f t="shared" si="65"/>
        <v>0</v>
      </c>
      <c r="BM34" s="95">
        <f t="shared" si="40"/>
        <v>0</v>
      </c>
      <c r="BN34" s="96"/>
      <c r="BO34" s="91">
        <f t="shared" si="41"/>
        <v>0</v>
      </c>
      <c r="BP34" s="97">
        <f t="shared" si="42"/>
        <v>0</v>
      </c>
      <c r="BQ34" s="95">
        <f t="shared" si="43"/>
        <v>0</v>
      </c>
      <c r="BR34" s="96"/>
      <c r="BS34" s="91">
        <f t="shared" si="44"/>
        <v>0</v>
      </c>
      <c r="BT34" s="94">
        <f t="shared" si="45"/>
        <v>0</v>
      </c>
      <c r="BU34" s="95">
        <f t="shared" si="46"/>
        <v>0</v>
      </c>
      <c r="BV34" s="91"/>
      <c r="BW34" s="91">
        <f t="shared" si="69"/>
        <v>0</v>
      </c>
      <c r="BX34" s="94">
        <f t="shared" si="70"/>
        <v>0</v>
      </c>
      <c r="BY34" s="95">
        <f t="shared" si="71"/>
        <v>0</v>
      </c>
      <c r="BZ34" s="95"/>
      <c r="CA34" s="95"/>
      <c r="CB34" s="95"/>
      <c r="CC34" s="95"/>
      <c r="CD34" s="101">
        <f>VSM!D27</f>
        <v>41.914000000000001</v>
      </c>
      <c r="CE34" s="101">
        <f>VSM!E27</f>
        <v>3.7490000000000001</v>
      </c>
      <c r="CF34" s="102">
        <f t="shared" si="53"/>
        <v>8.9445054158515058E-2</v>
      </c>
      <c r="CG34" s="101">
        <f>VSM!F27</f>
        <v>7.73</v>
      </c>
      <c r="CH34" s="101">
        <f>ABS(VSM!G27)</f>
        <v>26.7</v>
      </c>
      <c r="CI34" s="103">
        <f t="shared" si="54"/>
        <v>3.4540750323415264</v>
      </c>
      <c r="CJ34" s="101">
        <f>VSM!H27</f>
        <v>37.72</v>
      </c>
      <c r="CK34" s="101">
        <f>VSM!K27</f>
        <v>5.4</v>
      </c>
      <c r="CL34" s="101">
        <f>VSM!D78</f>
        <v>0</v>
      </c>
      <c r="CM34" s="101">
        <f>VSM!E78</f>
        <v>0</v>
      </c>
      <c r="CN34" s="102" t="e">
        <f t="shared" si="55"/>
        <v>#DIV/0!</v>
      </c>
      <c r="CO34" s="101">
        <f>VSM!F78</f>
        <v>0</v>
      </c>
      <c r="CP34" s="101"/>
      <c r="CQ34" s="103" t="e">
        <f t="shared" si="56"/>
        <v>#DIV/0!</v>
      </c>
      <c r="CR34" s="101">
        <f>VSM!H78</f>
        <v>0</v>
      </c>
      <c r="CS34" s="101">
        <f>VSM!K78</f>
        <v>0</v>
      </c>
      <c r="CT34" s="101">
        <f>VSM!D180</f>
        <v>0</v>
      </c>
      <c r="CU34" s="101">
        <f>VSM!E180</f>
        <v>0</v>
      </c>
      <c r="CV34" s="102" t="e">
        <f t="shared" si="57"/>
        <v>#DIV/0!</v>
      </c>
      <c r="CW34" s="101">
        <f>VSM!F180</f>
        <v>0</v>
      </c>
      <c r="CX34" s="101">
        <f>ABS(VSM!G180)</f>
        <v>0</v>
      </c>
      <c r="CY34" s="103" t="e">
        <f t="shared" si="58"/>
        <v>#DIV/0!</v>
      </c>
      <c r="CZ34" s="101">
        <f>VSM!H180</f>
        <v>0</v>
      </c>
      <c r="DA34" s="101">
        <f>VSM!K180</f>
        <v>0</v>
      </c>
      <c r="DB34" s="101">
        <f>VSM!D231</f>
        <v>0</v>
      </c>
      <c r="DC34" s="101">
        <f>VSM!E231</f>
        <v>0</v>
      </c>
      <c r="DD34" s="102" t="e">
        <f t="shared" si="59"/>
        <v>#DIV/0!</v>
      </c>
      <c r="DE34" s="101">
        <f>VSM!F231</f>
        <v>0</v>
      </c>
      <c r="DF34" s="101">
        <f>ABS(VSM!G231)</f>
        <v>0</v>
      </c>
      <c r="DG34" s="103" t="e">
        <f t="shared" si="60"/>
        <v>#DIV/0!</v>
      </c>
      <c r="DH34" s="101">
        <f>VSM!H231</f>
        <v>0</v>
      </c>
      <c r="DI34" s="101">
        <f>VSM!K231</f>
        <v>0</v>
      </c>
      <c r="DJ34" s="101">
        <f>VSM!D282</f>
        <v>0</v>
      </c>
      <c r="DK34" s="101">
        <f>VSM!E282</f>
        <v>0</v>
      </c>
      <c r="DL34" s="102" t="e">
        <f t="shared" si="61"/>
        <v>#DIV/0!</v>
      </c>
      <c r="DM34" s="101">
        <f>VSM!F282</f>
        <v>0</v>
      </c>
      <c r="DN34" s="101">
        <f>ABS(VSM!G282)</f>
        <v>0</v>
      </c>
      <c r="DO34" s="103" t="e">
        <f t="shared" si="62"/>
        <v>#DIV/0!</v>
      </c>
      <c r="DP34" s="101">
        <f>VSM!H282</f>
        <v>0</v>
      </c>
      <c r="DQ34" s="101">
        <f>VSM!K282</f>
        <v>0</v>
      </c>
      <c r="DR34" s="101">
        <f>VSM!D129</f>
        <v>0</v>
      </c>
      <c r="DS34" s="101">
        <f>VSM!E129</f>
        <v>0</v>
      </c>
      <c r="DT34" s="102" t="e">
        <f t="shared" si="63"/>
        <v>#DIV/0!</v>
      </c>
      <c r="DU34" s="101">
        <f>VSM!F129</f>
        <v>0</v>
      </c>
      <c r="DV34" s="101"/>
      <c r="DW34" s="103" t="e">
        <f t="shared" si="64"/>
        <v>#DIV/0!</v>
      </c>
      <c r="DX34" s="101">
        <f>VSM!H129</f>
        <v>0</v>
      </c>
      <c r="DY34" s="101">
        <f>VSM!K129</f>
        <v>0</v>
      </c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</row>
    <row r="35" spans="1:190" ht="16.5" customHeight="1">
      <c r="A35" s="83">
        <v>127</v>
      </c>
      <c r="B35" s="84" t="str">
        <f>Lokalizacje!D29</f>
        <v>52° 12.895'N</v>
      </c>
      <c r="C35" s="84" t="str">
        <f>Lokalizacje!C29</f>
        <v>21° 07.200'E</v>
      </c>
      <c r="D35" s="85">
        <f>Lokalizacje!B29</f>
        <v>45237</v>
      </c>
      <c r="E35" s="86">
        <f>'Analiza sitowa'!B28</f>
        <v>822.9</v>
      </c>
      <c r="F35" s="86">
        <f>'Analiza sitowa'!C28</f>
        <v>38.68</v>
      </c>
      <c r="G35" s="86">
        <f>'Analiza sitowa'!D28</f>
        <v>231.89</v>
      </c>
      <c r="H35" s="86">
        <f>'Analiza sitowa'!E28</f>
        <v>342.61</v>
      </c>
      <c r="I35" s="86">
        <f>'Analiza sitowa'!F28</f>
        <v>176.02</v>
      </c>
      <c r="J35" s="86">
        <f>'Analiza sitowa'!G28</f>
        <v>32.36</v>
      </c>
      <c r="K35" s="87">
        <f t="shared" si="0"/>
        <v>821.56000000000006</v>
      </c>
      <c r="L35" s="87">
        <f t="shared" si="1"/>
        <v>1.3399999999999181</v>
      </c>
      <c r="M35" s="88">
        <f t="shared" si="2"/>
        <v>100</v>
      </c>
      <c r="N35" s="88">
        <f t="shared" si="3"/>
        <v>4.7004496293595821</v>
      </c>
      <c r="O35" s="88">
        <f t="shared" si="4"/>
        <v>28.179608700935717</v>
      </c>
      <c r="P35" s="88">
        <f t="shared" si="5"/>
        <v>41.634463482804719</v>
      </c>
      <c r="Q35" s="88">
        <f t="shared" si="6"/>
        <v>21.39020537124803</v>
      </c>
      <c r="R35" s="88">
        <f t="shared" si="7"/>
        <v>3.9324340746141697</v>
      </c>
      <c r="S35" s="89">
        <f>'Masa Wawer'!D29</f>
        <v>10.02</v>
      </c>
      <c r="T35" s="89">
        <f>'Masa Wawer'!G29</f>
        <v>9.68</v>
      </c>
      <c r="U35" s="89">
        <f>'Masa Wawer'!J29</f>
        <v>10.85</v>
      </c>
      <c r="V35" s="89">
        <f>'Masa Wawer'!M29</f>
        <v>10.98</v>
      </c>
      <c r="W35" s="89">
        <f>'Masa Wawer'!P29</f>
        <v>10.129999999999999</v>
      </c>
      <c r="X35" s="89">
        <f>'Masa Wawer'!S29</f>
        <v>9.370000000000001</v>
      </c>
      <c r="Y35" s="90">
        <f t="shared" ca="1" si="8"/>
        <v>5.7130000000000006E-4</v>
      </c>
      <c r="Z35" s="90">
        <f t="shared" ca="1" si="9"/>
        <v>1.0127000000000001E-3</v>
      </c>
      <c r="AA35" s="90">
        <f t="shared" ca="1" si="10"/>
        <v>6.7864500000000007E-4</v>
      </c>
      <c r="AB35" s="90">
        <f t="shared" ca="1" si="11"/>
        <v>4.8737499999999996E-4</v>
      </c>
      <c r="AC35" s="90">
        <f t="shared" ca="1" si="12"/>
        <v>5.2187000000000002E-4</v>
      </c>
      <c r="AD35" s="90">
        <f t="shared" ca="1" si="13"/>
        <v>9.0087499999999998E-4</v>
      </c>
      <c r="AE35" s="91">
        <f t="shared" ca="1" si="14"/>
        <v>5.713000000000001E-6</v>
      </c>
      <c r="AF35" s="91">
        <f t="shared" ca="1" si="15"/>
        <v>1.0127E-5</v>
      </c>
      <c r="AG35" s="91">
        <f t="shared" ca="1" si="16"/>
        <v>6.7864500000000009E-6</v>
      </c>
      <c r="AH35" s="91">
        <f t="shared" ca="1" si="17"/>
        <v>4.8737499999999997E-6</v>
      </c>
      <c r="AI35" s="91">
        <f t="shared" ca="1" si="18"/>
        <v>5.2187000000000005E-6</v>
      </c>
      <c r="AJ35" s="91">
        <f t="shared" ca="1" si="19"/>
        <v>9.0087499999999991E-6</v>
      </c>
      <c r="AK35" s="226">
        <f t="shared" ca="1" si="20"/>
        <v>57.015968063872272</v>
      </c>
      <c r="AL35" s="226">
        <f t="shared" ca="1" si="21"/>
        <v>104.61776859504133</v>
      </c>
      <c r="AM35" s="226">
        <f t="shared" ca="1" si="22"/>
        <v>62.547926267281113</v>
      </c>
      <c r="AN35" s="226">
        <f t="shared" ca="1" si="23"/>
        <v>44.387522768670301</v>
      </c>
      <c r="AO35" s="226">
        <f t="shared" ca="1" si="24"/>
        <v>51.517275419545911</v>
      </c>
      <c r="AP35" s="226">
        <f t="shared" ca="1" si="25"/>
        <v>96.144610458911387</v>
      </c>
      <c r="AQ35" s="92">
        <f t="shared" ca="1" si="26"/>
        <v>416.23107157332231</v>
      </c>
      <c r="AR35" s="93">
        <f t="shared" ca="1" si="27"/>
        <v>13.698152770853019</v>
      </c>
      <c r="AS35" s="93">
        <f t="shared" ca="1" si="28"/>
        <v>25.134540821182327</v>
      </c>
      <c r="AT35" s="93">
        <f t="shared" ca="1" si="29"/>
        <v>15.027212175884571</v>
      </c>
      <c r="AU35" s="93">
        <f t="shared" ca="1" si="30"/>
        <v>10.664154072133247</v>
      </c>
      <c r="AV35" s="93">
        <f t="shared" ca="1" si="31"/>
        <v>12.377085455157028</v>
      </c>
      <c r="AW35" s="93">
        <f t="shared" ca="1" si="32"/>
        <v>23.098854704789808</v>
      </c>
      <c r="AX35" s="91">
        <f ca="1">'F3 Wawer'!AK28</f>
        <v>5.5514499999999994E-4</v>
      </c>
      <c r="AY35" s="91">
        <f t="shared" ca="1" si="33"/>
        <v>5.5514499999999992E-6</v>
      </c>
      <c r="AZ35" s="92">
        <f t="shared" ca="1" si="34"/>
        <v>55.403692614770456</v>
      </c>
      <c r="BA35" s="92">
        <f t="shared" ca="1" si="35"/>
        <v>2.827761246280446</v>
      </c>
      <c r="BB35" s="91">
        <f>ARM!G32</f>
        <v>3.9196546776810092E-3</v>
      </c>
      <c r="BC35" s="91">
        <f t="shared" si="36"/>
        <v>3.919654677681009E-9</v>
      </c>
      <c r="BD35" s="94">
        <f t="shared" si="37"/>
        <v>1.0940191722594104E-7</v>
      </c>
      <c r="BE35" s="95">
        <f t="shared" si="38"/>
        <v>10.940191722594104</v>
      </c>
      <c r="BF35" s="91"/>
      <c r="BG35" s="91">
        <f t="shared" si="66"/>
        <v>0</v>
      </c>
      <c r="BH35" s="94">
        <f t="shared" si="67"/>
        <v>0</v>
      </c>
      <c r="BI35" s="95">
        <f t="shared" si="68"/>
        <v>0</v>
      </c>
      <c r="BJ35" s="96"/>
      <c r="BK35" s="91">
        <f t="shared" si="39"/>
        <v>0</v>
      </c>
      <c r="BL35" s="97">
        <f t="shared" si="65"/>
        <v>0</v>
      </c>
      <c r="BM35" s="95">
        <f t="shared" si="40"/>
        <v>0</v>
      </c>
      <c r="BN35" s="96"/>
      <c r="BO35" s="91">
        <f t="shared" si="41"/>
        <v>0</v>
      </c>
      <c r="BP35" s="97">
        <f t="shared" si="42"/>
        <v>0</v>
      </c>
      <c r="BQ35" s="95">
        <f t="shared" si="43"/>
        <v>0</v>
      </c>
      <c r="BR35" s="96"/>
      <c r="BS35" s="91">
        <f t="shared" si="44"/>
        <v>0</v>
      </c>
      <c r="BT35" s="94">
        <f t="shared" si="45"/>
        <v>0</v>
      </c>
      <c r="BU35" s="95">
        <f t="shared" si="46"/>
        <v>0</v>
      </c>
      <c r="BV35" s="91"/>
      <c r="BW35" s="91">
        <f t="shared" si="69"/>
        <v>0</v>
      </c>
      <c r="BX35" s="94">
        <f t="shared" si="70"/>
        <v>0</v>
      </c>
      <c r="BY35" s="95">
        <f t="shared" si="71"/>
        <v>0</v>
      </c>
      <c r="BZ35" s="95"/>
      <c r="CA35" s="95"/>
      <c r="CB35" s="95"/>
      <c r="CC35" s="95"/>
      <c r="CD35" s="101">
        <f>VSM!D28</f>
        <v>45.588999999999999</v>
      </c>
      <c r="CE35" s="101">
        <f>VSM!E28</f>
        <v>4.9640000000000004</v>
      </c>
      <c r="CF35" s="102">
        <f t="shared" si="53"/>
        <v>0.10888591546206323</v>
      </c>
      <c r="CG35" s="101">
        <f>VSM!F28</f>
        <v>9.5399999999999991</v>
      </c>
      <c r="CH35" s="101">
        <f>ABS(VSM!G28)</f>
        <v>27.85</v>
      </c>
      <c r="CI35" s="103">
        <f t="shared" si="54"/>
        <v>2.9192872117400421</v>
      </c>
      <c r="CJ35" s="101">
        <f>VSM!H28</f>
        <v>41.03</v>
      </c>
      <c r="CK35" s="101">
        <f>VSM!K28</f>
        <v>6</v>
      </c>
      <c r="CL35" s="101">
        <f>VSM!D79</f>
        <v>0</v>
      </c>
      <c r="CM35" s="101">
        <f>VSM!E79</f>
        <v>0</v>
      </c>
      <c r="CN35" s="102" t="e">
        <f t="shared" si="55"/>
        <v>#DIV/0!</v>
      </c>
      <c r="CO35" s="101">
        <f>VSM!F79</f>
        <v>0</v>
      </c>
      <c r="CP35" s="101"/>
      <c r="CQ35" s="103" t="e">
        <f t="shared" si="56"/>
        <v>#DIV/0!</v>
      </c>
      <c r="CR35" s="101">
        <f>VSM!H79</f>
        <v>0</v>
      </c>
      <c r="CS35" s="101">
        <f>VSM!K79</f>
        <v>0</v>
      </c>
      <c r="CT35" s="101">
        <f>VSM!D181</f>
        <v>0</v>
      </c>
      <c r="CU35" s="101">
        <f>VSM!E181</f>
        <v>0</v>
      </c>
      <c r="CV35" s="102" t="e">
        <f t="shared" si="57"/>
        <v>#DIV/0!</v>
      </c>
      <c r="CW35" s="101">
        <f>VSM!F181</f>
        <v>0</v>
      </c>
      <c r="CX35" s="101">
        <f>ABS(VSM!G181)</f>
        <v>0</v>
      </c>
      <c r="CY35" s="103" t="e">
        <f t="shared" si="58"/>
        <v>#DIV/0!</v>
      </c>
      <c r="CZ35" s="101">
        <f>VSM!H181</f>
        <v>0</v>
      </c>
      <c r="DA35" s="101">
        <f>VSM!K181</f>
        <v>0</v>
      </c>
      <c r="DB35" s="101">
        <f>VSM!D232</f>
        <v>0</v>
      </c>
      <c r="DC35" s="101">
        <f>VSM!E232</f>
        <v>0</v>
      </c>
      <c r="DD35" s="102" t="e">
        <f t="shared" si="59"/>
        <v>#DIV/0!</v>
      </c>
      <c r="DE35" s="101">
        <f>VSM!F232</f>
        <v>0</v>
      </c>
      <c r="DF35" s="101">
        <f>ABS(VSM!G232)</f>
        <v>0</v>
      </c>
      <c r="DG35" s="103" t="e">
        <f t="shared" si="60"/>
        <v>#DIV/0!</v>
      </c>
      <c r="DH35" s="101">
        <f>VSM!H232</f>
        <v>0</v>
      </c>
      <c r="DI35" s="101">
        <f>VSM!K232</f>
        <v>0</v>
      </c>
      <c r="DJ35" s="101">
        <f>VSM!D283</f>
        <v>0</v>
      </c>
      <c r="DK35" s="101">
        <f>VSM!E283</f>
        <v>0</v>
      </c>
      <c r="DL35" s="102" t="e">
        <f t="shared" si="61"/>
        <v>#DIV/0!</v>
      </c>
      <c r="DM35" s="101">
        <f>VSM!F283</f>
        <v>0</v>
      </c>
      <c r="DN35" s="101">
        <f>ABS(VSM!G283)</f>
        <v>0</v>
      </c>
      <c r="DO35" s="103" t="e">
        <f t="shared" si="62"/>
        <v>#DIV/0!</v>
      </c>
      <c r="DP35" s="101">
        <f>VSM!H283</f>
        <v>0</v>
      </c>
      <c r="DQ35" s="101">
        <f>VSM!K283</f>
        <v>0</v>
      </c>
      <c r="DR35" s="101">
        <f>VSM!D130</f>
        <v>0</v>
      </c>
      <c r="DS35" s="101">
        <f>VSM!E130</f>
        <v>0</v>
      </c>
      <c r="DT35" s="102" t="e">
        <f t="shared" si="63"/>
        <v>#DIV/0!</v>
      </c>
      <c r="DU35" s="101">
        <f>VSM!F130</f>
        <v>0</v>
      </c>
      <c r="DV35" s="101"/>
      <c r="DW35" s="103" t="e">
        <f t="shared" si="64"/>
        <v>#DIV/0!</v>
      </c>
      <c r="DX35" s="101">
        <f>VSM!H130</f>
        <v>0</v>
      </c>
      <c r="DY35" s="101">
        <f>VSM!K130</f>
        <v>0</v>
      </c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</row>
    <row r="36" spans="1:190" ht="16.5" customHeight="1">
      <c r="A36" s="83">
        <v>128</v>
      </c>
      <c r="B36" s="84" t="str">
        <f>Lokalizacje!D30</f>
        <v>52° 12.990'N</v>
      </c>
      <c r="C36" s="84" t="str">
        <f>Lokalizacje!C30</f>
        <v>21° 07.972'E</v>
      </c>
      <c r="D36" s="85">
        <f>Lokalizacje!B30</f>
        <v>45237</v>
      </c>
      <c r="E36" s="86">
        <f>'Analiza sitowa'!B29</f>
        <v>593.03</v>
      </c>
      <c r="F36" s="86">
        <f>'Analiza sitowa'!C29</f>
        <v>29.56</v>
      </c>
      <c r="G36" s="86">
        <f>'Analiza sitowa'!D29</f>
        <v>114.76</v>
      </c>
      <c r="H36" s="86">
        <f>'Analiza sitowa'!E29</f>
        <v>251.42</v>
      </c>
      <c r="I36" s="86">
        <f>'Analiza sitowa'!F29</f>
        <v>170.37</v>
      </c>
      <c r="J36" s="86">
        <f>'Analiza sitowa'!G29</f>
        <v>26.09</v>
      </c>
      <c r="K36" s="87">
        <f t="shared" si="0"/>
        <v>592.20000000000005</v>
      </c>
      <c r="L36" s="87">
        <f t="shared" si="1"/>
        <v>0.82999999999992724</v>
      </c>
      <c r="M36" s="88">
        <f t="shared" si="2"/>
        <v>100</v>
      </c>
      <c r="N36" s="88">
        <f t="shared" si="3"/>
        <v>4.9845707637050403</v>
      </c>
      <c r="O36" s="88">
        <f t="shared" si="4"/>
        <v>19.351466199011856</v>
      </c>
      <c r="P36" s="88">
        <f t="shared" si="5"/>
        <v>42.395831576817358</v>
      </c>
      <c r="Q36" s="88">
        <f t="shared" si="6"/>
        <v>28.728732104615283</v>
      </c>
      <c r="R36" s="88">
        <f t="shared" si="7"/>
        <v>4.3994401632295164</v>
      </c>
      <c r="S36" s="89">
        <f>'Masa Wawer'!D30</f>
        <v>8.83</v>
      </c>
      <c r="T36" s="89">
        <f>'Masa Wawer'!G30</f>
        <v>9.5400000000000009</v>
      </c>
      <c r="U36" s="89">
        <f>'Masa Wawer'!J30</f>
        <v>10.489999999999998</v>
      </c>
      <c r="V36" s="89">
        <f>'Masa Wawer'!M30</f>
        <v>9.98</v>
      </c>
      <c r="W36" s="89">
        <f>'Masa Wawer'!P30</f>
        <v>9.9599999999999991</v>
      </c>
      <c r="X36" s="89">
        <f>'Masa Wawer'!S30</f>
        <v>9.4499999999999993</v>
      </c>
      <c r="Y36" s="90">
        <f t="shared" ca="1" si="8"/>
        <v>5.84035E-4</v>
      </c>
      <c r="Z36" s="90">
        <f t="shared" ca="1" si="9"/>
        <v>1.7983000000000001E-3</v>
      </c>
      <c r="AA36" s="90">
        <f t="shared" ca="1" si="10"/>
        <v>9.4047500000000008E-4</v>
      </c>
      <c r="AB36" s="90">
        <f t="shared" ca="1" si="11"/>
        <v>4.5377999999999998E-4</v>
      </c>
      <c r="AC36" s="90">
        <f t="shared" ca="1" si="12"/>
        <v>4.0167999999999996E-4</v>
      </c>
      <c r="AD36" s="90">
        <f t="shared" ca="1" si="13"/>
        <v>8.3752000000000002E-4</v>
      </c>
      <c r="AE36" s="91">
        <f t="shared" ca="1" si="14"/>
        <v>5.8403499999999999E-6</v>
      </c>
      <c r="AF36" s="91">
        <f t="shared" ca="1" si="15"/>
        <v>1.7983E-5</v>
      </c>
      <c r="AG36" s="91">
        <f t="shared" ca="1" si="16"/>
        <v>9.40475E-6</v>
      </c>
      <c r="AH36" s="91">
        <f t="shared" ca="1" si="17"/>
        <v>4.5378E-6</v>
      </c>
      <c r="AI36" s="91">
        <f t="shared" ca="1" si="18"/>
        <v>4.0167999999999994E-6</v>
      </c>
      <c r="AJ36" s="91">
        <f t="shared" ca="1" si="19"/>
        <v>8.3752000000000007E-6</v>
      </c>
      <c r="AK36" s="226">
        <f t="shared" ca="1" si="20"/>
        <v>66.142129105322766</v>
      </c>
      <c r="AL36" s="226">
        <f t="shared" ca="1" si="21"/>
        <v>188.50104821802933</v>
      </c>
      <c r="AM36" s="226">
        <f t="shared" ca="1" si="22"/>
        <v>89.654432793136337</v>
      </c>
      <c r="AN36" s="226">
        <f t="shared" ca="1" si="23"/>
        <v>45.4689378757515</v>
      </c>
      <c r="AO36" s="226">
        <f t="shared" ca="1" si="24"/>
        <v>40.329317269076299</v>
      </c>
      <c r="AP36" s="226">
        <f t="shared" ca="1" si="25"/>
        <v>88.626455026455048</v>
      </c>
      <c r="AQ36" s="92">
        <f t="shared" ca="1" si="26"/>
        <v>518.72232028777125</v>
      </c>
      <c r="AR36" s="93">
        <f t="shared" ca="1" si="27"/>
        <v>12.750970320426763</v>
      </c>
      <c r="AS36" s="93">
        <f t="shared" ca="1" si="28"/>
        <v>36.339490483743738</v>
      </c>
      <c r="AT36" s="93">
        <f t="shared" ca="1" si="29"/>
        <v>17.283704457405804</v>
      </c>
      <c r="AU36" s="93">
        <f t="shared" ca="1" si="30"/>
        <v>8.7655641751692368</v>
      </c>
      <c r="AV36" s="93">
        <f t="shared" ca="1" si="31"/>
        <v>7.7747410689215828</v>
      </c>
      <c r="AW36" s="93">
        <f t="shared" ca="1" si="32"/>
        <v>17.085529494332885</v>
      </c>
      <c r="AX36" s="91">
        <f ca="1">'F3 Wawer'!AK29</f>
        <v>5.5561E-4</v>
      </c>
      <c r="AY36" s="91">
        <f t="shared" ca="1" si="33"/>
        <v>5.5561E-6</v>
      </c>
      <c r="AZ36" s="92">
        <f t="shared" ca="1" si="34"/>
        <v>62.922989807474522</v>
      </c>
      <c r="BA36" s="92">
        <f t="shared" ca="1" si="35"/>
        <v>4.8670028337342783</v>
      </c>
      <c r="BB36" s="91">
        <f>ARM!G33</f>
        <v>4.2121397602040153E-3</v>
      </c>
      <c r="BC36" s="91">
        <f t="shared" si="36"/>
        <v>4.2121397602040155E-9</v>
      </c>
      <c r="BD36" s="94">
        <f t="shared" si="37"/>
        <v>1.1756550086258318E-7</v>
      </c>
      <c r="BE36" s="95">
        <f t="shared" si="38"/>
        <v>11.756550086258319</v>
      </c>
      <c r="BF36" s="91"/>
      <c r="BG36" s="91">
        <f t="shared" si="66"/>
        <v>0</v>
      </c>
      <c r="BH36" s="94">
        <f t="shared" si="67"/>
        <v>0</v>
      </c>
      <c r="BI36" s="95">
        <f t="shared" si="68"/>
        <v>0</v>
      </c>
      <c r="BJ36" s="96"/>
      <c r="BK36" s="91">
        <f t="shared" si="39"/>
        <v>0</v>
      </c>
      <c r="BL36" s="97">
        <f t="shared" si="65"/>
        <v>0</v>
      </c>
      <c r="BM36" s="95">
        <f t="shared" si="40"/>
        <v>0</v>
      </c>
      <c r="BN36" s="96"/>
      <c r="BO36" s="91">
        <f t="shared" si="41"/>
        <v>0</v>
      </c>
      <c r="BP36" s="97">
        <f t="shared" si="42"/>
        <v>0</v>
      </c>
      <c r="BQ36" s="95">
        <f t="shared" si="43"/>
        <v>0</v>
      </c>
      <c r="BR36" s="96"/>
      <c r="BS36" s="91">
        <f t="shared" si="44"/>
        <v>0</v>
      </c>
      <c r="BT36" s="94">
        <f t="shared" si="45"/>
        <v>0</v>
      </c>
      <c r="BU36" s="95">
        <f t="shared" si="46"/>
        <v>0</v>
      </c>
      <c r="BV36" s="91"/>
      <c r="BW36" s="91">
        <f t="shared" si="69"/>
        <v>0</v>
      </c>
      <c r="BX36" s="94">
        <f t="shared" si="70"/>
        <v>0</v>
      </c>
      <c r="BY36" s="95">
        <f t="shared" si="71"/>
        <v>0</v>
      </c>
      <c r="BZ36" s="95"/>
      <c r="CA36" s="95"/>
      <c r="CB36" s="95"/>
      <c r="CC36" s="95"/>
      <c r="CD36" s="101">
        <f>VSM!D29</f>
        <v>27.268999999999998</v>
      </c>
      <c r="CE36" s="101">
        <f>VSM!E29</f>
        <v>4.3460000000000001</v>
      </c>
      <c r="CF36" s="102">
        <f t="shared" si="53"/>
        <v>0.1593751145989952</v>
      </c>
      <c r="CG36" s="101">
        <f>VSM!F29</f>
        <v>11.63</v>
      </c>
      <c r="CH36" s="101">
        <f>ABS(VSM!G29)</f>
        <v>26.58</v>
      </c>
      <c r="CI36" s="103">
        <f t="shared" si="54"/>
        <v>2.285468615649183</v>
      </c>
      <c r="CJ36" s="101">
        <f>VSM!H29</f>
        <v>24.54</v>
      </c>
      <c r="CK36" s="101">
        <f>VSM!K29</f>
        <v>9.1</v>
      </c>
      <c r="CL36" s="101">
        <f>VSM!D80</f>
        <v>0</v>
      </c>
      <c r="CM36" s="101">
        <f>VSM!E80</f>
        <v>0</v>
      </c>
      <c r="CN36" s="102" t="e">
        <f t="shared" si="55"/>
        <v>#DIV/0!</v>
      </c>
      <c r="CO36" s="101">
        <f>VSM!F80</f>
        <v>0</v>
      </c>
      <c r="CP36" s="101"/>
      <c r="CQ36" s="103" t="e">
        <f t="shared" si="56"/>
        <v>#DIV/0!</v>
      </c>
      <c r="CR36" s="101">
        <f>VSM!H80</f>
        <v>0</v>
      </c>
      <c r="CS36" s="101">
        <f>VSM!K80</f>
        <v>0</v>
      </c>
      <c r="CT36" s="101">
        <f>VSM!D182</f>
        <v>0</v>
      </c>
      <c r="CU36" s="101">
        <f>VSM!E182</f>
        <v>0</v>
      </c>
      <c r="CV36" s="102" t="e">
        <f t="shared" si="57"/>
        <v>#DIV/0!</v>
      </c>
      <c r="CW36" s="101">
        <f>VSM!F182</f>
        <v>0</v>
      </c>
      <c r="CX36" s="101">
        <f>ABS(VSM!G182)</f>
        <v>0</v>
      </c>
      <c r="CY36" s="103" t="e">
        <f t="shared" si="58"/>
        <v>#DIV/0!</v>
      </c>
      <c r="CZ36" s="101">
        <f>VSM!H182</f>
        <v>0</v>
      </c>
      <c r="DA36" s="101">
        <f>VSM!K182</f>
        <v>0</v>
      </c>
      <c r="DB36" s="101">
        <f>VSM!D233</f>
        <v>0</v>
      </c>
      <c r="DC36" s="101">
        <f>VSM!E233</f>
        <v>0</v>
      </c>
      <c r="DD36" s="102" t="e">
        <f t="shared" si="59"/>
        <v>#DIV/0!</v>
      </c>
      <c r="DE36" s="101">
        <f>VSM!F233</f>
        <v>0</v>
      </c>
      <c r="DF36" s="101">
        <f>ABS(VSM!G233)</f>
        <v>0</v>
      </c>
      <c r="DG36" s="103" t="e">
        <f t="shared" si="60"/>
        <v>#DIV/0!</v>
      </c>
      <c r="DH36" s="101">
        <f>VSM!H233</f>
        <v>0</v>
      </c>
      <c r="DI36" s="101">
        <f>VSM!K233</f>
        <v>0</v>
      </c>
      <c r="DJ36" s="101">
        <f>VSM!D284</f>
        <v>0</v>
      </c>
      <c r="DK36" s="101">
        <f>VSM!E284</f>
        <v>0</v>
      </c>
      <c r="DL36" s="102" t="e">
        <f t="shared" si="61"/>
        <v>#DIV/0!</v>
      </c>
      <c r="DM36" s="101">
        <f>VSM!F284</f>
        <v>0</v>
      </c>
      <c r="DN36" s="101">
        <f>ABS(VSM!G284)</f>
        <v>0</v>
      </c>
      <c r="DO36" s="103" t="e">
        <f t="shared" si="62"/>
        <v>#DIV/0!</v>
      </c>
      <c r="DP36" s="101">
        <f>VSM!H284</f>
        <v>0</v>
      </c>
      <c r="DQ36" s="101">
        <f>VSM!K284</f>
        <v>0</v>
      </c>
      <c r="DR36" s="101">
        <f>VSM!D131</f>
        <v>0</v>
      </c>
      <c r="DS36" s="101">
        <f>VSM!E131</f>
        <v>0</v>
      </c>
      <c r="DT36" s="102" t="e">
        <f t="shared" si="63"/>
        <v>#DIV/0!</v>
      </c>
      <c r="DU36" s="101">
        <f>VSM!F131</f>
        <v>0</v>
      </c>
      <c r="DV36" s="101"/>
      <c r="DW36" s="103" t="e">
        <f t="shared" si="64"/>
        <v>#DIV/0!</v>
      </c>
      <c r="DX36" s="101">
        <f>VSM!H131</f>
        <v>0</v>
      </c>
      <c r="DY36" s="101">
        <f>VSM!K131</f>
        <v>0</v>
      </c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</row>
    <row r="37" spans="1:190" ht="16.5" customHeight="1">
      <c r="A37" s="83">
        <v>129</v>
      </c>
      <c r="B37" s="84" t="str">
        <f>Lokalizacje!D31</f>
        <v>52° 13.186'N</v>
      </c>
      <c r="C37" s="84" t="str">
        <f>Lokalizacje!C31</f>
        <v>21° 08.436'E</v>
      </c>
      <c r="D37" s="85">
        <f>Lokalizacje!B31</f>
        <v>45237</v>
      </c>
      <c r="E37" s="86">
        <f>'Analiza sitowa'!B30</f>
        <v>434.28</v>
      </c>
      <c r="F37" s="86">
        <f>'Analiza sitowa'!C30</f>
        <v>22.79</v>
      </c>
      <c r="G37" s="86">
        <f>'Analiza sitowa'!D30</f>
        <v>46.69</v>
      </c>
      <c r="H37" s="86">
        <f>'Analiza sitowa'!E30</f>
        <v>117.26</v>
      </c>
      <c r="I37" s="86">
        <f>'Analiza sitowa'!F30</f>
        <v>197.26</v>
      </c>
      <c r="J37" s="86">
        <f>'Analiza sitowa'!G30</f>
        <v>49.61</v>
      </c>
      <c r="K37" s="87">
        <f t="shared" si="0"/>
        <v>433.61</v>
      </c>
      <c r="L37" s="87">
        <f t="shared" si="1"/>
        <v>0.66999999999995907</v>
      </c>
      <c r="M37" s="88">
        <f t="shared" si="2"/>
        <v>100</v>
      </c>
      <c r="N37" s="88">
        <f t="shared" si="3"/>
        <v>5.2477664179791841</v>
      </c>
      <c r="O37" s="88">
        <f t="shared" si="4"/>
        <v>10.751128304319794</v>
      </c>
      <c r="P37" s="88">
        <f t="shared" si="5"/>
        <v>27.001013171225942</v>
      </c>
      <c r="Q37" s="88">
        <f t="shared" si="6"/>
        <v>45.422308188265639</v>
      </c>
      <c r="R37" s="88">
        <f t="shared" si="7"/>
        <v>11.423505572441742</v>
      </c>
      <c r="S37" s="89">
        <f>'Masa Wawer'!D31</f>
        <v>10.16</v>
      </c>
      <c r="T37" s="89">
        <f>'Masa Wawer'!G31</f>
        <v>9.67</v>
      </c>
      <c r="U37" s="89">
        <f>'Masa Wawer'!J31</f>
        <v>10.399999999999999</v>
      </c>
      <c r="V37" s="89">
        <f>'Masa Wawer'!M31</f>
        <v>10.350000000000001</v>
      </c>
      <c r="W37" s="89">
        <f>'Masa Wawer'!P31</f>
        <v>10.050000000000001</v>
      </c>
      <c r="X37" s="89">
        <f>'Masa Wawer'!S31</f>
        <v>8.620000000000001</v>
      </c>
      <c r="Y37" s="90">
        <f t="shared" ca="1" si="8"/>
        <v>3.6952000000000003E-4</v>
      </c>
      <c r="Z37" s="90">
        <f t="shared" ca="1" si="9"/>
        <v>3.82195E-4</v>
      </c>
      <c r="AA37" s="90">
        <f t="shared" ca="1" si="10"/>
        <v>3.0327499999999999E-4</v>
      </c>
      <c r="AB37" s="90">
        <f t="shared" ca="1" si="11"/>
        <v>1.9741000000000002E-4</v>
      </c>
      <c r="AC37" s="90">
        <f t="shared" ca="1" si="12"/>
        <v>3.1500000000000001E-4</v>
      </c>
      <c r="AD37" s="90">
        <f t="shared" ca="1" si="13"/>
        <v>6.7025000000000006E-4</v>
      </c>
      <c r="AE37" s="91">
        <f t="shared" ca="1" si="14"/>
        <v>3.6952000000000002E-6</v>
      </c>
      <c r="AF37" s="91">
        <f t="shared" ca="1" si="15"/>
        <v>3.8219499999999999E-6</v>
      </c>
      <c r="AG37" s="91">
        <f t="shared" ca="1" si="16"/>
        <v>3.0327499999999999E-6</v>
      </c>
      <c r="AH37" s="91">
        <f t="shared" ca="1" si="17"/>
        <v>1.9741000000000003E-6</v>
      </c>
      <c r="AI37" s="91">
        <f t="shared" ca="1" si="18"/>
        <v>3.1500000000000003E-6</v>
      </c>
      <c r="AJ37" s="91">
        <f t="shared" ca="1" si="19"/>
        <v>6.7025000000000006E-6</v>
      </c>
      <c r="AK37" s="226">
        <f t="shared" ca="1" si="20"/>
        <v>36.370078740157481</v>
      </c>
      <c r="AL37" s="226">
        <f t="shared" ca="1" si="21"/>
        <v>39.523784901758013</v>
      </c>
      <c r="AM37" s="226">
        <f t="shared" ca="1" si="22"/>
        <v>29.161057692307693</v>
      </c>
      <c r="AN37" s="226">
        <f t="shared" ca="1" si="23"/>
        <v>19.073429951690823</v>
      </c>
      <c r="AO37" s="226">
        <f t="shared" ca="1" si="24"/>
        <v>31.343283582089555</v>
      </c>
      <c r="AP37" s="226">
        <f t="shared" ca="1" si="25"/>
        <v>77.75522041763341</v>
      </c>
      <c r="AQ37" s="92">
        <f t="shared" ca="1" si="26"/>
        <v>233.22685528563696</v>
      </c>
      <c r="AR37" s="93">
        <f t="shared" ca="1" si="27"/>
        <v>15.594292816585989</v>
      </c>
      <c r="AS37" s="93">
        <f t="shared" ca="1" si="28"/>
        <v>16.946498229525307</v>
      </c>
      <c r="AT37" s="93">
        <f t="shared" ca="1" si="29"/>
        <v>12.503301841717002</v>
      </c>
      <c r="AU37" s="93">
        <f t="shared" ca="1" si="30"/>
        <v>8.178059052561192</v>
      </c>
      <c r="AV37" s="93">
        <f t="shared" ca="1" si="31"/>
        <v>13.438968485727296</v>
      </c>
      <c r="AW37" s="93">
        <f t="shared" ca="1" si="32"/>
        <v>33.338879573883226</v>
      </c>
      <c r="AX37" s="91">
        <f ca="1">'F3 Wawer'!AK30</f>
        <v>3.5657500000000003E-4</v>
      </c>
      <c r="AY37" s="91">
        <f t="shared" ca="1" si="33"/>
        <v>3.5657500000000005E-6</v>
      </c>
      <c r="AZ37" s="92">
        <f t="shared" ca="1" si="34"/>
        <v>35.09596456692914</v>
      </c>
      <c r="BA37" s="92">
        <f t="shared" ca="1" si="35"/>
        <v>3.5031933318900048</v>
      </c>
      <c r="BB37" s="91">
        <f>ARM!G34</f>
        <v>4.0471028553764133E-3</v>
      </c>
      <c r="BC37" s="91">
        <f t="shared" si="36"/>
        <v>4.0471028553764129E-9</v>
      </c>
      <c r="BD37" s="94">
        <f t="shared" si="37"/>
        <v>1.1295913747450609E-7</v>
      </c>
      <c r="BE37" s="95">
        <f t="shared" si="38"/>
        <v>11.295913747450609</v>
      </c>
      <c r="BF37" s="91"/>
      <c r="BG37" s="91">
        <f t="shared" si="66"/>
        <v>0</v>
      </c>
      <c r="BH37" s="94">
        <f t="shared" si="67"/>
        <v>0</v>
      </c>
      <c r="BI37" s="95">
        <f t="shared" si="68"/>
        <v>0</v>
      </c>
      <c r="BJ37" s="96"/>
      <c r="BK37" s="91">
        <f t="shared" si="39"/>
        <v>0</v>
      </c>
      <c r="BL37" s="97">
        <f t="shared" si="65"/>
        <v>0</v>
      </c>
      <c r="BM37" s="95">
        <f t="shared" si="40"/>
        <v>0</v>
      </c>
      <c r="BN37" s="96"/>
      <c r="BO37" s="91">
        <f t="shared" si="41"/>
        <v>0</v>
      </c>
      <c r="BP37" s="97">
        <f t="shared" si="42"/>
        <v>0</v>
      </c>
      <c r="BQ37" s="95">
        <f t="shared" si="43"/>
        <v>0</v>
      </c>
      <c r="BR37" s="96"/>
      <c r="BS37" s="91">
        <f t="shared" si="44"/>
        <v>0</v>
      </c>
      <c r="BT37" s="94">
        <f t="shared" si="45"/>
        <v>0</v>
      </c>
      <c r="BU37" s="95">
        <f t="shared" si="46"/>
        <v>0</v>
      </c>
      <c r="BV37" s="91"/>
      <c r="BW37" s="91">
        <f t="shared" si="69"/>
        <v>0</v>
      </c>
      <c r="BX37" s="94">
        <f t="shared" si="70"/>
        <v>0</v>
      </c>
      <c r="BY37" s="95">
        <f t="shared" si="71"/>
        <v>0</v>
      </c>
      <c r="BZ37" s="95"/>
      <c r="CA37" s="95"/>
      <c r="CB37" s="95"/>
      <c r="CC37" s="95"/>
      <c r="CD37" s="101">
        <f>VSM!D30</f>
        <v>145.36600000000001</v>
      </c>
      <c r="CE37" s="101">
        <f>VSM!E30</f>
        <v>4.9960000000000004</v>
      </c>
      <c r="CF37" s="102">
        <f t="shared" si="53"/>
        <v>3.43684217767566E-2</v>
      </c>
      <c r="CG37" s="101">
        <f>VSM!F30</f>
        <v>4.9800000000000004</v>
      </c>
      <c r="CH37" s="101">
        <f>ABS(VSM!G30)</f>
        <v>22.95</v>
      </c>
      <c r="CI37" s="103">
        <f t="shared" si="54"/>
        <v>4.6084337349397586</v>
      </c>
      <c r="CJ37" s="101">
        <f>VSM!H30</f>
        <v>130.83000000000001</v>
      </c>
      <c r="CK37" s="101">
        <f>VSM!K30</f>
        <v>6.4</v>
      </c>
      <c r="CL37" s="101">
        <f>VSM!D81</f>
        <v>0</v>
      </c>
      <c r="CM37" s="101">
        <f>VSM!E81</f>
        <v>0</v>
      </c>
      <c r="CN37" s="102" t="e">
        <f t="shared" si="55"/>
        <v>#DIV/0!</v>
      </c>
      <c r="CO37" s="101">
        <f>VSM!F81</f>
        <v>0</v>
      </c>
      <c r="CP37" s="101"/>
      <c r="CQ37" s="103" t="e">
        <f t="shared" si="56"/>
        <v>#DIV/0!</v>
      </c>
      <c r="CR37" s="101">
        <f>VSM!H81</f>
        <v>0</v>
      </c>
      <c r="CS37" s="101">
        <f>VSM!K81</f>
        <v>0</v>
      </c>
      <c r="CT37" s="101">
        <f>VSM!D183</f>
        <v>0</v>
      </c>
      <c r="CU37" s="101">
        <f>VSM!E183</f>
        <v>0</v>
      </c>
      <c r="CV37" s="102" t="e">
        <f t="shared" si="57"/>
        <v>#DIV/0!</v>
      </c>
      <c r="CW37" s="101">
        <f>VSM!F183</f>
        <v>0</v>
      </c>
      <c r="CX37" s="101">
        <f>ABS(VSM!G183)</f>
        <v>0</v>
      </c>
      <c r="CY37" s="103" t="e">
        <f t="shared" si="58"/>
        <v>#DIV/0!</v>
      </c>
      <c r="CZ37" s="101">
        <f>VSM!H183</f>
        <v>0</v>
      </c>
      <c r="DA37" s="101">
        <f>VSM!K183</f>
        <v>0</v>
      </c>
      <c r="DB37" s="101">
        <f>VSM!D234</f>
        <v>0</v>
      </c>
      <c r="DC37" s="101">
        <f>VSM!E234</f>
        <v>0</v>
      </c>
      <c r="DD37" s="102" t="e">
        <f t="shared" si="59"/>
        <v>#DIV/0!</v>
      </c>
      <c r="DE37" s="101">
        <f>VSM!F234</f>
        <v>0</v>
      </c>
      <c r="DF37" s="101">
        <f>ABS(VSM!G234)</f>
        <v>0</v>
      </c>
      <c r="DG37" s="103" t="e">
        <f t="shared" si="60"/>
        <v>#DIV/0!</v>
      </c>
      <c r="DH37" s="101">
        <f>VSM!H234</f>
        <v>0</v>
      </c>
      <c r="DI37" s="101">
        <f>VSM!K234</f>
        <v>0</v>
      </c>
      <c r="DJ37" s="101">
        <f>VSM!D285</f>
        <v>0</v>
      </c>
      <c r="DK37" s="101">
        <f>VSM!E285</f>
        <v>0</v>
      </c>
      <c r="DL37" s="102" t="e">
        <f t="shared" si="61"/>
        <v>#DIV/0!</v>
      </c>
      <c r="DM37" s="101">
        <f>VSM!F285</f>
        <v>0</v>
      </c>
      <c r="DN37" s="101">
        <f>ABS(VSM!G285)</f>
        <v>0</v>
      </c>
      <c r="DO37" s="103" t="e">
        <f t="shared" si="62"/>
        <v>#DIV/0!</v>
      </c>
      <c r="DP37" s="101">
        <f>VSM!H285</f>
        <v>0</v>
      </c>
      <c r="DQ37" s="101">
        <f>VSM!K285</f>
        <v>0</v>
      </c>
      <c r="DR37" s="101">
        <f>VSM!D132</f>
        <v>0</v>
      </c>
      <c r="DS37" s="101">
        <f>VSM!E132</f>
        <v>0</v>
      </c>
      <c r="DT37" s="102" t="e">
        <f t="shared" si="63"/>
        <v>#DIV/0!</v>
      </c>
      <c r="DU37" s="101">
        <f>VSM!F132</f>
        <v>0</v>
      </c>
      <c r="DV37" s="101"/>
      <c r="DW37" s="103" t="e">
        <f t="shared" si="64"/>
        <v>#DIV/0!</v>
      </c>
      <c r="DX37" s="101">
        <f>VSM!H132</f>
        <v>0</v>
      </c>
      <c r="DY37" s="101">
        <f>VSM!K132</f>
        <v>0</v>
      </c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</row>
    <row r="38" spans="1:190" ht="16.5" customHeight="1">
      <c r="A38" s="83">
        <v>130</v>
      </c>
      <c r="B38" s="84" t="str">
        <f>Lokalizacje!D32</f>
        <v>52° 13.387'N</v>
      </c>
      <c r="C38" s="84" t="str">
        <f>Lokalizacje!C32</f>
        <v>21° 08.913'E</v>
      </c>
      <c r="D38" s="85">
        <f>Lokalizacje!B32</f>
        <v>45237</v>
      </c>
      <c r="E38" s="86">
        <f>'Analiza sitowa'!B31</f>
        <v>750.6</v>
      </c>
      <c r="F38" s="86">
        <f>'Analiza sitowa'!C31</f>
        <v>30.98</v>
      </c>
      <c r="G38" s="86">
        <f>'Analiza sitowa'!D31</f>
        <v>243.15</v>
      </c>
      <c r="H38" s="86">
        <f>'Analiza sitowa'!E31</f>
        <v>304.88</v>
      </c>
      <c r="I38" s="86">
        <f>'Analiza sitowa'!F31</f>
        <v>148.32</v>
      </c>
      <c r="J38" s="86">
        <f>'Analiza sitowa'!G31</f>
        <v>21.28</v>
      </c>
      <c r="K38" s="87">
        <f t="shared" si="0"/>
        <v>748.6099999999999</v>
      </c>
      <c r="L38" s="87">
        <f t="shared" si="1"/>
        <v>1.9900000000001228</v>
      </c>
      <c r="M38" s="88">
        <f t="shared" si="2"/>
        <v>100</v>
      </c>
      <c r="N38" s="88">
        <f t="shared" si="3"/>
        <v>4.1273647748467885</v>
      </c>
      <c r="O38" s="88">
        <f t="shared" si="4"/>
        <v>32.394084732214232</v>
      </c>
      <c r="P38" s="88">
        <f t="shared" si="5"/>
        <v>40.618172128963494</v>
      </c>
      <c r="Q38" s="88">
        <f t="shared" si="6"/>
        <v>19.760191846522783</v>
      </c>
      <c r="R38" s="88">
        <f t="shared" si="7"/>
        <v>2.8350652811084469</v>
      </c>
      <c r="S38" s="89">
        <f>'Masa Wawer'!D32</f>
        <v>9.5300000000000011</v>
      </c>
      <c r="T38" s="89">
        <f>'Masa Wawer'!G32</f>
        <v>10.23</v>
      </c>
      <c r="U38" s="89">
        <f>'Masa Wawer'!J32</f>
        <v>10.210000000000001</v>
      </c>
      <c r="V38" s="89">
        <f>'Masa Wawer'!M32</f>
        <v>9.7100000000000009</v>
      </c>
      <c r="W38" s="89">
        <f>'Masa Wawer'!P32</f>
        <v>9.31</v>
      </c>
      <c r="X38" s="89">
        <f>'Masa Wawer'!S32</f>
        <v>8.48</v>
      </c>
      <c r="Y38" s="90">
        <f t="shared" ca="1" si="8"/>
        <v>1.0245499999999999E-3</v>
      </c>
      <c r="Z38" s="90">
        <f t="shared" ca="1" si="9"/>
        <v>2.67585E-3</v>
      </c>
      <c r="AA38" s="90">
        <f t="shared" ca="1" si="10"/>
        <v>1.1708000000000001E-3</v>
      </c>
      <c r="AB38" s="90">
        <f t="shared" ca="1" si="11"/>
        <v>8.0276499999999999E-4</v>
      </c>
      <c r="AC38" s="90">
        <f t="shared" ca="1" si="12"/>
        <v>8.1851999999999999E-4</v>
      </c>
      <c r="AD38" s="90">
        <f t="shared" ca="1" si="13"/>
        <v>2.0244E-3</v>
      </c>
      <c r="AE38" s="91">
        <f t="shared" ca="1" si="14"/>
        <v>1.0245499999999999E-5</v>
      </c>
      <c r="AF38" s="91">
        <f t="shared" ca="1" si="15"/>
        <v>2.6758500000000001E-5</v>
      </c>
      <c r="AG38" s="91">
        <f t="shared" ca="1" si="16"/>
        <v>1.1708E-5</v>
      </c>
      <c r="AH38" s="91">
        <f t="shared" ca="1" si="17"/>
        <v>8.0276499999999993E-6</v>
      </c>
      <c r="AI38" s="91">
        <f t="shared" ca="1" si="18"/>
        <v>8.1851999999999992E-6</v>
      </c>
      <c r="AJ38" s="91">
        <f t="shared" ca="1" si="19"/>
        <v>2.0244000000000001E-5</v>
      </c>
      <c r="AK38" s="226">
        <f t="shared" ca="1" si="20"/>
        <v>107.507869884575</v>
      </c>
      <c r="AL38" s="226">
        <f t="shared" ca="1" si="21"/>
        <v>261.56891495601172</v>
      </c>
      <c r="AM38" s="226">
        <f t="shared" ca="1" si="22"/>
        <v>114.67189030362388</v>
      </c>
      <c r="AN38" s="226">
        <f t="shared" ca="1" si="23"/>
        <v>82.674047373841375</v>
      </c>
      <c r="AO38" s="226">
        <f t="shared" ca="1" si="24"/>
        <v>87.918367346938766</v>
      </c>
      <c r="AP38" s="226">
        <f t="shared" ca="1" si="25"/>
        <v>238.72641509433961</v>
      </c>
      <c r="AQ38" s="92">
        <f t="shared" ca="1" si="26"/>
        <v>893.06750495933034</v>
      </c>
      <c r="AR38" s="93">
        <f t="shared" ca="1" si="27"/>
        <v>12.038045196759324</v>
      </c>
      <c r="AS38" s="93">
        <f t="shared" ca="1" si="28"/>
        <v>29.288817866900597</v>
      </c>
      <c r="AT38" s="93">
        <f t="shared" ca="1" si="29"/>
        <v>12.840226485325537</v>
      </c>
      <c r="AU38" s="93">
        <f t="shared" ca="1" si="30"/>
        <v>9.2573122316891698</v>
      </c>
      <c r="AV38" s="93">
        <f t="shared" ca="1" si="31"/>
        <v>9.8445377150904747</v>
      </c>
      <c r="AW38" s="93">
        <f t="shared" ca="1" si="32"/>
        <v>26.7310605042349</v>
      </c>
      <c r="AX38" s="91">
        <f ca="1">'F3 Wawer'!AK31</f>
        <v>9.8420000000000018E-4</v>
      </c>
      <c r="AY38" s="91">
        <f t="shared" ca="1" si="33"/>
        <v>9.8420000000000017E-6</v>
      </c>
      <c r="AZ38" s="92">
        <f t="shared" ca="1" si="34"/>
        <v>103.27387198321091</v>
      </c>
      <c r="BA38" s="92">
        <f t="shared" ca="1" si="35"/>
        <v>3.9383143819237523</v>
      </c>
      <c r="BB38" s="91">
        <f>ARM!G35</f>
        <v>9.0488509953920333E-3</v>
      </c>
      <c r="BC38" s="91">
        <f t="shared" si="36"/>
        <v>9.0488509953920326E-9</v>
      </c>
      <c r="BD38" s="94">
        <f t="shared" si="37"/>
        <v>2.5256348556027536E-7</v>
      </c>
      <c r="BE38" s="95">
        <f t="shared" si="38"/>
        <v>25.256348556027536</v>
      </c>
      <c r="BF38" s="91">
        <f>ARM!G126</f>
        <v>2.123983142723318E-2</v>
      </c>
      <c r="BG38" s="91">
        <f t="shared" si="66"/>
        <v>2.1239831427233181E-8</v>
      </c>
      <c r="BH38" s="94">
        <f t="shared" si="67"/>
        <v>5.9282729494677497E-7</v>
      </c>
      <c r="BI38" s="95">
        <f t="shared" si="68"/>
        <v>59.282729494677497</v>
      </c>
      <c r="BJ38" s="96">
        <f>ARM!G125</f>
        <v>1.2076743873668663E-2</v>
      </c>
      <c r="BK38" s="91">
        <f t="shared" si="39"/>
        <v>1.2076743873668663E-8</v>
      </c>
      <c r="BL38" s="97">
        <f t="shared" si="65"/>
        <v>3.3707534011839645E-7</v>
      </c>
      <c r="BM38" s="95">
        <f t="shared" si="40"/>
        <v>33.707534011839648</v>
      </c>
      <c r="BN38" s="96">
        <f>ARM!G124</f>
        <v>6.2022234998798222E-3</v>
      </c>
      <c r="BO38" s="91">
        <f t="shared" si="41"/>
        <v>6.2022234998798222E-9</v>
      </c>
      <c r="BP38" s="97">
        <f t="shared" si="42"/>
        <v>1.7311094924109016E-7</v>
      </c>
      <c r="BQ38" s="95">
        <f t="shared" si="43"/>
        <v>17.311094924109018</v>
      </c>
      <c r="BR38" s="96">
        <f>ARM!G123</f>
        <v>5.1366821484561112E-3</v>
      </c>
      <c r="BS38" s="91">
        <f t="shared" si="44"/>
        <v>5.1366821484561108E-9</v>
      </c>
      <c r="BT38" s="94">
        <f t="shared" si="45"/>
        <v>1.4337050618801945E-7</v>
      </c>
      <c r="BU38" s="95">
        <f t="shared" si="46"/>
        <v>14.337050618801944</v>
      </c>
      <c r="BV38" s="91">
        <f>ARM!G122</f>
        <v>1.6035146081936579E-2</v>
      </c>
      <c r="BW38" s="91">
        <f t="shared" si="69"/>
        <v>1.6035146081936579E-8</v>
      </c>
      <c r="BX38" s="94">
        <f t="shared" si="70"/>
        <v>4.4755874397582982E-7</v>
      </c>
      <c r="BY38" s="95">
        <f t="shared" si="71"/>
        <v>44.755874397582986</v>
      </c>
      <c r="BZ38" s="95"/>
      <c r="CA38" s="95"/>
      <c r="CB38" s="95"/>
      <c r="CC38" s="95"/>
      <c r="CD38" s="101">
        <f>VSM!D31</f>
        <v>69.441000000000003</v>
      </c>
      <c r="CE38" s="101">
        <f>VSM!E31</f>
        <v>8.0060000000000002</v>
      </c>
      <c r="CF38" s="102">
        <f t="shared" si="53"/>
        <v>0.11529211848907706</v>
      </c>
      <c r="CG38" s="101">
        <f>VSM!F31</f>
        <v>8.84</v>
      </c>
      <c r="CH38" s="101">
        <f>ABS(VSM!G31)</f>
        <v>24.88</v>
      </c>
      <c r="CI38" s="103">
        <f t="shared" si="54"/>
        <v>2.8144796380090495</v>
      </c>
      <c r="CJ38" s="101">
        <f>VSM!H31</f>
        <v>62.5</v>
      </c>
      <c r="CK38" s="101">
        <f>VSM!K31</f>
        <v>6.4</v>
      </c>
      <c r="CL38" s="101">
        <f>VSM!D82</f>
        <v>233.38800000000001</v>
      </c>
      <c r="CM38" s="101">
        <f>VSM!E82</f>
        <v>26.393999999999998</v>
      </c>
      <c r="CN38" s="102">
        <f t="shared" si="55"/>
        <v>0.11309064733405315</v>
      </c>
      <c r="CO38" s="101">
        <f>VSM!F82</f>
        <v>6.8</v>
      </c>
      <c r="CP38" s="101"/>
      <c r="CQ38" s="103">
        <f t="shared" si="56"/>
        <v>0</v>
      </c>
      <c r="CR38" s="101">
        <f>VSM!H82</f>
        <v>210.05</v>
      </c>
      <c r="CS38" s="101">
        <f>VSM!K82</f>
        <v>6</v>
      </c>
      <c r="CT38" s="101">
        <f>VSM!D184</f>
        <v>109.75700000000001</v>
      </c>
      <c r="CU38" s="101">
        <f>VSM!E184</f>
        <v>13.087</v>
      </c>
      <c r="CV38" s="102">
        <f t="shared" si="57"/>
        <v>0.11923613072514737</v>
      </c>
      <c r="CW38" s="101">
        <f>VSM!F184</f>
        <v>9.1999999999999993</v>
      </c>
      <c r="CX38" s="101">
        <f>ABS(VSM!G184)</f>
        <v>24.08</v>
      </c>
      <c r="CY38" s="103">
        <f t="shared" si="58"/>
        <v>2.6173913043478261</v>
      </c>
      <c r="CZ38" s="101">
        <f>VSM!H184</f>
        <v>98.78</v>
      </c>
      <c r="DA38" s="101">
        <f>VSM!K184</f>
        <v>6.4</v>
      </c>
      <c r="DB38" s="101">
        <f>VSM!D235</f>
        <v>146.714</v>
      </c>
      <c r="DC38" s="101">
        <f>VSM!E235</f>
        <v>14.541</v>
      </c>
      <c r="DD38" s="102">
        <f t="shared" si="59"/>
        <v>9.9111195932221882E-2</v>
      </c>
      <c r="DE38" s="101">
        <f>VSM!F235</f>
        <v>8.08</v>
      </c>
      <c r="DF38" s="101">
        <f>ABS(VSM!G235)</f>
        <v>24.39</v>
      </c>
      <c r="DG38" s="103">
        <f t="shared" si="60"/>
        <v>3.0185643564356437</v>
      </c>
      <c r="DH38" s="101">
        <f>VSM!H235</f>
        <v>132.05000000000001</v>
      </c>
      <c r="DI38" s="101">
        <f>VSM!K235</f>
        <v>6.2</v>
      </c>
      <c r="DJ38" s="101">
        <f>VSM!D286</f>
        <v>172.44800000000001</v>
      </c>
      <c r="DK38" s="101">
        <f>VSM!E286</f>
        <v>15.781000000000001</v>
      </c>
      <c r="DL38" s="102">
        <f t="shared" si="61"/>
        <v>9.1511644089812577E-2</v>
      </c>
      <c r="DM38" s="101">
        <f>VSM!F286</f>
        <v>8.4</v>
      </c>
      <c r="DN38" s="101">
        <f>ABS(VSM!G286)</f>
        <v>25.12</v>
      </c>
      <c r="DO38" s="103">
        <f t="shared" si="62"/>
        <v>2.9904761904761905</v>
      </c>
      <c r="DP38" s="101">
        <f>VSM!H286</f>
        <v>155.19999999999999</v>
      </c>
      <c r="DQ38" s="101">
        <f>VSM!K286</f>
        <v>5.8</v>
      </c>
      <c r="DR38" s="101">
        <f>VSM!D133</f>
        <v>450.41800000000001</v>
      </c>
      <c r="DS38" s="101">
        <f>VSM!E133</f>
        <v>44.914000000000001</v>
      </c>
      <c r="DT38" s="102">
        <f t="shared" si="63"/>
        <v>9.9716263559626844E-2</v>
      </c>
      <c r="DU38" s="101">
        <f>VSM!F133</f>
        <v>8.86</v>
      </c>
      <c r="DV38" s="101"/>
      <c r="DW38" s="103">
        <f t="shared" si="64"/>
        <v>0</v>
      </c>
      <c r="DX38" s="101">
        <f>VSM!H133</f>
        <v>405.38</v>
      </c>
      <c r="DY38" s="101">
        <f>VSM!K133</f>
        <v>5.3</v>
      </c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</row>
    <row r="39" spans="1:190" ht="16.5" customHeight="1">
      <c r="A39" s="83">
        <v>131</v>
      </c>
      <c r="B39" s="84" t="str">
        <f>Lokalizacje!D33</f>
        <v>52° 13.627'N</v>
      </c>
      <c r="C39" s="84" t="str">
        <f>Lokalizacje!C33</f>
        <v>21° 09.463'E</v>
      </c>
      <c r="D39" s="85">
        <f>Lokalizacje!B33</f>
        <v>45237</v>
      </c>
      <c r="E39" s="86">
        <f>'Analiza sitowa'!B32</f>
        <v>473.26</v>
      </c>
      <c r="F39" s="86">
        <f>'Analiza sitowa'!C32</f>
        <v>22.51</v>
      </c>
      <c r="G39" s="86">
        <f>'Analiza sitowa'!D32</f>
        <v>54.37</v>
      </c>
      <c r="H39" s="86">
        <f>'Analiza sitowa'!E32</f>
        <v>176.58</v>
      </c>
      <c r="I39" s="86">
        <f>'Analiza sitowa'!F32</f>
        <v>192.2</v>
      </c>
      <c r="J39" s="86">
        <f>'Analiza sitowa'!G32</f>
        <v>26.55</v>
      </c>
      <c r="K39" s="87">
        <f t="shared" si="0"/>
        <v>472.21</v>
      </c>
      <c r="L39" s="87">
        <f t="shared" si="1"/>
        <v>1.0500000000000114</v>
      </c>
      <c r="M39" s="88">
        <f t="shared" si="2"/>
        <v>100</v>
      </c>
      <c r="N39" s="88">
        <f t="shared" si="3"/>
        <v>4.7563707053205428</v>
      </c>
      <c r="O39" s="88">
        <f t="shared" si="4"/>
        <v>11.48839961120737</v>
      </c>
      <c r="P39" s="88">
        <f t="shared" si="5"/>
        <v>37.311414444491405</v>
      </c>
      <c r="Q39" s="88">
        <f t="shared" si="6"/>
        <v>40.611925791319777</v>
      </c>
      <c r="R39" s="88">
        <f t="shared" si="7"/>
        <v>5.6100240882390233</v>
      </c>
      <c r="S39" s="89">
        <f>'Masa Wawer'!D33</f>
        <v>9.83</v>
      </c>
      <c r="T39" s="89">
        <f>'Masa Wawer'!G33</f>
        <v>7.91</v>
      </c>
      <c r="U39" s="89">
        <f>'Masa Wawer'!J33</f>
        <v>9.759999999999998</v>
      </c>
      <c r="V39" s="89">
        <f>'Masa Wawer'!M33</f>
        <v>9.64</v>
      </c>
      <c r="W39" s="89">
        <f>'Masa Wawer'!P33</f>
        <v>9.5599999999999987</v>
      </c>
      <c r="X39" s="89">
        <f>'Masa Wawer'!S33</f>
        <v>8.6199999999999992</v>
      </c>
      <c r="Y39" s="90">
        <f t="shared" ca="1" si="8"/>
        <v>6.8176999999999995E-4</v>
      </c>
      <c r="Z39" s="90">
        <f t="shared" ca="1" si="9"/>
        <v>1.38915E-3</v>
      </c>
      <c r="AA39" s="90">
        <f t="shared" ca="1" si="10"/>
        <v>7.5263999999999995E-4</v>
      </c>
      <c r="AB39" s="90">
        <f t="shared" ca="1" si="11"/>
        <v>4.94215E-4</v>
      </c>
      <c r="AC39" s="90">
        <f t="shared" ca="1" si="12"/>
        <v>4.5441999999999998E-4</v>
      </c>
      <c r="AD39" s="90">
        <f t="shared" ca="1" si="13"/>
        <v>1.2700999999999999E-3</v>
      </c>
      <c r="AE39" s="91">
        <f t="shared" ca="1" si="14"/>
        <v>6.8176999999999991E-6</v>
      </c>
      <c r="AF39" s="91">
        <f t="shared" ca="1" si="15"/>
        <v>1.3891500000000001E-5</v>
      </c>
      <c r="AG39" s="91">
        <f t="shared" ca="1" si="16"/>
        <v>7.5263999999999996E-6</v>
      </c>
      <c r="AH39" s="91">
        <f t="shared" ca="1" si="17"/>
        <v>4.9421499999999998E-6</v>
      </c>
      <c r="AI39" s="91">
        <f t="shared" ca="1" si="18"/>
        <v>4.5441999999999996E-6</v>
      </c>
      <c r="AJ39" s="91">
        <f t="shared" ca="1" si="19"/>
        <v>1.2700999999999999E-5</v>
      </c>
      <c r="AK39" s="226">
        <f t="shared" ca="1" si="20"/>
        <v>69.356052899287889</v>
      </c>
      <c r="AL39" s="226">
        <f t="shared" ca="1" si="21"/>
        <v>175.61946902654867</v>
      </c>
      <c r="AM39" s="226">
        <f t="shared" ca="1" si="22"/>
        <v>77.114754098360677</v>
      </c>
      <c r="AN39" s="226">
        <f t="shared" ca="1" si="23"/>
        <v>51.267116182572614</v>
      </c>
      <c r="AO39" s="226">
        <f t="shared" ca="1" si="24"/>
        <v>47.533472803347287</v>
      </c>
      <c r="AP39" s="226">
        <f t="shared" ca="1" si="25"/>
        <v>147.3433874709977</v>
      </c>
      <c r="AQ39" s="92">
        <f t="shared" ca="1" si="26"/>
        <v>568.23425248111494</v>
      </c>
      <c r="AR39" s="93">
        <f t="shared" ca="1" si="27"/>
        <v>12.205538929843536</v>
      </c>
      <c r="AS39" s="93">
        <f t="shared" ca="1" si="28"/>
        <v>30.906174391939761</v>
      </c>
      <c r="AT39" s="93">
        <f t="shared" ca="1" si="29"/>
        <v>13.570944335307129</v>
      </c>
      <c r="AU39" s="93">
        <f t="shared" ca="1" si="30"/>
        <v>9.0221798419792467</v>
      </c>
      <c r="AV39" s="93">
        <f t="shared" ca="1" si="31"/>
        <v>8.3651192436568316</v>
      </c>
      <c r="AW39" s="93">
        <f t="shared" ca="1" si="32"/>
        <v>25.930043257273478</v>
      </c>
      <c r="AX39" s="91">
        <f ca="1">'F3 Wawer'!AK32</f>
        <v>6.5795999999999997E-4</v>
      </c>
      <c r="AY39" s="91">
        <f t="shared" ca="1" si="33"/>
        <v>6.5795999999999997E-6</v>
      </c>
      <c r="AZ39" s="92">
        <f t="shared" ca="1" si="34"/>
        <v>66.933875890132242</v>
      </c>
      <c r="BA39" s="92">
        <f t="shared" ca="1" si="35"/>
        <v>3.4923801281957267</v>
      </c>
      <c r="BB39" s="91">
        <f>ARM!G36</f>
        <v>3.9317046902076725E-3</v>
      </c>
      <c r="BC39" s="91">
        <f t="shared" si="36"/>
        <v>3.9317046902076724E-9</v>
      </c>
      <c r="BD39" s="94">
        <f t="shared" si="37"/>
        <v>1.0973824646446303E-7</v>
      </c>
      <c r="BE39" s="95">
        <f t="shared" si="38"/>
        <v>10.973824646446303</v>
      </c>
      <c r="BF39" s="95"/>
      <c r="BG39" s="95"/>
      <c r="BH39" s="95"/>
      <c r="BI39" s="95"/>
      <c r="BJ39" s="96"/>
      <c r="BK39" s="91">
        <f t="shared" si="39"/>
        <v>0</v>
      </c>
      <c r="BL39" s="97">
        <f t="shared" si="65"/>
        <v>0</v>
      </c>
      <c r="BM39" s="95">
        <f t="shared" si="40"/>
        <v>0</v>
      </c>
      <c r="BN39" s="96"/>
      <c r="BO39" s="91">
        <f t="shared" si="41"/>
        <v>0</v>
      </c>
      <c r="BP39" s="97">
        <f t="shared" si="42"/>
        <v>0</v>
      </c>
      <c r="BQ39" s="95">
        <f t="shared" si="43"/>
        <v>0</v>
      </c>
      <c r="BR39" s="96"/>
      <c r="BS39" s="91">
        <f t="shared" si="44"/>
        <v>0</v>
      </c>
      <c r="BT39" s="94">
        <f t="shared" si="45"/>
        <v>0</v>
      </c>
      <c r="BU39" s="95">
        <f t="shared" si="46"/>
        <v>0</v>
      </c>
      <c r="BV39" s="91"/>
      <c r="BW39" s="91">
        <f t="shared" si="69"/>
        <v>0</v>
      </c>
      <c r="BX39" s="94">
        <f t="shared" si="70"/>
        <v>0</v>
      </c>
      <c r="BY39" s="95">
        <f t="shared" si="71"/>
        <v>0</v>
      </c>
      <c r="BZ39" s="95"/>
      <c r="CA39" s="95"/>
      <c r="CB39" s="95"/>
      <c r="CC39" s="95"/>
      <c r="CD39" s="101">
        <f>VSM!D32</f>
        <v>48.848999999999997</v>
      </c>
      <c r="CE39" s="101">
        <f>VSM!E32</f>
        <v>3.8540000000000001</v>
      </c>
      <c r="CF39" s="102">
        <f t="shared" si="53"/>
        <v>7.8896190300722646E-2</v>
      </c>
      <c r="CG39" s="101">
        <f>VSM!F32</f>
        <v>7.08</v>
      </c>
      <c r="CH39" s="101">
        <f>ABS(VSM!G32)</f>
        <v>23.63</v>
      </c>
      <c r="CI39" s="103">
        <f t="shared" si="54"/>
        <v>3.3375706214689265</v>
      </c>
      <c r="CJ39" s="101">
        <f>VSM!H32</f>
        <v>43.96</v>
      </c>
      <c r="CK39" s="101">
        <f>VSM!K32</f>
        <v>4.9000000000000004</v>
      </c>
      <c r="CL39" s="101">
        <f>VSM!D83</f>
        <v>0</v>
      </c>
      <c r="CM39" s="101">
        <f>VSM!E83</f>
        <v>0</v>
      </c>
      <c r="CN39" s="102" t="e">
        <f t="shared" si="55"/>
        <v>#DIV/0!</v>
      </c>
      <c r="CO39" s="101">
        <f>VSM!F83</f>
        <v>0</v>
      </c>
      <c r="CP39" s="101"/>
      <c r="CQ39" s="103" t="e">
        <f t="shared" si="56"/>
        <v>#DIV/0!</v>
      </c>
      <c r="CR39" s="101">
        <f>VSM!H83</f>
        <v>0</v>
      </c>
      <c r="CS39" s="101">
        <f>VSM!K83</f>
        <v>0</v>
      </c>
      <c r="CT39" s="101">
        <f>VSM!D185</f>
        <v>0</v>
      </c>
      <c r="CU39" s="101">
        <f>VSM!E185</f>
        <v>0</v>
      </c>
      <c r="CV39" s="102" t="e">
        <f t="shared" si="57"/>
        <v>#DIV/0!</v>
      </c>
      <c r="CW39" s="101">
        <f>VSM!F185</f>
        <v>0</v>
      </c>
      <c r="CX39" s="101">
        <f>ABS(VSM!G185)</f>
        <v>0</v>
      </c>
      <c r="CY39" s="103" t="e">
        <f t="shared" si="58"/>
        <v>#DIV/0!</v>
      </c>
      <c r="CZ39" s="101">
        <f>VSM!H185</f>
        <v>0</v>
      </c>
      <c r="DA39" s="101">
        <f>VSM!K185</f>
        <v>0</v>
      </c>
      <c r="DB39" s="101">
        <f>VSM!D236</f>
        <v>0</v>
      </c>
      <c r="DC39" s="101">
        <f>VSM!E236</f>
        <v>0</v>
      </c>
      <c r="DD39" s="102" t="e">
        <f t="shared" si="59"/>
        <v>#DIV/0!</v>
      </c>
      <c r="DE39" s="101">
        <f>VSM!F236</f>
        <v>0</v>
      </c>
      <c r="DF39" s="101">
        <f>ABS(VSM!G236)</f>
        <v>0</v>
      </c>
      <c r="DG39" s="103" t="e">
        <f t="shared" si="60"/>
        <v>#DIV/0!</v>
      </c>
      <c r="DH39" s="101">
        <f>VSM!H236</f>
        <v>0</v>
      </c>
      <c r="DI39" s="101">
        <f>VSM!K236</f>
        <v>0</v>
      </c>
      <c r="DJ39" s="101">
        <f>VSM!D287</f>
        <v>0</v>
      </c>
      <c r="DK39" s="101">
        <f>VSM!E287</f>
        <v>0</v>
      </c>
      <c r="DL39" s="102" t="e">
        <f t="shared" si="61"/>
        <v>#DIV/0!</v>
      </c>
      <c r="DM39" s="101">
        <f>VSM!F287</f>
        <v>0</v>
      </c>
      <c r="DN39" s="101">
        <f>ABS(VSM!G287)</f>
        <v>0</v>
      </c>
      <c r="DO39" s="103" t="e">
        <f t="shared" si="62"/>
        <v>#DIV/0!</v>
      </c>
      <c r="DP39" s="101">
        <f>VSM!H287</f>
        <v>0</v>
      </c>
      <c r="DQ39" s="101">
        <f>VSM!K287</f>
        <v>0</v>
      </c>
      <c r="DR39" s="101">
        <f>VSM!D134</f>
        <v>0</v>
      </c>
      <c r="DS39" s="101">
        <f>VSM!E134</f>
        <v>0</v>
      </c>
      <c r="DT39" s="102" t="e">
        <f t="shared" si="63"/>
        <v>#DIV/0!</v>
      </c>
      <c r="DU39" s="101">
        <f>VSM!F134</f>
        <v>0</v>
      </c>
      <c r="DV39" s="101"/>
      <c r="DW39" s="103" t="e">
        <f t="shared" si="64"/>
        <v>#DIV/0!</v>
      </c>
      <c r="DX39" s="101">
        <f>VSM!H134</f>
        <v>0</v>
      </c>
      <c r="DY39" s="101">
        <f>VSM!K134</f>
        <v>0</v>
      </c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</row>
    <row r="40" spans="1:190" ht="16.5" customHeight="1">
      <c r="A40" s="83">
        <v>132</v>
      </c>
      <c r="B40" s="84" t="str">
        <f>Lokalizacje!D34</f>
        <v>52° 10.308'N</v>
      </c>
      <c r="C40" s="84" t="str">
        <f>Lokalizacje!C34</f>
        <v>21° 14.712'E</v>
      </c>
      <c r="D40" s="85">
        <f>Lokalizacje!B34</f>
        <v>45240</v>
      </c>
      <c r="E40" s="86">
        <f>'Analiza sitowa'!B33</f>
        <v>548.96</v>
      </c>
      <c r="F40" s="86">
        <f>'Analiza sitowa'!C33</f>
        <v>13.87</v>
      </c>
      <c r="G40" s="86">
        <f>'Analiza sitowa'!D33</f>
        <v>60.99</v>
      </c>
      <c r="H40" s="86">
        <f>'Analiza sitowa'!E33</f>
        <v>218.77</v>
      </c>
      <c r="I40" s="86">
        <f>'Analiza sitowa'!F33</f>
        <v>224.58</v>
      </c>
      <c r="J40" s="86">
        <f>'Analiza sitowa'!G33</f>
        <v>29.26</v>
      </c>
      <c r="K40" s="87">
        <f t="shared" si="0"/>
        <v>547.47</v>
      </c>
      <c r="L40" s="87">
        <f t="shared" si="1"/>
        <v>1.4900000000000091</v>
      </c>
      <c r="M40" s="88">
        <f t="shared" si="2"/>
        <v>100</v>
      </c>
      <c r="N40" s="88">
        <f t="shared" si="3"/>
        <v>2.5265957446808507</v>
      </c>
      <c r="O40" s="88">
        <f t="shared" si="4"/>
        <v>11.110099096473331</v>
      </c>
      <c r="P40" s="88">
        <f t="shared" si="5"/>
        <v>39.851719615272515</v>
      </c>
      <c r="Q40" s="88">
        <f t="shared" si="6"/>
        <v>40.910084523462551</v>
      </c>
      <c r="R40" s="88">
        <f t="shared" si="7"/>
        <v>5.3300786942582334</v>
      </c>
      <c r="S40" s="89">
        <f>'Masa Wawer'!D34</f>
        <v>9.65</v>
      </c>
      <c r="T40" s="89">
        <f>'Masa Wawer'!G34</f>
        <v>7.97</v>
      </c>
      <c r="U40" s="89">
        <f>'Masa Wawer'!J34</f>
        <v>9.1900000000000013</v>
      </c>
      <c r="V40" s="89">
        <f>'Masa Wawer'!M34</f>
        <v>10.120000000000001</v>
      </c>
      <c r="W40" s="89">
        <f>'Masa Wawer'!P34</f>
        <v>9.77</v>
      </c>
      <c r="X40" s="89">
        <f>'Masa Wawer'!S34</f>
        <v>8.18</v>
      </c>
      <c r="Y40" s="90">
        <f t="shared" ca="1" si="8"/>
        <v>3.4588499999999999E-4</v>
      </c>
      <c r="Z40" s="90">
        <f t="shared" ca="1" si="9"/>
        <v>4.9456499999999998E-4</v>
      </c>
      <c r="AA40" s="90">
        <f t="shared" ca="1" si="10"/>
        <v>3.9041499999999997E-4</v>
      </c>
      <c r="AB40" s="90">
        <f t="shared" ca="1" si="11"/>
        <v>3.2147000000000002E-4</v>
      </c>
      <c r="AC40" s="90">
        <f t="shared" ca="1" si="12"/>
        <v>2.7046500000000001E-4</v>
      </c>
      <c r="AD40" s="90">
        <f t="shared" ca="1" si="13"/>
        <v>7.2761500000000003E-4</v>
      </c>
      <c r="AE40" s="91">
        <f t="shared" ca="1" si="14"/>
        <v>3.4588499999999999E-6</v>
      </c>
      <c r="AF40" s="91">
        <f t="shared" ca="1" si="15"/>
        <v>4.9456499999999998E-6</v>
      </c>
      <c r="AG40" s="91">
        <f t="shared" ca="1" si="16"/>
        <v>3.9041499999999997E-6</v>
      </c>
      <c r="AH40" s="91">
        <f t="shared" ca="1" si="17"/>
        <v>3.2147000000000003E-6</v>
      </c>
      <c r="AI40" s="91">
        <f t="shared" ca="1" si="18"/>
        <v>2.70465E-6</v>
      </c>
      <c r="AJ40" s="91">
        <f t="shared" ca="1" si="19"/>
        <v>7.2761500000000006E-6</v>
      </c>
      <c r="AK40" s="226">
        <f t="shared" ca="1" si="20"/>
        <v>35.843005181347145</v>
      </c>
      <c r="AL40" s="226">
        <f t="shared" ca="1" si="21"/>
        <v>62.053324968632374</v>
      </c>
      <c r="AM40" s="226">
        <f t="shared" ca="1" si="22"/>
        <v>42.482589771490744</v>
      </c>
      <c r="AN40" s="226">
        <f t="shared" ca="1" si="23"/>
        <v>31.765810276679844</v>
      </c>
      <c r="AO40" s="226">
        <f t="shared" ca="1" si="24"/>
        <v>27.683213920163766</v>
      </c>
      <c r="AP40" s="226">
        <f t="shared" ca="1" si="25"/>
        <v>88.950488997555027</v>
      </c>
      <c r="AQ40" s="92">
        <f t="shared" ca="1" si="26"/>
        <v>288.77843311586889</v>
      </c>
      <c r="AR40" s="93">
        <f t="shared" ca="1" si="27"/>
        <v>12.41193976801085</v>
      </c>
      <c r="AS40" s="93">
        <f t="shared" ca="1" si="28"/>
        <v>21.4882130563172</v>
      </c>
      <c r="AT40" s="93">
        <f t="shared" ca="1" si="29"/>
        <v>14.711136601549851</v>
      </c>
      <c r="AU40" s="93">
        <f t="shared" ca="1" si="30"/>
        <v>11.000063243619786</v>
      </c>
      <c r="AV40" s="93">
        <f t="shared" ca="1" si="31"/>
        <v>9.5863162707362584</v>
      </c>
      <c r="AW40" s="93">
        <f t="shared" ca="1" si="32"/>
        <v>30.802331059766054</v>
      </c>
      <c r="AX40" s="91">
        <f ca="1">'F3 Wawer'!AK33</f>
        <v>3.3325E-4</v>
      </c>
      <c r="AY40" s="91">
        <f t="shared" ca="1" si="33"/>
        <v>3.3324999999999999E-6</v>
      </c>
      <c r="AZ40" s="92">
        <f t="shared" ca="1" si="34"/>
        <v>34.533678756476682</v>
      </c>
      <c r="BA40" s="92">
        <f t="shared" ca="1" si="35"/>
        <v>3.6529482342396946</v>
      </c>
      <c r="BB40" s="91">
        <f>ARM!G37</f>
        <v>2.4188586971425345E-3</v>
      </c>
      <c r="BC40" s="91">
        <f t="shared" si="36"/>
        <v>2.4188586971425344E-9</v>
      </c>
      <c r="BD40" s="94">
        <f t="shared" si="37"/>
        <v>6.7513033858022741E-8</v>
      </c>
      <c r="BE40" s="95">
        <f t="shared" si="38"/>
        <v>6.7513033858022737</v>
      </c>
      <c r="BF40" s="95"/>
      <c r="BG40" s="95"/>
      <c r="BH40" s="95"/>
      <c r="BI40" s="95"/>
      <c r="BJ40" s="96"/>
      <c r="BK40" s="91">
        <f t="shared" si="39"/>
        <v>0</v>
      </c>
      <c r="BL40" s="97">
        <f t="shared" si="65"/>
        <v>0</v>
      </c>
      <c r="BM40" s="95">
        <f t="shared" si="40"/>
        <v>0</v>
      </c>
      <c r="BN40" s="96"/>
      <c r="BO40" s="91">
        <f t="shared" si="41"/>
        <v>0</v>
      </c>
      <c r="BP40" s="97">
        <f t="shared" si="42"/>
        <v>0</v>
      </c>
      <c r="BQ40" s="95">
        <f t="shared" si="43"/>
        <v>0</v>
      </c>
      <c r="BR40" s="96"/>
      <c r="BS40" s="91">
        <f t="shared" si="44"/>
        <v>0</v>
      </c>
      <c r="BT40" s="94">
        <f t="shared" si="45"/>
        <v>0</v>
      </c>
      <c r="BU40" s="95">
        <f t="shared" si="46"/>
        <v>0</v>
      </c>
      <c r="BV40" s="91"/>
      <c r="BW40" s="91">
        <f t="shared" si="69"/>
        <v>0</v>
      </c>
      <c r="BX40" s="94">
        <f t="shared" si="70"/>
        <v>0</v>
      </c>
      <c r="BY40" s="95">
        <f t="shared" si="71"/>
        <v>0</v>
      </c>
      <c r="BZ40" s="95"/>
      <c r="CA40" s="95"/>
      <c r="CB40" s="95"/>
      <c r="CC40" s="95"/>
      <c r="CD40" s="101">
        <f>VSM!D33</f>
        <v>15.537000000000001</v>
      </c>
      <c r="CE40" s="101">
        <f>VSM!E33</f>
        <v>1.9390000000000001</v>
      </c>
      <c r="CF40" s="102">
        <f t="shared" si="53"/>
        <v>0.12479886722018407</v>
      </c>
      <c r="CG40" s="101">
        <f>VSM!F33</f>
        <v>8.6999999999999993</v>
      </c>
      <c r="CH40" s="101">
        <f>ABS(VSM!G33)</f>
        <v>24.36</v>
      </c>
      <c r="CI40" s="103">
        <f t="shared" si="54"/>
        <v>2.8000000000000003</v>
      </c>
      <c r="CJ40" s="101">
        <f>VSM!H33</f>
        <v>13.98</v>
      </c>
      <c r="CK40" s="101">
        <f>VSM!K33</f>
        <v>4.7</v>
      </c>
      <c r="CL40" s="101">
        <f>VSM!D84</f>
        <v>0</v>
      </c>
      <c r="CM40" s="101">
        <f>VSM!E84</f>
        <v>0</v>
      </c>
      <c r="CN40" s="102" t="e">
        <f t="shared" si="55"/>
        <v>#DIV/0!</v>
      </c>
      <c r="CO40" s="101">
        <f>VSM!F84</f>
        <v>0</v>
      </c>
      <c r="CP40" s="101"/>
      <c r="CQ40" s="103" t="e">
        <f t="shared" si="56"/>
        <v>#DIV/0!</v>
      </c>
      <c r="CR40" s="101">
        <f>VSM!H84</f>
        <v>0</v>
      </c>
      <c r="CS40" s="101">
        <f>VSM!K84</f>
        <v>0</v>
      </c>
      <c r="CT40" s="101">
        <f>VSM!D186</f>
        <v>0</v>
      </c>
      <c r="CU40" s="101">
        <f>VSM!E186</f>
        <v>0</v>
      </c>
      <c r="CV40" s="102" t="e">
        <f t="shared" si="57"/>
        <v>#DIV/0!</v>
      </c>
      <c r="CW40" s="101">
        <f>VSM!F186</f>
        <v>0</v>
      </c>
      <c r="CX40" s="101">
        <f>ABS(VSM!G186)</f>
        <v>0</v>
      </c>
      <c r="CY40" s="103" t="e">
        <f t="shared" si="58"/>
        <v>#DIV/0!</v>
      </c>
      <c r="CZ40" s="101">
        <f>VSM!H186</f>
        <v>0</v>
      </c>
      <c r="DA40" s="101">
        <f>VSM!K186</f>
        <v>0</v>
      </c>
      <c r="DB40" s="101">
        <f>VSM!D237</f>
        <v>0</v>
      </c>
      <c r="DC40" s="101">
        <f>VSM!E237</f>
        <v>0</v>
      </c>
      <c r="DD40" s="102" t="e">
        <f t="shared" si="59"/>
        <v>#DIV/0!</v>
      </c>
      <c r="DE40" s="101">
        <f>VSM!F237</f>
        <v>0</v>
      </c>
      <c r="DF40" s="101">
        <f>ABS(VSM!G237)</f>
        <v>0</v>
      </c>
      <c r="DG40" s="103" t="e">
        <f t="shared" si="60"/>
        <v>#DIV/0!</v>
      </c>
      <c r="DH40" s="101">
        <f>VSM!H237</f>
        <v>0</v>
      </c>
      <c r="DI40" s="101">
        <f>VSM!K237</f>
        <v>0</v>
      </c>
      <c r="DJ40" s="101">
        <f>VSM!D288</f>
        <v>0</v>
      </c>
      <c r="DK40" s="101">
        <f>VSM!E288</f>
        <v>0</v>
      </c>
      <c r="DL40" s="102" t="e">
        <f t="shared" si="61"/>
        <v>#DIV/0!</v>
      </c>
      <c r="DM40" s="101">
        <f>VSM!F288</f>
        <v>0</v>
      </c>
      <c r="DN40" s="101">
        <f>ABS(VSM!G288)</f>
        <v>0</v>
      </c>
      <c r="DO40" s="103" t="e">
        <f t="shared" si="62"/>
        <v>#DIV/0!</v>
      </c>
      <c r="DP40" s="101">
        <f>VSM!H288</f>
        <v>0</v>
      </c>
      <c r="DQ40" s="101">
        <f>VSM!K288</f>
        <v>0</v>
      </c>
      <c r="DR40" s="101">
        <f>VSM!D135</f>
        <v>0</v>
      </c>
      <c r="DS40" s="101">
        <f>VSM!E135</f>
        <v>0</v>
      </c>
      <c r="DT40" s="102" t="e">
        <f t="shared" si="63"/>
        <v>#DIV/0!</v>
      </c>
      <c r="DU40" s="101">
        <f>VSM!F135</f>
        <v>0</v>
      </c>
      <c r="DV40" s="101"/>
      <c r="DW40" s="103" t="e">
        <f t="shared" si="64"/>
        <v>#DIV/0!</v>
      </c>
      <c r="DX40" s="101">
        <f>VSM!H135</f>
        <v>0</v>
      </c>
      <c r="DY40" s="101">
        <f>VSM!K135</f>
        <v>0</v>
      </c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</row>
    <row r="41" spans="1:190" ht="16.5" customHeight="1">
      <c r="A41" s="83">
        <v>133</v>
      </c>
      <c r="B41" s="84" t="str">
        <f>Lokalizacje!D35</f>
        <v>52° 10.224'N</v>
      </c>
      <c r="C41" s="84" t="str">
        <f>Lokalizacje!C35</f>
        <v>21° 14.233'E</v>
      </c>
      <c r="D41" s="85">
        <f>Lokalizacje!B35</f>
        <v>45240</v>
      </c>
      <c r="E41" s="86">
        <f>'Analiza sitowa'!B34</f>
        <v>554.41999999999996</v>
      </c>
      <c r="F41" s="86">
        <f>'Analiza sitowa'!C34</f>
        <v>30.96</v>
      </c>
      <c r="G41" s="86">
        <f>'Analiza sitowa'!D34</f>
        <v>116.13</v>
      </c>
      <c r="H41" s="86">
        <f>'Analiza sitowa'!E34</f>
        <v>243.78</v>
      </c>
      <c r="I41" s="86">
        <f>'Analiza sitowa'!F34</f>
        <v>146</v>
      </c>
      <c r="J41" s="86">
        <f>'Analiza sitowa'!G34</f>
        <v>16.93</v>
      </c>
      <c r="K41" s="87">
        <f t="shared" ref="K41:K72" si="72">SUM(F41:J41)</f>
        <v>553.79999999999995</v>
      </c>
      <c r="L41" s="87">
        <f t="shared" ref="L41:L72" si="73">E41-K41</f>
        <v>0.62000000000000455</v>
      </c>
      <c r="M41" s="88">
        <f t="shared" ref="M41:M57" si="74">E41/$E41*100</f>
        <v>100</v>
      </c>
      <c r="N41" s="88">
        <f t="shared" ref="N41:N57" si="75">F41/$E41*100</f>
        <v>5.5842141336892617</v>
      </c>
      <c r="O41" s="88">
        <f t="shared" ref="O41:O57" si="76">G41/$E41*100</f>
        <v>20.946214061541792</v>
      </c>
      <c r="P41" s="88">
        <f t="shared" ref="P41:P57" si="77">H41/$E41*100</f>
        <v>43.970275242595868</v>
      </c>
      <c r="Q41" s="88">
        <f t="shared" ref="Q41:Q57" si="78">I41/$E41*100</f>
        <v>26.333826341041089</v>
      </c>
      <c r="R41" s="88">
        <f t="shared" ref="R41:R57" si="79">J41/$E41*100</f>
        <v>3.0536416435193536</v>
      </c>
      <c r="S41" s="89">
        <f>'Masa Wawer'!D35</f>
        <v>10.01</v>
      </c>
      <c r="T41" s="89">
        <f>'Masa Wawer'!G35</f>
        <v>7.14</v>
      </c>
      <c r="U41" s="89">
        <f>'Masa Wawer'!J35</f>
        <v>9</v>
      </c>
      <c r="V41" s="89">
        <f>'Masa Wawer'!M35</f>
        <v>10.219999999999999</v>
      </c>
      <c r="W41" s="89">
        <f>'Masa Wawer'!P35</f>
        <v>9.4699999999999989</v>
      </c>
      <c r="X41" s="89">
        <f>'Masa Wawer'!S35</f>
        <v>8.2800000000000011</v>
      </c>
      <c r="Y41" s="90">
        <f t="shared" ref="Y41:Y72" ca="1" si="80">INDIRECT("'F1 Wawer'!AK"&amp;2+ROW(B33)*6-6)</f>
        <v>4.2670000000000002E-4</v>
      </c>
      <c r="Z41" s="90">
        <f t="shared" ref="Z41:Z72" ca="1" si="81">INDIRECT("'F1 Wawer'!AK"&amp;3+ROW(C33)*6-6)</f>
        <v>1.3502499999999999E-3</v>
      </c>
      <c r="AA41" s="90">
        <f t="shared" ref="AA41:AA72" ca="1" si="82">INDIRECT("'F1 Wawer'!AK"&amp;4+ROW(D33)*6-6)</f>
        <v>5.3760000000000006E-4</v>
      </c>
      <c r="AB41" s="90">
        <f t="shared" ref="AB41:AB72" ca="1" si="83">INDIRECT("'F1 Wawer'!AK"&amp;5+ROW(E33)*6-6)</f>
        <v>3.7302E-4</v>
      </c>
      <c r="AC41" s="90">
        <f t="shared" ref="AC41:AC72" ca="1" si="84">INDIRECT("'F1 Wawer'!AK"&amp;6+ROW(F33)*6-6)</f>
        <v>3.5709000000000001E-4</v>
      </c>
      <c r="AD41" s="90">
        <f t="shared" ref="AD41:AD72" ca="1" si="85">INDIRECT("'F1 Wawer'!AK"&amp;7+ROW(G33)*6-6)</f>
        <v>8.5214500000000001E-4</v>
      </c>
      <c r="AE41" s="91">
        <f t="shared" ref="AE41:AE57" ca="1" si="86">Y41/100</f>
        <v>4.267E-6</v>
      </c>
      <c r="AF41" s="91">
        <f t="shared" ref="AF41:AF57" ca="1" si="87">Z41/100</f>
        <v>1.3502499999999998E-5</v>
      </c>
      <c r="AG41" s="91">
        <f t="shared" ref="AG41:AG57" ca="1" si="88">AA41/100</f>
        <v>5.3760000000000007E-6</v>
      </c>
      <c r="AH41" s="91">
        <f t="shared" ref="AH41:AH57" ca="1" si="89">AB41/100</f>
        <v>3.7301999999999999E-6</v>
      </c>
      <c r="AI41" s="91">
        <f t="shared" ref="AI41:AI57" ca="1" si="90">AC41/100</f>
        <v>3.5709E-6</v>
      </c>
      <c r="AJ41" s="91">
        <f t="shared" ref="AJ41:AJ57" ca="1" si="91">AD41/100</f>
        <v>8.5214499999999995E-6</v>
      </c>
      <c r="AK41" s="226">
        <f t="shared" ref="AK41:AK57" ca="1" si="92">AE41/S41*100000000</f>
        <v>42.62737262737263</v>
      </c>
      <c r="AL41" s="226">
        <f t="shared" ref="AL41:AL57" ca="1" si="93">AF41/T41*100000000</f>
        <v>189.11064425770306</v>
      </c>
      <c r="AM41" s="226">
        <f t="shared" ref="AM41:AM57" ca="1" si="94">AG41/U41*100000000</f>
        <v>59.733333333333341</v>
      </c>
      <c r="AN41" s="226">
        <f t="shared" ref="AN41:AN57" ca="1" si="95">AH41/V41*100000000</f>
        <v>36.499021526418794</v>
      </c>
      <c r="AO41" s="226">
        <f t="shared" ref="AO41:AO57" ca="1" si="96">AI41/W41*100000000</f>
        <v>37.707497360084481</v>
      </c>
      <c r="AP41" s="226">
        <f t="shared" ref="AP41:AP57" ca="1" si="97">AJ41/X41*100000000</f>
        <v>102.91606280193236</v>
      </c>
      <c r="AQ41" s="92">
        <f t="shared" ref="AQ41:AQ72" ca="1" si="98">SUM(AK41:AP41)</f>
        <v>468.59393190684466</v>
      </c>
      <c r="AR41" s="93">
        <f t="shared" ref="AR41:AR57" ca="1" si="99">AK41/$AQ41*100</f>
        <v>9.0968682530542999</v>
      </c>
      <c r="AS41" s="93">
        <f t="shared" ref="AS41:AS57" ca="1" si="100">AL41/$AQ41*100</f>
        <v>40.357040793967812</v>
      </c>
      <c r="AT41" s="93">
        <f t="shared" ref="AT41:AT57" ca="1" si="101">AM41/$AQ41*100</f>
        <v>12.747355282698836</v>
      </c>
      <c r="AU41" s="93">
        <f t="shared" ref="AU41:AU57" ca="1" si="102">AN41/$AQ41*100</f>
        <v>7.7890512533727625</v>
      </c>
      <c r="AV41" s="93">
        <f t="shared" ref="AV41:AV57" ca="1" si="103">AO41/$AQ41*100</f>
        <v>8.0469452958218497</v>
      </c>
      <c r="AW41" s="93">
        <f t="shared" ref="AW41:AW57" ca="1" si="104">AP41/$AQ41*100</f>
        <v>21.962739121084439</v>
      </c>
      <c r="AX41" s="91">
        <f ca="1">'F3 Wawer'!AK34</f>
        <v>4.1209500000000002E-4</v>
      </c>
      <c r="AY41" s="91">
        <f t="shared" ref="AY41:AY72" ca="1" si="105">AX41/100</f>
        <v>4.1209499999999999E-6</v>
      </c>
      <c r="AZ41" s="92">
        <f t="shared" ref="AZ41:AZ72" ca="1" si="106">AY41/S41*100000000</f>
        <v>41.168331668331668</v>
      </c>
      <c r="BA41" s="92">
        <f t="shared" ref="BA41:BA72" ca="1" si="107">(AK41-AZ41)/AK41*100</f>
        <v>3.4227794703538859</v>
      </c>
      <c r="BB41" s="91">
        <f>ARM!G38</f>
        <v>2.2820243629772417E-3</v>
      </c>
      <c r="BC41" s="91">
        <f t="shared" ref="BC41:BC72" si="108">BB41/1000000</f>
        <v>2.2820243629772417E-9</v>
      </c>
      <c r="BD41" s="94">
        <f t="shared" ref="BD41:BD72" si="109">BC41/$BC$5/$BC$4</f>
        <v>6.3693835553320353E-8</v>
      </c>
      <c r="BE41" s="95">
        <f t="shared" ref="BE41:BE72" si="110">BD41*100000000</f>
        <v>6.3693835553320355</v>
      </c>
      <c r="BF41" s="95"/>
      <c r="BG41" s="95"/>
      <c r="BH41" s="95"/>
      <c r="BI41" s="95"/>
      <c r="BJ41" s="96"/>
      <c r="BK41" s="91">
        <f t="shared" ref="BK41:BK72" si="111">BJ41/1000000</f>
        <v>0</v>
      </c>
      <c r="BL41" s="97">
        <f t="shared" si="65"/>
        <v>0</v>
      </c>
      <c r="BM41" s="95">
        <f t="shared" ref="BM41:BM72" si="112">BL41*100000000</f>
        <v>0</v>
      </c>
      <c r="BN41" s="96"/>
      <c r="BO41" s="91">
        <f t="shared" ref="BO41:BO72" si="113">BN41/1000000</f>
        <v>0</v>
      </c>
      <c r="BP41" s="97">
        <f t="shared" ref="BP41:BP72" si="114">BO41/$BC$5/$BC$4</f>
        <v>0</v>
      </c>
      <c r="BQ41" s="95">
        <f t="shared" ref="BQ41:BQ72" si="115">BP41*100000000</f>
        <v>0</v>
      </c>
      <c r="BR41" s="96"/>
      <c r="BS41" s="91">
        <f t="shared" ref="BS41:BS72" si="116">BR41/1000000</f>
        <v>0</v>
      </c>
      <c r="BT41" s="94">
        <f t="shared" ref="BT41:BT72" si="117">BS41/$BC$5/$BC$4</f>
        <v>0</v>
      </c>
      <c r="BU41" s="95">
        <f t="shared" ref="BU41:BU72" si="118">BT41*100000000</f>
        <v>0</v>
      </c>
      <c r="BV41" s="91"/>
      <c r="BW41" s="91">
        <f t="shared" si="69"/>
        <v>0</v>
      </c>
      <c r="BX41" s="94">
        <f t="shared" si="70"/>
        <v>0</v>
      </c>
      <c r="BY41" s="95">
        <f t="shared" si="71"/>
        <v>0</v>
      </c>
      <c r="BZ41" s="95"/>
      <c r="CA41" s="95"/>
      <c r="CB41" s="95"/>
      <c r="CC41" s="95"/>
      <c r="CD41" s="101">
        <f>VSM!D34</f>
        <v>17.609000000000002</v>
      </c>
      <c r="CE41" s="101">
        <f>VSM!E34</f>
        <v>2.0819999999999999</v>
      </c>
      <c r="CF41" s="102">
        <f t="shared" ref="CF41:CF72" si="119">CE41/CD41</f>
        <v>0.11823499346924866</v>
      </c>
      <c r="CG41" s="101">
        <f>VSM!F34</f>
        <v>9.3800000000000008</v>
      </c>
      <c r="CH41" s="101">
        <f>ABS(VSM!G34)</f>
        <v>27.74</v>
      </c>
      <c r="CI41" s="103">
        <f t="shared" ref="CI41:CI72" si="120">CH41/CG41</f>
        <v>2.9573560767590612</v>
      </c>
      <c r="CJ41" s="101">
        <f>VSM!H34</f>
        <v>15.85</v>
      </c>
      <c r="CK41" s="101">
        <f>VSM!K34</f>
        <v>4.9000000000000004</v>
      </c>
      <c r="CL41" s="101">
        <f>VSM!D85</f>
        <v>0</v>
      </c>
      <c r="CM41" s="101">
        <f>VSM!E85</f>
        <v>0</v>
      </c>
      <c r="CN41" s="102" t="e">
        <f t="shared" ref="CN41:CN72" si="121">CM41/CL41</f>
        <v>#DIV/0!</v>
      </c>
      <c r="CO41" s="101">
        <f>VSM!F85</f>
        <v>0</v>
      </c>
      <c r="CP41" s="101"/>
      <c r="CQ41" s="103" t="e">
        <f t="shared" ref="CQ41:CQ72" si="122">CP41/CO41</f>
        <v>#DIV/0!</v>
      </c>
      <c r="CR41" s="101">
        <f>VSM!H85</f>
        <v>0</v>
      </c>
      <c r="CS41" s="101">
        <f>VSM!K85</f>
        <v>0</v>
      </c>
      <c r="CT41" s="101">
        <f>VSM!D187</f>
        <v>0</v>
      </c>
      <c r="CU41" s="101">
        <f>VSM!E187</f>
        <v>0</v>
      </c>
      <c r="CV41" s="102" t="e">
        <f t="shared" ref="CV41:CV72" si="123">CU41/CT41</f>
        <v>#DIV/0!</v>
      </c>
      <c r="CW41" s="101">
        <f>VSM!F187</f>
        <v>0</v>
      </c>
      <c r="CX41" s="101">
        <f>ABS(VSM!G187)</f>
        <v>0</v>
      </c>
      <c r="CY41" s="103" t="e">
        <f t="shared" ref="CY41:CY72" si="124">CX41/CW41</f>
        <v>#DIV/0!</v>
      </c>
      <c r="CZ41" s="101">
        <f>VSM!H187</f>
        <v>0</v>
      </c>
      <c r="DA41" s="101">
        <f>VSM!K187</f>
        <v>0</v>
      </c>
      <c r="DB41" s="101">
        <f>VSM!D238</f>
        <v>0</v>
      </c>
      <c r="DC41" s="101">
        <f>VSM!E238</f>
        <v>0</v>
      </c>
      <c r="DD41" s="102" t="e">
        <f t="shared" ref="DD41:DD72" si="125">DC41/DB41</f>
        <v>#DIV/0!</v>
      </c>
      <c r="DE41" s="101">
        <f>VSM!F238</f>
        <v>0</v>
      </c>
      <c r="DF41" s="101">
        <f>ABS(VSM!G238)</f>
        <v>0</v>
      </c>
      <c r="DG41" s="103" t="e">
        <f t="shared" ref="DG41:DG72" si="126">DF41/DE41</f>
        <v>#DIV/0!</v>
      </c>
      <c r="DH41" s="101">
        <f>VSM!H238</f>
        <v>0</v>
      </c>
      <c r="DI41" s="101">
        <f>VSM!K238</f>
        <v>0</v>
      </c>
      <c r="DJ41" s="101">
        <f>VSM!D289</f>
        <v>0</v>
      </c>
      <c r="DK41" s="101">
        <f>VSM!E289</f>
        <v>0</v>
      </c>
      <c r="DL41" s="102" t="e">
        <f t="shared" ref="DL41:DL72" si="127">DK41/DJ41</f>
        <v>#DIV/0!</v>
      </c>
      <c r="DM41" s="101">
        <f>VSM!F289</f>
        <v>0</v>
      </c>
      <c r="DN41" s="101">
        <f>ABS(VSM!G289)</f>
        <v>0</v>
      </c>
      <c r="DO41" s="103" t="e">
        <f t="shared" ref="DO41:DO72" si="128">DN41/DM41</f>
        <v>#DIV/0!</v>
      </c>
      <c r="DP41" s="101">
        <f>VSM!H289</f>
        <v>0</v>
      </c>
      <c r="DQ41" s="101">
        <f>VSM!K289</f>
        <v>0</v>
      </c>
      <c r="DR41" s="101">
        <f>VSM!D136</f>
        <v>0</v>
      </c>
      <c r="DS41" s="101">
        <f>VSM!E136</f>
        <v>0</v>
      </c>
      <c r="DT41" s="102" t="e">
        <f t="shared" ref="DT41:DT72" si="129">DS41/DR41</f>
        <v>#DIV/0!</v>
      </c>
      <c r="DU41" s="101">
        <f>VSM!F136</f>
        <v>0</v>
      </c>
      <c r="DV41" s="101"/>
      <c r="DW41" s="103" t="e">
        <f t="shared" ref="DW41:DW72" si="130">DV41/DU41</f>
        <v>#DIV/0!</v>
      </c>
      <c r="DX41" s="101">
        <f>VSM!H136</f>
        <v>0</v>
      </c>
      <c r="DY41" s="101">
        <f>VSM!K136</f>
        <v>0</v>
      </c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</row>
    <row r="42" spans="1:190" ht="16.5" customHeight="1">
      <c r="A42" s="83">
        <v>134</v>
      </c>
      <c r="B42" s="84" t="str">
        <f>Lokalizacje!D36</f>
        <v>52° 10.230'N</v>
      </c>
      <c r="C42" s="84" t="str">
        <f>Lokalizacje!C36</f>
        <v>21° 13.526'E</v>
      </c>
      <c r="D42" s="85">
        <f>Lokalizacje!B36</f>
        <v>45240</v>
      </c>
      <c r="E42" s="86">
        <f>'Analiza sitowa'!B35</f>
        <v>521.53</v>
      </c>
      <c r="F42" s="86">
        <f>'Analiza sitowa'!C35</f>
        <v>16.93</v>
      </c>
      <c r="G42" s="86">
        <f>'Analiza sitowa'!D35</f>
        <v>99.57</v>
      </c>
      <c r="H42" s="86">
        <f>'Analiza sitowa'!E35</f>
        <v>246.53</v>
      </c>
      <c r="I42" s="86">
        <f>'Analiza sitowa'!F35</f>
        <v>142.55000000000001</v>
      </c>
      <c r="J42" s="86">
        <f>'Analiza sitowa'!G35</f>
        <v>15.77</v>
      </c>
      <c r="K42" s="87">
        <f t="shared" si="72"/>
        <v>521.35</v>
      </c>
      <c r="L42" s="87">
        <f t="shared" si="73"/>
        <v>0.17999999999994998</v>
      </c>
      <c r="M42" s="88">
        <f t="shared" si="74"/>
        <v>100</v>
      </c>
      <c r="N42" s="88">
        <f t="shared" si="75"/>
        <v>3.2462178589918129</v>
      </c>
      <c r="O42" s="88">
        <f t="shared" si="76"/>
        <v>19.091902670987288</v>
      </c>
      <c r="P42" s="88">
        <f t="shared" si="77"/>
        <v>47.270530937817576</v>
      </c>
      <c r="Q42" s="88">
        <f t="shared" si="78"/>
        <v>27.333039326596747</v>
      </c>
      <c r="R42" s="88">
        <f t="shared" si="79"/>
        <v>3.0237953713113339</v>
      </c>
      <c r="S42" s="89">
        <f>'Masa Wawer'!D36</f>
        <v>9.9499999999999993</v>
      </c>
      <c r="T42" s="89">
        <f>'Masa Wawer'!G36</f>
        <v>8.2899999999999991</v>
      </c>
      <c r="U42" s="89">
        <f>'Masa Wawer'!J36</f>
        <v>9.86</v>
      </c>
      <c r="V42" s="89">
        <f>'Masa Wawer'!M36</f>
        <v>10.239999999999998</v>
      </c>
      <c r="W42" s="89">
        <f>'Masa Wawer'!P36</f>
        <v>9.9700000000000006</v>
      </c>
      <c r="X42" s="89">
        <f>'Masa Wawer'!S36</f>
        <v>9.370000000000001</v>
      </c>
      <c r="Y42" s="90">
        <f t="shared" ca="1" si="80"/>
        <v>3.9163000000000002E-4</v>
      </c>
      <c r="Z42" s="90">
        <f t="shared" ca="1" si="81"/>
        <v>9.4919500000000001E-4</v>
      </c>
      <c r="AA42" s="90">
        <f t="shared" ca="1" si="82"/>
        <v>5.0581499999999995E-4</v>
      </c>
      <c r="AB42" s="90">
        <f t="shared" ca="1" si="83"/>
        <v>3.6132999999999998E-4</v>
      </c>
      <c r="AC42" s="90">
        <f t="shared" ca="1" si="84"/>
        <v>3.6547000000000001E-4</v>
      </c>
      <c r="AD42" s="90">
        <f t="shared" ca="1" si="85"/>
        <v>8.7034000000000005E-4</v>
      </c>
      <c r="AE42" s="91">
        <f t="shared" ca="1" si="86"/>
        <v>3.9163000000000001E-6</v>
      </c>
      <c r="AF42" s="91">
        <f t="shared" ca="1" si="87"/>
        <v>9.4919499999999998E-6</v>
      </c>
      <c r="AG42" s="91">
        <f t="shared" ca="1" si="88"/>
        <v>5.0581499999999992E-6</v>
      </c>
      <c r="AH42" s="91">
        <f t="shared" ca="1" si="89"/>
        <v>3.6132999999999998E-6</v>
      </c>
      <c r="AI42" s="91">
        <f t="shared" ca="1" si="90"/>
        <v>3.6546999999999999E-6</v>
      </c>
      <c r="AJ42" s="91">
        <f t="shared" ca="1" si="91"/>
        <v>8.7034000000000004E-6</v>
      </c>
      <c r="AK42" s="226">
        <f t="shared" ca="1" si="92"/>
        <v>39.359798994974874</v>
      </c>
      <c r="AL42" s="226">
        <f t="shared" ca="1" si="93"/>
        <v>114.49879372738239</v>
      </c>
      <c r="AM42" s="226">
        <f t="shared" ca="1" si="94"/>
        <v>51.299695740365109</v>
      </c>
      <c r="AN42" s="226">
        <f t="shared" ca="1" si="95"/>
        <v>35.286132812500007</v>
      </c>
      <c r="AO42" s="226">
        <f t="shared" ca="1" si="96"/>
        <v>36.65697091273821</v>
      </c>
      <c r="AP42" s="226">
        <f t="shared" ca="1" si="97"/>
        <v>92.885805763073634</v>
      </c>
      <c r="AQ42" s="92">
        <f t="shared" ca="1" si="98"/>
        <v>369.9871979510342</v>
      </c>
      <c r="AR42" s="93">
        <f t="shared" ca="1" si="99"/>
        <v>10.638151593608363</v>
      </c>
      <c r="AS42" s="93">
        <f t="shared" ca="1" si="100"/>
        <v>30.946690685912781</v>
      </c>
      <c r="AT42" s="93">
        <f t="shared" ca="1" si="101"/>
        <v>13.865262372444127</v>
      </c>
      <c r="AU42" s="93">
        <f t="shared" ca="1" si="102"/>
        <v>9.5371226377324376</v>
      </c>
      <c r="AV42" s="93">
        <f t="shared" ca="1" si="103"/>
        <v>9.9076322412619149</v>
      </c>
      <c r="AW42" s="93">
        <f t="shared" ca="1" si="104"/>
        <v>25.105140469040382</v>
      </c>
      <c r="AX42" s="91">
        <f ca="1">'F3 Wawer'!AK35</f>
        <v>3.7485999999999997E-4</v>
      </c>
      <c r="AY42" s="91">
        <f t="shared" ca="1" si="105"/>
        <v>3.7485999999999996E-6</v>
      </c>
      <c r="AZ42" s="92">
        <f t="shared" ca="1" si="106"/>
        <v>37.674371859296478</v>
      </c>
      <c r="BA42" s="92">
        <f t="shared" ca="1" si="107"/>
        <v>4.2821030053877474</v>
      </c>
      <c r="BB42" s="91">
        <f>ARM!G39</f>
        <v>5.042137514170081E-3</v>
      </c>
      <c r="BC42" s="91">
        <f t="shared" si="108"/>
        <v>5.0421375141700809E-9</v>
      </c>
      <c r="BD42" s="94">
        <f t="shared" si="109"/>
        <v>1.4073166039550272E-7</v>
      </c>
      <c r="BE42" s="95">
        <f t="shared" si="110"/>
        <v>14.073166039550271</v>
      </c>
      <c r="BF42" s="95"/>
      <c r="BG42" s="95"/>
      <c r="BH42" s="95"/>
      <c r="BI42" s="95"/>
      <c r="BJ42" s="96"/>
      <c r="BK42" s="91">
        <f t="shared" si="111"/>
        <v>0</v>
      </c>
      <c r="BL42" s="97">
        <f t="shared" si="65"/>
        <v>0</v>
      </c>
      <c r="BM42" s="95">
        <f t="shared" si="112"/>
        <v>0</v>
      </c>
      <c r="BN42" s="96"/>
      <c r="BO42" s="91">
        <f t="shared" si="113"/>
        <v>0</v>
      </c>
      <c r="BP42" s="97">
        <f t="shared" si="114"/>
        <v>0</v>
      </c>
      <c r="BQ42" s="95">
        <f t="shared" si="115"/>
        <v>0</v>
      </c>
      <c r="BR42" s="96"/>
      <c r="BS42" s="91">
        <f t="shared" si="116"/>
        <v>0</v>
      </c>
      <c r="BT42" s="94">
        <f t="shared" si="117"/>
        <v>0</v>
      </c>
      <c r="BU42" s="95">
        <f t="shared" si="118"/>
        <v>0</v>
      </c>
      <c r="BV42" s="91"/>
      <c r="BW42" s="91">
        <f t="shared" si="69"/>
        <v>0</v>
      </c>
      <c r="BX42" s="94">
        <f t="shared" si="70"/>
        <v>0</v>
      </c>
      <c r="BY42" s="95">
        <f t="shared" si="71"/>
        <v>0</v>
      </c>
      <c r="BZ42" s="95"/>
      <c r="CA42" s="95"/>
      <c r="CB42" s="95"/>
      <c r="CC42" s="95"/>
      <c r="CD42" s="101">
        <f>VSM!D35</f>
        <v>53.052999999999997</v>
      </c>
      <c r="CE42" s="101">
        <f>VSM!E35</f>
        <v>4.5599999999999996</v>
      </c>
      <c r="CF42" s="102">
        <f t="shared" si="119"/>
        <v>8.5951784064991613E-2</v>
      </c>
      <c r="CG42" s="101">
        <f>VSM!F35</f>
        <v>7.04</v>
      </c>
      <c r="CH42" s="101">
        <f>ABS(VSM!G35)</f>
        <v>15.37</v>
      </c>
      <c r="CI42" s="103">
        <f t="shared" si="120"/>
        <v>2.1832386363636362</v>
      </c>
      <c r="CJ42" s="101">
        <f>VSM!H35</f>
        <v>47.75</v>
      </c>
      <c r="CK42" s="101">
        <f>VSM!K35</f>
        <v>3.5</v>
      </c>
      <c r="CL42" s="101">
        <f>VSM!D86</f>
        <v>0</v>
      </c>
      <c r="CM42" s="101">
        <f>VSM!E86</f>
        <v>0</v>
      </c>
      <c r="CN42" s="102" t="e">
        <f t="shared" si="121"/>
        <v>#DIV/0!</v>
      </c>
      <c r="CO42" s="101">
        <f>VSM!F86</f>
        <v>0</v>
      </c>
      <c r="CP42" s="101"/>
      <c r="CQ42" s="103" t="e">
        <f t="shared" si="122"/>
        <v>#DIV/0!</v>
      </c>
      <c r="CR42" s="101">
        <f>VSM!H86</f>
        <v>0</v>
      </c>
      <c r="CS42" s="101">
        <f>VSM!K86</f>
        <v>0</v>
      </c>
      <c r="CT42" s="101">
        <f>VSM!D188</f>
        <v>0</v>
      </c>
      <c r="CU42" s="101">
        <f>VSM!E188</f>
        <v>0</v>
      </c>
      <c r="CV42" s="102" t="e">
        <f t="shared" si="123"/>
        <v>#DIV/0!</v>
      </c>
      <c r="CW42" s="101">
        <f>VSM!F188</f>
        <v>0</v>
      </c>
      <c r="CX42" s="101">
        <f>ABS(VSM!G188)</f>
        <v>0</v>
      </c>
      <c r="CY42" s="103" t="e">
        <f t="shared" si="124"/>
        <v>#DIV/0!</v>
      </c>
      <c r="CZ42" s="101">
        <f>VSM!H188</f>
        <v>0</v>
      </c>
      <c r="DA42" s="101">
        <f>VSM!K188</f>
        <v>0</v>
      </c>
      <c r="DB42" s="101">
        <f>VSM!D239</f>
        <v>0</v>
      </c>
      <c r="DC42" s="101">
        <f>VSM!E239</f>
        <v>0</v>
      </c>
      <c r="DD42" s="102" t="e">
        <f t="shared" si="125"/>
        <v>#DIV/0!</v>
      </c>
      <c r="DE42" s="101">
        <f>VSM!F239</f>
        <v>0</v>
      </c>
      <c r="DF42" s="101">
        <f>ABS(VSM!G239)</f>
        <v>0</v>
      </c>
      <c r="DG42" s="103" t="e">
        <f t="shared" si="126"/>
        <v>#DIV/0!</v>
      </c>
      <c r="DH42" s="101">
        <f>VSM!H239</f>
        <v>0</v>
      </c>
      <c r="DI42" s="101">
        <f>VSM!K239</f>
        <v>0</v>
      </c>
      <c r="DJ42" s="101">
        <f>VSM!D290</f>
        <v>0</v>
      </c>
      <c r="DK42" s="101">
        <f>VSM!E290</f>
        <v>0</v>
      </c>
      <c r="DL42" s="102" t="e">
        <f t="shared" si="127"/>
        <v>#DIV/0!</v>
      </c>
      <c r="DM42" s="101">
        <f>VSM!F290</f>
        <v>0</v>
      </c>
      <c r="DN42" s="101">
        <f>ABS(VSM!G290)</f>
        <v>0</v>
      </c>
      <c r="DO42" s="103" t="e">
        <f t="shared" si="128"/>
        <v>#DIV/0!</v>
      </c>
      <c r="DP42" s="101">
        <f>VSM!H290</f>
        <v>0</v>
      </c>
      <c r="DQ42" s="101">
        <f>VSM!K290</f>
        <v>0</v>
      </c>
      <c r="DR42" s="101">
        <f>VSM!D137</f>
        <v>0</v>
      </c>
      <c r="DS42" s="101">
        <f>VSM!E137</f>
        <v>0</v>
      </c>
      <c r="DT42" s="102" t="e">
        <f t="shared" si="129"/>
        <v>#DIV/0!</v>
      </c>
      <c r="DU42" s="101">
        <f>VSM!F137</f>
        <v>0</v>
      </c>
      <c r="DV42" s="101"/>
      <c r="DW42" s="103" t="e">
        <f t="shared" si="130"/>
        <v>#DIV/0!</v>
      </c>
      <c r="DX42" s="101">
        <f>VSM!H137</f>
        <v>0</v>
      </c>
      <c r="DY42" s="101">
        <f>VSM!K137</f>
        <v>0</v>
      </c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</row>
    <row r="43" spans="1:190" ht="16.5" customHeight="1">
      <c r="A43" s="83">
        <v>135</v>
      </c>
      <c r="B43" s="84" t="str">
        <f>Lokalizacje!D37</f>
        <v>52° 09.856'N</v>
      </c>
      <c r="C43" s="84" t="str">
        <f>Lokalizacje!C37</f>
        <v>21° 13.219'E</v>
      </c>
      <c r="D43" s="85">
        <f>Lokalizacje!B37</f>
        <v>45240</v>
      </c>
      <c r="E43" s="86">
        <f>'Analiza sitowa'!B36</f>
        <v>761.6</v>
      </c>
      <c r="F43" s="86">
        <f>'Analiza sitowa'!C36</f>
        <v>68.900000000000006</v>
      </c>
      <c r="G43" s="86">
        <f>'Analiza sitowa'!D36</f>
        <v>122.05</v>
      </c>
      <c r="H43" s="86">
        <f>'Analiza sitowa'!E36</f>
        <v>227.77</v>
      </c>
      <c r="I43" s="86">
        <f>'Analiza sitowa'!F36</f>
        <v>285.07</v>
      </c>
      <c r="J43" s="86">
        <f>'Analiza sitowa'!G36</f>
        <v>57.18</v>
      </c>
      <c r="K43" s="87">
        <f t="shared" si="72"/>
        <v>760.96999999999991</v>
      </c>
      <c r="L43" s="87">
        <f t="shared" si="73"/>
        <v>0.63000000000010914</v>
      </c>
      <c r="M43" s="88">
        <f t="shared" si="74"/>
        <v>100</v>
      </c>
      <c r="N43" s="88">
        <f t="shared" si="75"/>
        <v>9.046743697478993</v>
      </c>
      <c r="O43" s="88">
        <f t="shared" si="76"/>
        <v>16.025472689075627</v>
      </c>
      <c r="P43" s="88">
        <f t="shared" si="77"/>
        <v>29.906775210084035</v>
      </c>
      <c r="Q43" s="88">
        <f t="shared" si="78"/>
        <v>37.430409663865547</v>
      </c>
      <c r="R43" s="88">
        <f t="shared" si="79"/>
        <v>7.5078781512605035</v>
      </c>
      <c r="S43" s="89">
        <f>'Masa Wawer'!D37</f>
        <v>9.8899999999999988</v>
      </c>
      <c r="T43" s="89">
        <f>'Masa Wawer'!G37</f>
        <v>10.31</v>
      </c>
      <c r="U43" s="89">
        <f>'Masa Wawer'!J37</f>
        <v>10.95</v>
      </c>
      <c r="V43" s="89">
        <f>'Masa Wawer'!M37</f>
        <v>10.350000000000001</v>
      </c>
      <c r="W43" s="89">
        <f>'Masa Wawer'!P37</f>
        <v>9.8999999999999986</v>
      </c>
      <c r="X43" s="89">
        <f>'Masa Wawer'!S37</f>
        <v>8.82</v>
      </c>
      <c r="Y43" s="90">
        <f t="shared" ca="1" si="80"/>
        <v>4.7195000000000001E-4</v>
      </c>
      <c r="Z43" s="90">
        <f t="shared" ca="1" si="81"/>
        <v>5.4726999999999998E-4</v>
      </c>
      <c r="AA43" s="90">
        <f t="shared" ca="1" si="82"/>
        <v>4.5107000000000003E-4</v>
      </c>
      <c r="AB43" s="90">
        <f t="shared" ca="1" si="83"/>
        <v>3.6707999999999999E-4</v>
      </c>
      <c r="AC43" s="90">
        <f t="shared" ca="1" si="84"/>
        <v>4.1138999999999998E-4</v>
      </c>
      <c r="AD43" s="90">
        <f t="shared" ca="1" si="85"/>
        <v>1.34855E-3</v>
      </c>
      <c r="AE43" s="91">
        <f t="shared" ca="1" si="86"/>
        <v>4.7195000000000003E-6</v>
      </c>
      <c r="AF43" s="91">
        <f t="shared" ca="1" si="87"/>
        <v>5.4727000000000001E-6</v>
      </c>
      <c r="AG43" s="91">
        <f t="shared" ca="1" si="88"/>
        <v>4.5107000000000007E-6</v>
      </c>
      <c r="AH43" s="91">
        <f t="shared" ca="1" si="89"/>
        <v>3.6708000000000001E-6</v>
      </c>
      <c r="AI43" s="91">
        <f t="shared" ca="1" si="90"/>
        <v>4.1138999999999997E-6</v>
      </c>
      <c r="AJ43" s="91">
        <f t="shared" ca="1" si="91"/>
        <v>1.34855E-5</v>
      </c>
      <c r="AK43" s="226">
        <f t="shared" ca="1" si="92"/>
        <v>47.719919110212345</v>
      </c>
      <c r="AL43" s="226">
        <f t="shared" ca="1" si="93"/>
        <v>53.081474296799222</v>
      </c>
      <c r="AM43" s="226">
        <f t="shared" ca="1" si="94"/>
        <v>41.193607305936084</v>
      </c>
      <c r="AN43" s="226">
        <f t="shared" ca="1" si="95"/>
        <v>35.466666666666661</v>
      </c>
      <c r="AO43" s="226">
        <f t="shared" ca="1" si="96"/>
        <v>41.554545454545455</v>
      </c>
      <c r="AP43" s="226">
        <f t="shared" ca="1" si="97"/>
        <v>152.89682539682539</v>
      </c>
      <c r="AQ43" s="92">
        <f t="shared" ca="1" si="98"/>
        <v>371.91303823098519</v>
      </c>
      <c r="AR43" s="93">
        <f t="shared" ca="1" si="99"/>
        <v>12.830934709144234</v>
      </c>
      <c r="AS43" s="93">
        <f t="shared" ca="1" si="100"/>
        <v>14.272549988912125</v>
      </c>
      <c r="AT43" s="93">
        <f t="shared" ca="1" si="101"/>
        <v>11.076139600234139</v>
      </c>
      <c r="AU43" s="93">
        <f t="shared" ca="1" si="102"/>
        <v>9.5362794580595658</v>
      </c>
      <c r="AV43" s="93">
        <f t="shared" ca="1" si="103"/>
        <v>11.173188671255199</v>
      </c>
      <c r="AW43" s="93">
        <f t="shared" ca="1" si="104"/>
        <v>41.11090757239473</v>
      </c>
      <c r="AX43" s="91">
        <f ca="1">'F3 Wawer'!AK36</f>
        <v>4.5333500000000002E-4</v>
      </c>
      <c r="AY43" s="91">
        <f t="shared" ca="1" si="105"/>
        <v>4.5333500000000004E-6</v>
      </c>
      <c r="AZ43" s="92">
        <f t="shared" ca="1" si="106"/>
        <v>45.837714863498498</v>
      </c>
      <c r="BA43" s="92">
        <f t="shared" ca="1" si="107"/>
        <v>3.9442737578133165</v>
      </c>
      <c r="BB43" s="91">
        <f>ARM!G40</f>
        <v>4.4843626596633313E-3</v>
      </c>
      <c r="BC43" s="91">
        <f t="shared" si="108"/>
        <v>4.4843626596633312E-9</v>
      </c>
      <c r="BD43" s="94">
        <f t="shared" si="109"/>
        <v>1.2516354445638096E-7</v>
      </c>
      <c r="BE43" s="95">
        <f t="shared" si="110"/>
        <v>12.516354445638097</v>
      </c>
      <c r="BF43" s="95"/>
      <c r="BG43" s="95"/>
      <c r="BH43" s="95"/>
      <c r="BI43" s="95"/>
      <c r="BJ43" s="96"/>
      <c r="BK43" s="91">
        <f t="shared" si="111"/>
        <v>0</v>
      </c>
      <c r="BL43" s="97">
        <f t="shared" si="65"/>
        <v>0</v>
      </c>
      <c r="BM43" s="95">
        <f t="shared" si="112"/>
        <v>0</v>
      </c>
      <c r="BN43" s="96"/>
      <c r="BO43" s="91">
        <f t="shared" si="113"/>
        <v>0</v>
      </c>
      <c r="BP43" s="97">
        <f t="shared" si="114"/>
        <v>0</v>
      </c>
      <c r="BQ43" s="95">
        <f t="shared" si="115"/>
        <v>0</v>
      </c>
      <c r="BR43" s="96"/>
      <c r="BS43" s="91">
        <f t="shared" si="116"/>
        <v>0</v>
      </c>
      <c r="BT43" s="94">
        <f t="shared" si="117"/>
        <v>0</v>
      </c>
      <c r="BU43" s="95">
        <f t="shared" si="118"/>
        <v>0</v>
      </c>
      <c r="BV43" s="91"/>
      <c r="BW43" s="91">
        <f t="shared" si="69"/>
        <v>0</v>
      </c>
      <c r="BX43" s="94">
        <f t="shared" si="70"/>
        <v>0</v>
      </c>
      <c r="BY43" s="95">
        <f t="shared" si="71"/>
        <v>0</v>
      </c>
      <c r="BZ43" s="95"/>
      <c r="CA43" s="95"/>
      <c r="CB43" s="95"/>
      <c r="CC43" s="95"/>
      <c r="CD43" s="101">
        <f>VSM!D36</f>
        <v>40.536999999999999</v>
      </c>
      <c r="CE43" s="101">
        <f>VSM!E36</f>
        <v>6.62</v>
      </c>
      <c r="CF43" s="102">
        <f t="shared" si="119"/>
        <v>0.16330759553000962</v>
      </c>
      <c r="CG43" s="101">
        <f>VSM!F36</f>
        <v>10.95</v>
      </c>
      <c r="CH43" s="101">
        <f>ABS(VSM!G36)</f>
        <v>23.82</v>
      </c>
      <c r="CI43" s="103">
        <f t="shared" si="120"/>
        <v>2.1753424657534248</v>
      </c>
      <c r="CJ43" s="101">
        <f>VSM!H36</f>
        <v>36.479999999999997</v>
      </c>
      <c r="CK43" s="101">
        <f>VSM!K36</f>
        <v>4.3</v>
      </c>
      <c r="CL43" s="101">
        <f>VSM!D87</f>
        <v>0</v>
      </c>
      <c r="CM43" s="101">
        <f>VSM!E87</f>
        <v>0</v>
      </c>
      <c r="CN43" s="102" t="e">
        <f t="shared" si="121"/>
        <v>#DIV/0!</v>
      </c>
      <c r="CO43" s="101">
        <f>VSM!F87</f>
        <v>0</v>
      </c>
      <c r="CP43" s="101"/>
      <c r="CQ43" s="103" t="e">
        <f t="shared" si="122"/>
        <v>#DIV/0!</v>
      </c>
      <c r="CR43" s="101">
        <f>VSM!H87</f>
        <v>0</v>
      </c>
      <c r="CS43" s="101">
        <f>VSM!K87</f>
        <v>0</v>
      </c>
      <c r="CT43" s="101">
        <f>VSM!D189</f>
        <v>0</v>
      </c>
      <c r="CU43" s="101">
        <f>VSM!E189</f>
        <v>0</v>
      </c>
      <c r="CV43" s="102" t="e">
        <f t="shared" si="123"/>
        <v>#DIV/0!</v>
      </c>
      <c r="CW43" s="101">
        <f>VSM!F189</f>
        <v>0</v>
      </c>
      <c r="CX43" s="101">
        <f>ABS(VSM!G189)</f>
        <v>0</v>
      </c>
      <c r="CY43" s="103" t="e">
        <f t="shared" si="124"/>
        <v>#DIV/0!</v>
      </c>
      <c r="CZ43" s="101">
        <f>VSM!H189</f>
        <v>0</v>
      </c>
      <c r="DA43" s="101">
        <f>VSM!K189</f>
        <v>0</v>
      </c>
      <c r="DB43" s="101">
        <f>VSM!D240</f>
        <v>0</v>
      </c>
      <c r="DC43" s="101">
        <f>VSM!E240</f>
        <v>0</v>
      </c>
      <c r="DD43" s="102" t="e">
        <f t="shared" si="125"/>
        <v>#DIV/0!</v>
      </c>
      <c r="DE43" s="101">
        <f>VSM!F240</f>
        <v>0</v>
      </c>
      <c r="DF43" s="101">
        <f>ABS(VSM!G240)</f>
        <v>0</v>
      </c>
      <c r="DG43" s="103" t="e">
        <f t="shared" si="126"/>
        <v>#DIV/0!</v>
      </c>
      <c r="DH43" s="101">
        <f>VSM!H240</f>
        <v>0</v>
      </c>
      <c r="DI43" s="101">
        <f>VSM!K240</f>
        <v>0</v>
      </c>
      <c r="DJ43" s="101">
        <f>VSM!D291</f>
        <v>0</v>
      </c>
      <c r="DK43" s="101">
        <f>VSM!E291</f>
        <v>0</v>
      </c>
      <c r="DL43" s="102" t="e">
        <f t="shared" si="127"/>
        <v>#DIV/0!</v>
      </c>
      <c r="DM43" s="101">
        <f>VSM!F291</f>
        <v>0</v>
      </c>
      <c r="DN43" s="101">
        <f>ABS(VSM!G291)</f>
        <v>0</v>
      </c>
      <c r="DO43" s="103" t="e">
        <f t="shared" si="128"/>
        <v>#DIV/0!</v>
      </c>
      <c r="DP43" s="101">
        <f>VSM!H291</f>
        <v>0</v>
      </c>
      <c r="DQ43" s="101">
        <f>VSM!K291</f>
        <v>0</v>
      </c>
      <c r="DR43" s="101">
        <f>VSM!D138</f>
        <v>0</v>
      </c>
      <c r="DS43" s="101">
        <f>VSM!E138</f>
        <v>0</v>
      </c>
      <c r="DT43" s="102" t="e">
        <f t="shared" si="129"/>
        <v>#DIV/0!</v>
      </c>
      <c r="DU43" s="101">
        <f>VSM!F138</f>
        <v>0</v>
      </c>
      <c r="DV43" s="101"/>
      <c r="DW43" s="103" t="e">
        <f t="shared" si="130"/>
        <v>#DIV/0!</v>
      </c>
      <c r="DX43" s="101">
        <f>VSM!H138</f>
        <v>0</v>
      </c>
      <c r="DY43" s="101">
        <f>VSM!K138</f>
        <v>0</v>
      </c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</row>
    <row r="44" spans="1:190" ht="16.5" customHeight="1">
      <c r="A44" s="83">
        <v>136</v>
      </c>
      <c r="B44" s="84" t="str">
        <f>Lokalizacje!D38</f>
        <v>52° 09.633'N</v>
      </c>
      <c r="C44" s="84" t="str">
        <f>Lokalizacje!C38</f>
        <v>21° 12.727'E</v>
      </c>
      <c r="D44" s="85">
        <f>Lokalizacje!B38</f>
        <v>45240</v>
      </c>
      <c r="E44" s="86">
        <f>'Analiza sitowa'!B37</f>
        <v>639.20000000000005</v>
      </c>
      <c r="F44" s="86">
        <f>'Analiza sitowa'!C37</f>
        <v>22.4</v>
      </c>
      <c r="G44" s="86">
        <f>'Analiza sitowa'!D37</f>
        <v>62.43</v>
      </c>
      <c r="H44" s="86">
        <f>'Analiza sitowa'!E37</f>
        <v>234.78</v>
      </c>
      <c r="I44" s="86">
        <f>'Analiza sitowa'!F37</f>
        <v>269.93</v>
      </c>
      <c r="J44" s="86">
        <f>'Analiza sitowa'!G37</f>
        <v>48.91</v>
      </c>
      <c r="K44" s="87">
        <f t="shared" si="72"/>
        <v>638.44999999999993</v>
      </c>
      <c r="L44" s="87">
        <f t="shared" si="73"/>
        <v>0.75000000000011369</v>
      </c>
      <c r="M44" s="88">
        <f t="shared" si="74"/>
        <v>100</v>
      </c>
      <c r="N44" s="88">
        <f t="shared" si="75"/>
        <v>3.5043804755944929</v>
      </c>
      <c r="O44" s="88">
        <f t="shared" si="76"/>
        <v>9.7668961201501876</v>
      </c>
      <c r="P44" s="88">
        <f t="shared" si="77"/>
        <v>36.730287859824777</v>
      </c>
      <c r="Q44" s="88">
        <f t="shared" si="78"/>
        <v>42.229349186483098</v>
      </c>
      <c r="R44" s="88">
        <f t="shared" si="79"/>
        <v>7.6517521902377954</v>
      </c>
      <c r="S44" s="89">
        <f>'Masa Wawer'!D38</f>
        <v>9.8299999999999983</v>
      </c>
      <c r="T44" s="89">
        <f>'Masa Wawer'!G38</f>
        <v>9.4699999999999989</v>
      </c>
      <c r="U44" s="89">
        <f>'Masa Wawer'!J38</f>
        <v>10.030000000000001</v>
      </c>
      <c r="V44" s="89">
        <f>'Masa Wawer'!M38</f>
        <v>10.039999999999999</v>
      </c>
      <c r="W44" s="89">
        <f>'Masa Wawer'!P38</f>
        <v>9.5399999999999991</v>
      </c>
      <c r="X44" s="89">
        <f>'Masa Wawer'!S38</f>
        <v>7.82</v>
      </c>
      <c r="Y44" s="90">
        <f t="shared" ca="1" si="80"/>
        <v>1.39485E-3</v>
      </c>
      <c r="Z44" s="90">
        <f t="shared" ca="1" si="81"/>
        <v>3.0460000000000001E-3</v>
      </c>
      <c r="AA44" s="90">
        <f t="shared" ca="1" si="82"/>
        <v>1.9182499999999998E-3</v>
      </c>
      <c r="AB44" s="90">
        <f t="shared" ca="1" si="83"/>
        <v>9.7011500000000002E-4</v>
      </c>
      <c r="AC44" s="90">
        <f t="shared" ca="1" si="84"/>
        <v>1.1182E-3</v>
      </c>
      <c r="AD44" s="90">
        <f t="shared" ca="1" si="85"/>
        <v>1.9649000000000003E-3</v>
      </c>
      <c r="AE44" s="91">
        <f t="shared" ca="1" si="86"/>
        <v>1.39485E-5</v>
      </c>
      <c r="AF44" s="91">
        <f t="shared" ca="1" si="87"/>
        <v>3.046E-5</v>
      </c>
      <c r="AG44" s="91">
        <f t="shared" ca="1" si="88"/>
        <v>1.9182499999999998E-5</v>
      </c>
      <c r="AH44" s="91">
        <f t="shared" ca="1" si="89"/>
        <v>9.7011499999999994E-6</v>
      </c>
      <c r="AI44" s="91">
        <f t="shared" ca="1" si="90"/>
        <v>1.1181999999999999E-5</v>
      </c>
      <c r="AJ44" s="91">
        <f t="shared" ca="1" si="91"/>
        <v>1.9649000000000004E-5</v>
      </c>
      <c r="AK44" s="226">
        <f t="shared" ca="1" si="92"/>
        <v>141.89725330620553</v>
      </c>
      <c r="AL44" s="226">
        <f t="shared" ca="1" si="93"/>
        <v>321.64730728616684</v>
      </c>
      <c r="AM44" s="226">
        <f t="shared" ca="1" si="94"/>
        <v>191.25124626121629</v>
      </c>
      <c r="AN44" s="226">
        <f t="shared" ca="1" si="95"/>
        <v>96.625</v>
      </c>
      <c r="AO44" s="226">
        <f t="shared" ca="1" si="96"/>
        <v>117.21174004192872</v>
      </c>
      <c r="AP44" s="226">
        <f t="shared" ca="1" si="97"/>
        <v>251.26598465473148</v>
      </c>
      <c r="AQ44" s="92">
        <f t="shared" ca="1" si="98"/>
        <v>1119.8985315502487</v>
      </c>
      <c r="AR44" s="93">
        <f t="shared" ca="1" si="99"/>
        <v>12.670545527886404</v>
      </c>
      <c r="AS44" s="93">
        <f t="shared" ca="1" si="100"/>
        <v>28.72111162079284</v>
      </c>
      <c r="AT44" s="93">
        <f t="shared" ca="1" si="101"/>
        <v>17.077551302480217</v>
      </c>
      <c r="AU44" s="93">
        <f t="shared" ca="1" si="102"/>
        <v>8.6280138135590132</v>
      </c>
      <c r="AV44" s="93">
        <f t="shared" ca="1" si="103"/>
        <v>10.466282144300639</v>
      </c>
      <c r="AW44" s="93">
        <f t="shared" ca="1" si="104"/>
        <v>22.436495590980911</v>
      </c>
      <c r="AX44" s="91">
        <f ca="1">'F3 Wawer'!AK37</f>
        <v>1.3579E-3</v>
      </c>
      <c r="AY44" s="91">
        <f t="shared" ca="1" si="105"/>
        <v>1.3579E-5</v>
      </c>
      <c r="AZ44" s="92">
        <f t="shared" ca="1" si="106"/>
        <v>138.13835198372334</v>
      </c>
      <c r="BA44" s="92">
        <f t="shared" ca="1" si="107"/>
        <v>2.6490303616876298</v>
      </c>
      <c r="BB44" s="91">
        <f>ARM!G41</f>
        <v>8.4869023520173885E-3</v>
      </c>
      <c r="BC44" s="91">
        <f t="shared" si="108"/>
        <v>8.4869023520173889E-9</v>
      </c>
      <c r="BD44" s="94">
        <f t="shared" si="109"/>
        <v>2.3687887453630755E-7</v>
      </c>
      <c r="BE44" s="95">
        <f t="shared" si="110"/>
        <v>23.687887453630754</v>
      </c>
      <c r="BF44" s="91">
        <f>ARM!G80</f>
        <v>3.4126407740102338E-2</v>
      </c>
      <c r="BG44" s="91">
        <f>BF44/1000000</f>
        <v>3.4126407740102335E-8</v>
      </c>
      <c r="BH44" s="94">
        <f>BG44/$BC$5/$BC$4</f>
        <v>9.5250595825707842E-7</v>
      </c>
      <c r="BI44" s="95">
        <f>BH44*100000000</f>
        <v>95.250595825707848</v>
      </c>
      <c r="BJ44" s="96">
        <f>ARM!G133</f>
        <v>1.3113521361699259E-2</v>
      </c>
      <c r="BK44" s="91">
        <f t="shared" si="111"/>
        <v>1.3113521361699258E-8</v>
      </c>
      <c r="BL44" s="97">
        <f t="shared" si="65"/>
        <v>3.6601295178431708E-7</v>
      </c>
      <c r="BM44" s="95">
        <f t="shared" si="112"/>
        <v>36.601295178431705</v>
      </c>
      <c r="BN44" s="96">
        <f>ARM!G132</f>
        <v>5.473553403522867E-3</v>
      </c>
      <c r="BO44" s="91">
        <f t="shared" si="113"/>
        <v>5.4735534035228669E-9</v>
      </c>
      <c r="BP44" s="97">
        <f t="shared" si="114"/>
        <v>1.5277295721832713E-7</v>
      </c>
      <c r="BQ44" s="95">
        <f t="shared" si="115"/>
        <v>15.277295721832713</v>
      </c>
      <c r="BR44" s="96">
        <f>ARM!G131</f>
        <v>5.4624190037335591E-3</v>
      </c>
      <c r="BS44" s="91">
        <f t="shared" si="116"/>
        <v>5.462419003733559E-9</v>
      </c>
      <c r="BT44" s="94">
        <f t="shared" si="117"/>
        <v>1.5246218374865222E-7</v>
      </c>
      <c r="BU44" s="95">
        <f t="shared" si="118"/>
        <v>15.246218374865222</v>
      </c>
      <c r="BV44" s="91">
        <f>ARM!G130</f>
        <v>1.5405421746893504E-2</v>
      </c>
      <c r="BW44" s="91">
        <f t="shared" si="69"/>
        <v>1.5405421746893506E-8</v>
      </c>
      <c r="BX44" s="94">
        <f t="shared" si="70"/>
        <v>4.2998243809107208E-7</v>
      </c>
      <c r="BY44" s="95">
        <f t="shared" si="71"/>
        <v>42.998243809107208</v>
      </c>
      <c r="BZ44" s="95"/>
      <c r="CA44" s="95"/>
      <c r="CB44" s="95"/>
      <c r="CC44" s="95"/>
      <c r="CD44" s="101">
        <f>VSM!D37</f>
        <v>131.53100000000001</v>
      </c>
      <c r="CE44" s="101">
        <f>VSM!E37</f>
        <v>14.032</v>
      </c>
      <c r="CF44" s="102">
        <f t="shared" si="119"/>
        <v>0.10668207494811109</v>
      </c>
      <c r="CG44" s="101">
        <f>VSM!F37</f>
        <v>7.61</v>
      </c>
      <c r="CH44" s="101">
        <f>ABS(VSM!G37)</f>
        <v>19.809999999999999</v>
      </c>
      <c r="CI44" s="103">
        <f t="shared" si="120"/>
        <v>2.603153745072273</v>
      </c>
      <c r="CJ44" s="101">
        <f>VSM!H37</f>
        <v>118.38</v>
      </c>
      <c r="CK44" s="101">
        <f>VSM!K37</f>
        <v>6.3</v>
      </c>
      <c r="CL44" s="101">
        <f>VSM!D88</f>
        <v>221.547</v>
      </c>
      <c r="CM44" s="101">
        <f>VSM!E88</f>
        <v>33.506</v>
      </c>
      <c r="CN44" s="102">
        <f t="shared" si="121"/>
        <v>0.15123653220309913</v>
      </c>
      <c r="CO44" s="101">
        <f>VSM!F88</f>
        <v>12.2</v>
      </c>
      <c r="CP44" s="101">
        <f>ABS(VSM!G88)</f>
        <v>29.79</v>
      </c>
      <c r="CQ44" s="103">
        <f t="shared" si="122"/>
        <v>2.4418032786885249</v>
      </c>
      <c r="CR44" s="101">
        <f>VSM!H88</f>
        <v>199.4</v>
      </c>
      <c r="CS44" s="101">
        <f>VSM!K88</f>
        <v>4.5999999999999996</v>
      </c>
      <c r="CT44" s="101">
        <f>VSM!D190</f>
        <v>246.233</v>
      </c>
      <c r="CU44" s="101">
        <f>VSM!E190</f>
        <v>25.533999999999999</v>
      </c>
      <c r="CV44" s="102">
        <f t="shared" si="123"/>
        <v>0.10369852944162643</v>
      </c>
      <c r="CW44" s="101">
        <f>VSM!F190</f>
        <v>7.54</v>
      </c>
      <c r="CX44" s="101">
        <f>ABS(VSM!G190)</f>
        <v>21.42</v>
      </c>
      <c r="CY44" s="103">
        <f t="shared" si="124"/>
        <v>2.840848806366048</v>
      </c>
      <c r="CZ44" s="101">
        <f>VSM!H190</f>
        <v>221.61</v>
      </c>
      <c r="DA44" s="101">
        <f>VSM!K190</f>
        <v>5.3</v>
      </c>
      <c r="DB44" s="101">
        <f>VSM!D241</f>
        <v>0</v>
      </c>
      <c r="DC44" s="101">
        <f>VSM!E241</f>
        <v>0</v>
      </c>
      <c r="DD44" s="102" t="e">
        <f t="shared" si="125"/>
        <v>#DIV/0!</v>
      </c>
      <c r="DE44" s="101">
        <f>VSM!F241</f>
        <v>0</v>
      </c>
      <c r="DF44" s="101">
        <f>ABS(VSM!G241)</f>
        <v>0</v>
      </c>
      <c r="DG44" s="103" t="e">
        <f t="shared" si="126"/>
        <v>#DIV/0!</v>
      </c>
      <c r="DH44" s="101">
        <f>VSM!H241</f>
        <v>0</v>
      </c>
      <c r="DI44" s="101">
        <f>VSM!K241</f>
        <v>0</v>
      </c>
      <c r="DJ44" s="101">
        <f>VSM!D292</f>
        <v>132.422</v>
      </c>
      <c r="DK44" s="101">
        <f>VSM!E292</f>
        <v>15.182</v>
      </c>
      <c r="DL44" s="102">
        <f t="shared" si="127"/>
        <v>0.11464862334053255</v>
      </c>
      <c r="DM44" s="101">
        <f>VSM!F292</f>
        <v>9.69</v>
      </c>
      <c r="DN44" s="101">
        <f>ABS(VSM!G292)</f>
        <v>25.07</v>
      </c>
      <c r="DO44" s="103">
        <f t="shared" si="128"/>
        <v>2.587203302373581</v>
      </c>
      <c r="DP44" s="101">
        <f>VSM!H292</f>
        <v>119.18</v>
      </c>
      <c r="DQ44" s="101">
        <f>VSM!K292</f>
        <v>3.1</v>
      </c>
      <c r="DR44" s="101">
        <f>VSM!D139</f>
        <v>304.08</v>
      </c>
      <c r="DS44" s="101">
        <f>VSM!E139</f>
        <v>29</v>
      </c>
      <c r="DT44" s="102">
        <f t="shared" si="129"/>
        <v>9.53696395685346E-2</v>
      </c>
      <c r="DU44" s="101">
        <f>VSM!F139</f>
        <v>8.6300000000000008</v>
      </c>
      <c r="DV44" s="101"/>
      <c r="DW44" s="103">
        <f t="shared" si="130"/>
        <v>0</v>
      </c>
      <c r="DX44" s="101">
        <f>VSM!H139</f>
        <v>273.67</v>
      </c>
      <c r="DY44" s="101">
        <f>VSM!K139</f>
        <v>11.1</v>
      </c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</row>
    <row r="45" spans="1:190" ht="16.5" customHeight="1">
      <c r="A45" s="83">
        <v>137</v>
      </c>
      <c r="B45" s="84" t="str">
        <f>Lokalizacje!D39</f>
        <v>52° 09.557'N</v>
      </c>
      <c r="C45" s="84" t="str">
        <f>Lokalizacje!C39</f>
        <v>21° 12.108'E</v>
      </c>
      <c r="D45" s="85">
        <f>Lokalizacje!B39</f>
        <v>45240</v>
      </c>
      <c r="E45" s="86">
        <f>'Analiza sitowa'!B38</f>
        <v>700.63</v>
      </c>
      <c r="F45" s="86">
        <f>'Analiza sitowa'!C38</f>
        <v>51.47</v>
      </c>
      <c r="G45" s="86">
        <f>'Analiza sitowa'!D38</f>
        <v>124.25</v>
      </c>
      <c r="H45" s="86">
        <f>'Analiza sitowa'!E38</f>
        <v>230.73</v>
      </c>
      <c r="I45" s="86">
        <f>'Analiza sitowa'!F38</f>
        <v>250.95</v>
      </c>
      <c r="J45" s="86">
        <f>'Analiza sitowa'!G38</f>
        <v>42.37</v>
      </c>
      <c r="K45" s="87">
        <f t="shared" si="72"/>
        <v>699.77</v>
      </c>
      <c r="L45" s="87">
        <f t="shared" si="73"/>
        <v>0.86000000000001364</v>
      </c>
      <c r="M45" s="88">
        <f t="shared" si="74"/>
        <v>100</v>
      </c>
      <c r="N45" s="88">
        <f t="shared" si="75"/>
        <v>7.3462455218874441</v>
      </c>
      <c r="O45" s="88">
        <f t="shared" si="76"/>
        <v>17.734039364571885</v>
      </c>
      <c r="P45" s="88">
        <f t="shared" si="77"/>
        <v>32.931789960464151</v>
      </c>
      <c r="Q45" s="88">
        <f t="shared" si="78"/>
        <v>35.817764012388849</v>
      </c>
      <c r="R45" s="88">
        <f t="shared" si="79"/>
        <v>6.0474144698342922</v>
      </c>
      <c r="S45" s="89">
        <f>'Masa Wawer'!D39</f>
        <v>10.3</v>
      </c>
      <c r="T45" s="89">
        <f>'Masa Wawer'!G39</f>
        <v>9.84</v>
      </c>
      <c r="U45" s="89">
        <f>'Masa Wawer'!J39</f>
        <v>9.3999999999999986</v>
      </c>
      <c r="V45" s="89">
        <f>'Masa Wawer'!M39</f>
        <v>10.3</v>
      </c>
      <c r="W45" s="89">
        <f>'Masa Wawer'!P39</f>
        <v>9.9899999999999984</v>
      </c>
      <c r="X45" s="89">
        <f>'Masa Wawer'!S39</f>
        <v>8.93</v>
      </c>
      <c r="Y45" s="90">
        <f t="shared" ca="1" si="80"/>
        <v>8.5263500000000002E-4</v>
      </c>
      <c r="Z45" s="90">
        <f t="shared" ca="1" si="81"/>
        <v>1.2163E-3</v>
      </c>
      <c r="AA45" s="90">
        <f t="shared" ca="1" si="82"/>
        <v>6.5776500000000004E-4</v>
      </c>
      <c r="AB45" s="90">
        <f t="shared" ca="1" si="83"/>
        <v>4.90435E-4</v>
      </c>
      <c r="AC45" s="90">
        <f t="shared" ca="1" si="84"/>
        <v>4.6260499999999999E-4</v>
      </c>
      <c r="AD45" s="90">
        <f t="shared" ca="1" si="85"/>
        <v>1.4794000000000001E-3</v>
      </c>
      <c r="AE45" s="91">
        <f t="shared" ca="1" si="86"/>
        <v>8.5263500000000001E-6</v>
      </c>
      <c r="AF45" s="91">
        <f t="shared" ca="1" si="87"/>
        <v>1.2163E-5</v>
      </c>
      <c r="AG45" s="91">
        <f t="shared" ca="1" si="88"/>
        <v>6.5776500000000005E-6</v>
      </c>
      <c r="AH45" s="91">
        <f t="shared" ca="1" si="89"/>
        <v>4.9043499999999999E-6</v>
      </c>
      <c r="AI45" s="91">
        <f t="shared" ca="1" si="90"/>
        <v>4.6260499999999995E-6</v>
      </c>
      <c r="AJ45" s="91">
        <f t="shared" ca="1" si="91"/>
        <v>1.4794000000000001E-5</v>
      </c>
      <c r="AK45" s="226">
        <f t="shared" ca="1" si="92"/>
        <v>82.780097087378635</v>
      </c>
      <c r="AL45" s="226">
        <f t="shared" ca="1" si="93"/>
        <v>123.60772357723577</v>
      </c>
      <c r="AM45" s="226">
        <f t="shared" ca="1" si="94"/>
        <v>69.975000000000023</v>
      </c>
      <c r="AN45" s="226">
        <f t="shared" ca="1" si="95"/>
        <v>47.615048543689319</v>
      </c>
      <c r="AO45" s="226">
        <f t="shared" ca="1" si="96"/>
        <v>46.306806806806811</v>
      </c>
      <c r="AP45" s="226">
        <f t="shared" ca="1" si="97"/>
        <v>165.66629339305712</v>
      </c>
      <c r="AQ45" s="92">
        <f t="shared" ca="1" si="98"/>
        <v>535.95096940816779</v>
      </c>
      <c r="AR45" s="93">
        <f t="shared" ca="1" si="99"/>
        <v>15.44546083735791</v>
      </c>
      <c r="AS45" s="93">
        <f t="shared" ca="1" si="100"/>
        <v>23.063252169080229</v>
      </c>
      <c r="AT45" s="93">
        <f t="shared" ca="1" si="101"/>
        <v>13.056231632022422</v>
      </c>
      <c r="AU45" s="93">
        <f t="shared" ca="1" si="102"/>
        <v>8.8842172626852367</v>
      </c>
      <c r="AV45" s="93">
        <f t="shared" ca="1" si="103"/>
        <v>8.64011998297938</v>
      </c>
      <c r="AW45" s="93">
        <f t="shared" ca="1" si="104"/>
        <v>30.910718115874797</v>
      </c>
      <c r="AX45" s="91">
        <f ca="1">'F3 Wawer'!AK38</f>
        <v>8.24215E-4</v>
      </c>
      <c r="AY45" s="91">
        <f t="shared" ca="1" si="105"/>
        <v>8.2421500000000004E-6</v>
      </c>
      <c r="AZ45" s="92">
        <f t="shared" ca="1" si="106"/>
        <v>80.020873786407776</v>
      </c>
      <c r="BA45" s="92">
        <f t="shared" ca="1" si="107"/>
        <v>3.3331965026066079</v>
      </c>
      <c r="BB45" s="91">
        <f>ARM!G42</f>
        <v>5.1105459837434654E-3</v>
      </c>
      <c r="BC45" s="91">
        <f t="shared" si="108"/>
        <v>5.1105459837434652E-9</v>
      </c>
      <c r="BD45" s="94">
        <f t="shared" si="109"/>
        <v>1.4264101679070649E-7</v>
      </c>
      <c r="BE45" s="95">
        <f t="shared" si="110"/>
        <v>14.264101679070649</v>
      </c>
      <c r="BF45" s="95"/>
      <c r="BG45" s="95"/>
      <c r="BH45" s="95"/>
      <c r="BI45" s="95"/>
      <c r="BJ45" s="96"/>
      <c r="BK45" s="91">
        <f t="shared" si="111"/>
        <v>0</v>
      </c>
      <c r="BL45" s="97">
        <f t="shared" si="65"/>
        <v>0</v>
      </c>
      <c r="BM45" s="95">
        <f t="shared" si="112"/>
        <v>0</v>
      </c>
      <c r="BN45" s="96"/>
      <c r="BO45" s="91">
        <f t="shared" si="113"/>
        <v>0</v>
      </c>
      <c r="BP45" s="97">
        <f t="shared" si="114"/>
        <v>0</v>
      </c>
      <c r="BQ45" s="95">
        <f t="shared" si="115"/>
        <v>0</v>
      </c>
      <c r="BR45" s="96"/>
      <c r="BS45" s="91">
        <f t="shared" si="116"/>
        <v>0</v>
      </c>
      <c r="BT45" s="94">
        <f t="shared" si="117"/>
        <v>0</v>
      </c>
      <c r="BU45" s="95">
        <f t="shared" si="118"/>
        <v>0</v>
      </c>
      <c r="BV45" s="91"/>
      <c r="BW45" s="91">
        <f t="shared" si="69"/>
        <v>0</v>
      </c>
      <c r="BX45" s="94">
        <f t="shared" si="70"/>
        <v>0</v>
      </c>
      <c r="BY45" s="95">
        <f t="shared" si="71"/>
        <v>0</v>
      </c>
      <c r="BZ45" s="95"/>
      <c r="CA45" s="95"/>
      <c r="CB45" s="95"/>
      <c r="CC45" s="95"/>
      <c r="CD45" s="101">
        <f>VSM!D38</f>
        <v>50.899000000000001</v>
      </c>
      <c r="CE45" s="101">
        <f>VSM!E38</f>
        <v>4.931</v>
      </c>
      <c r="CF45" s="102">
        <f t="shared" si="119"/>
        <v>9.6878131201005913E-2</v>
      </c>
      <c r="CG45" s="101">
        <f>VSM!F38</f>
        <v>8.58</v>
      </c>
      <c r="CH45" s="101">
        <f>ABS(VSM!G38)</f>
        <v>26.34</v>
      </c>
      <c r="CI45" s="103">
        <f t="shared" si="120"/>
        <v>3.06993006993007</v>
      </c>
      <c r="CJ45" s="101">
        <f>VSM!H38</f>
        <v>45.81</v>
      </c>
      <c r="CK45" s="101">
        <f>VSM!K38</f>
        <v>5</v>
      </c>
      <c r="CL45" s="101">
        <f>VSM!D89</f>
        <v>0</v>
      </c>
      <c r="CM45" s="101">
        <f>VSM!E89</f>
        <v>0</v>
      </c>
      <c r="CN45" s="102" t="e">
        <f t="shared" si="121"/>
        <v>#DIV/0!</v>
      </c>
      <c r="CO45" s="101">
        <f>VSM!F89</f>
        <v>0</v>
      </c>
      <c r="CP45" s="101"/>
      <c r="CQ45" s="103" t="e">
        <f t="shared" si="122"/>
        <v>#DIV/0!</v>
      </c>
      <c r="CR45" s="101">
        <f>VSM!H89</f>
        <v>0</v>
      </c>
      <c r="CS45" s="101">
        <f>VSM!K89</f>
        <v>0</v>
      </c>
      <c r="CT45" s="101">
        <f>VSM!D191</f>
        <v>0</v>
      </c>
      <c r="CU45" s="101">
        <f>VSM!E191</f>
        <v>0</v>
      </c>
      <c r="CV45" s="102" t="e">
        <f t="shared" si="123"/>
        <v>#DIV/0!</v>
      </c>
      <c r="CW45" s="101">
        <f>VSM!F191</f>
        <v>0</v>
      </c>
      <c r="CX45" s="101">
        <f>ABS(VSM!G191)</f>
        <v>0</v>
      </c>
      <c r="CY45" s="103" t="e">
        <f t="shared" si="124"/>
        <v>#DIV/0!</v>
      </c>
      <c r="CZ45" s="101">
        <f>VSM!H191</f>
        <v>0</v>
      </c>
      <c r="DA45" s="101">
        <f>VSM!K191</f>
        <v>0</v>
      </c>
      <c r="DB45" s="101">
        <f>VSM!D242</f>
        <v>0</v>
      </c>
      <c r="DC45" s="101">
        <f>VSM!E242</f>
        <v>0</v>
      </c>
      <c r="DD45" s="102" t="e">
        <f t="shared" si="125"/>
        <v>#DIV/0!</v>
      </c>
      <c r="DE45" s="101">
        <f>VSM!F242</f>
        <v>0</v>
      </c>
      <c r="DF45" s="101">
        <f>ABS(VSM!G242)</f>
        <v>0</v>
      </c>
      <c r="DG45" s="103" t="e">
        <f t="shared" si="126"/>
        <v>#DIV/0!</v>
      </c>
      <c r="DH45" s="101">
        <f>VSM!H242</f>
        <v>0</v>
      </c>
      <c r="DI45" s="101">
        <f>VSM!K242</f>
        <v>0</v>
      </c>
      <c r="DJ45" s="101">
        <f>VSM!D293</f>
        <v>0</v>
      </c>
      <c r="DK45" s="101">
        <f>VSM!E293</f>
        <v>0</v>
      </c>
      <c r="DL45" s="102" t="e">
        <f t="shared" si="127"/>
        <v>#DIV/0!</v>
      </c>
      <c r="DM45" s="101">
        <f>VSM!F293</f>
        <v>0</v>
      </c>
      <c r="DN45" s="101">
        <f>ABS(VSM!G293)</f>
        <v>0</v>
      </c>
      <c r="DO45" s="103" t="e">
        <f t="shared" si="128"/>
        <v>#DIV/0!</v>
      </c>
      <c r="DP45" s="101">
        <f>VSM!H293</f>
        <v>0</v>
      </c>
      <c r="DQ45" s="101">
        <f>VSM!K293</f>
        <v>0</v>
      </c>
      <c r="DR45" s="101">
        <f>VSM!D140</f>
        <v>0</v>
      </c>
      <c r="DS45" s="101">
        <f>VSM!E140</f>
        <v>0</v>
      </c>
      <c r="DT45" s="102" t="e">
        <f t="shared" si="129"/>
        <v>#DIV/0!</v>
      </c>
      <c r="DU45" s="101">
        <f>VSM!F140</f>
        <v>0</v>
      </c>
      <c r="DV45" s="101"/>
      <c r="DW45" s="103" t="e">
        <f t="shared" si="130"/>
        <v>#DIV/0!</v>
      </c>
      <c r="DX45" s="101">
        <f>VSM!H140</f>
        <v>0</v>
      </c>
      <c r="DY45" s="101">
        <f>VSM!K140</f>
        <v>0</v>
      </c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</row>
    <row r="46" spans="1:190" ht="16.5" customHeight="1">
      <c r="A46" s="83">
        <v>138</v>
      </c>
      <c r="B46" s="84" t="str">
        <f>Lokalizacje!D40</f>
        <v>52° 09.258'N</v>
      </c>
      <c r="C46" s="84" t="str">
        <f>Lokalizacje!C40</f>
        <v>21° 11.488'E</v>
      </c>
      <c r="D46" s="85">
        <f>Lokalizacje!B40</f>
        <v>45240</v>
      </c>
      <c r="E46" s="86">
        <f>'Analiza sitowa'!B39</f>
        <v>629.49</v>
      </c>
      <c r="F46" s="86">
        <f>'Analiza sitowa'!C39</f>
        <v>26.97</v>
      </c>
      <c r="G46" s="86">
        <f>'Analiza sitowa'!D39</f>
        <v>65.61</v>
      </c>
      <c r="H46" s="86">
        <f>'Analiza sitowa'!E39</f>
        <v>220.25</v>
      </c>
      <c r="I46" s="86">
        <f>'Analiza sitowa'!F39</f>
        <v>266.39999999999998</v>
      </c>
      <c r="J46" s="86">
        <f>'Analiza sitowa'!G39</f>
        <v>49.46</v>
      </c>
      <c r="K46" s="87">
        <f t="shared" si="72"/>
        <v>628.69000000000005</v>
      </c>
      <c r="L46" s="87">
        <f t="shared" si="73"/>
        <v>0.79999999999995453</v>
      </c>
      <c r="M46" s="88">
        <f t="shared" si="74"/>
        <v>100</v>
      </c>
      <c r="N46" s="88">
        <f t="shared" si="75"/>
        <v>4.284420721536482</v>
      </c>
      <c r="O46" s="88">
        <f t="shared" si="76"/>
        <v>10.422723156841252</v>
      </c>
      <c r="P46" s="88">
        <f t="shared" si="77"/>
        <v>34.988641598754548</v>
      </c>
      <c r="Q46" s="88">
        <f t="shared" si="78"/>
        <v>42.319973311728539</v>
      </c>
      <c r="R46" s="88">
        <f t="shared" si="79"/>
        <v>7.857154204197049</v>
      </c>
      <c r="S46" s="89">
        <f>'Masa Wawer'!D40</f>
        <v>9.84</v>
      </c>
      <c r="T46" s="89">
        <f>'Masa Wawer'!G40</f>
        <v>9.5500000000000007</v>
      </c>
      <c r="U46" s="89">
        <f>'Masa Wawer'!J40</f>
        <v>9.9699999999999989</v>
      </c>
      <c r="V46" s="89">
        <f>'Masa Wawer'!M40</f>
        <v>10.39</v>
      </c>
      <c r="W46" s="89">
        <f>'Masa Wawer'!P40</f>
        <v>10.080000000000002</v>
      </c>
      <c r="X46" s="89">
        <f>'Masa Wawer'!S40</f>
        <v>8.879999999999999</v>
      </c>
      <c r="Y46" s="90">
        <f t="shared" ca="1" si="80"/>
        <v>6.5212500000000004E-4</v>
      </c>
      <c r="Z46" s="90">
        <f t="shared" ca="1" si="81"/>
        <v>1.5190500000000001E-3</v>
      </c>
      <c r="AA46" s="90">
        <f t="shared" ca="1" si="82"/>
        <v>8.3568500000000007E-4</v>
      </c>
      <c r="AB46" s="90">
        <f t="shared" ca="1" si="83"/>
        <v>3.3089999999999997E-4</v>
      </c>
      <c r="AC46" s="90">
        <f t="shared" ca="1" si="84"/>
        <v>4.4528500000000002E-4</v>
      </c>
      <c r="AD46" s="90">
        <f t="shared" ca="1" si="85"/>
        <v>1.03425E-3</v>
      </c>
      <c r="AE46" s="91">
        <f t="shared" ca="1" si="86"/>
        <v>6.5212500000000005E-6</v>
      </c>
      <c r="AF46" s="91">
        <f t="shared" ca="1" si="87"/>
        <v>1.5190500000000001E-5</v>
      </c>
      <c r="AG46" s="91">
        <f t="shared" ca="1" si="88"/>
        <v>8.3568500000000011E-6</v>
      </c>
      <c r="AH46" s="91">
        <f t="shared" ca="1" si="89"/>
        <v>3.3089999999999996E-6</v>
      </c>
      <c r="AI46" s="91">
        <f t="shared" ca="1" si="90"/>
        <v>4.4528500000000001E-6</v>
      </c>
      <c r="AJ46" s="91">
        <f t="shared" ca="1" si="91"/>
        <v>1.03425E-5</v>
      </c>
      <c r="AK46" s="226">
        <f t="shared" ca="1" si="92"/>
        <v>66.272865853658544</v>
      </c>
      <c r="AL46" s="226">
        <f t="shared" ca="1" si="93"/>
        <v>159.06282722513089</v>
      </c>
      <c r="AM46" s="226">
        <f t="shared" ca="1" si="94"/>
        <v>83.819959879638944</v>
      </c>
      <c r="AN46" s="226">
        <f t="shared" ca="1" si="95"/>
        <v>31.847930702598646</v>
      </c>
      <c r="AO46" s="226">
        <f t="shared" ca="1" si="96"/>
        <v>44.175099206349202</v>
      </c>
      <c r="AP46" s="226">
        <f t="shared" ca="1" si="97"/>
        <v>116.46959459459461</v>
      </c>
      <c r="AQ46" s="92">
        <f t="shared" ca="1" si="98"/>
        <v>501.64827746197091</v>
      </c>
      <c r="AR46" s="93">
        <f t="shared" ca="1" si="99"/>
        <v>13.211022310085093</v>
      </c>
      <c r="AS46" s="93">
        <f t="shared" ca="1" si="100"/>
        <v>31.708038155715418</v>
      </c>
      <c r="AT46" s="93">
        <f t="shared" ca="1" si="101"/>
        <v>16.708910135945438</v>
      </c>
      <c r="AU46" s="93">
        <f t="shared" ca="1" si="102"/>
        <v>6.3486574425670153</v>
      </c>
      <c r="AV46" s="93">
        <f t="shared" ca="1" si="103"/>
        <v>8.8059904102228366</v>
      </c>
      <c r="AW46" s="93">
        <f t="shared" ca="1" si="104"/>
        <v>23.217381545464185</v>
      </c>
      <c r="AX46" s="91">
        <f ca="1">'F3 Wawer'!AK39</f>
        <v>6.5259499999999995E-4</v>
      </c>
      <c r="AY46" s="91">
        <f t="shared" ca="1" si="105"/>
        <v>6.5259499999999997E-6</v>
      </c>
      <c r="AZ46" s="92">
        <f t="shared" ca="1" si="106"/>
        <v>66.320630081300806</v>
      </c>
      <c r="BA46" s="92">
        <f t="shared" ca="1" si="107"/>
        <v>-7.2072072072049409E-2</v>
      </c>
      <c r="BB46" s="91">
        <f>ARM!G43</f>
        <v>3.5204170770215533E-3</v>
      </c>
      <c r="BC46" s="91">
        <f t="shared" si="108"/>
        <v>3.5204170770215533E-9</v>
      </c>
      <c r="BD46" s="94">
        <f t="shared" si="109"/>
        <v>9.825875219420158E-8</v>
      </c>
      <c r="BE46" s="95">
        <f t="shared" si="110"/>
        <v>9.8258752194201584</v>
      </c>
      <c r="BF46" s="95"/>
      <c r="BG46" s="95"/>
      <c r="BH46" s="95"/>
      <c r="BI46" s="95"/>
      <c r="BJ46" s="96"/>
      <c r="BK46" s="91">
        <f t="shared" si="111"/>
        <v>0</v>
      </c>
      <c r="BL46" s="97">
        <f t="shared" si="65"/>
        <v>0</v>
      </c>
      <c r="BM46" s="95">
        <f t="shared" si="112"/>
        <v>0</v>
      </c>
      <c r="BN46" s="96"/>
      <c r="BO46" s="91">
        <f t="shared" si="113"/>
        <v>0</v>
      </c>
      <c r="BP46" s="97">
        <f t="shared" si="114"/>
        <v>0</v>
      </c>
      <c r="BQ46" s="95">
        <f t="shared" si="115"/>
        <v>0</v>
      </c>
      <c r="BR46" s="96"/>
      <c r="BS46" s="91">
        <f t="shared" si="116"/>
        <v>0</v>
      </c>
      <c r="BT46" s="94">
        <f t="shared" si="117"/>
        <v>0</v>
      </c>
      <c r="BU46" s="95">
        <f t="shared" si="118"/>
        <v>0</v>
      </c>
      <c r="BV46" s="91"/>
      <c r="BW46" s="91">
        <f t="shared" si="69"/>
        <v>0</v>
      </c>
      <c r="BX46" s="94">
        <f t="shared" si="70"/>
        <v>0</v>
      </c>
      <c r="BY46" s="95">
        <f t="shared" si="71"/>
        <v>0</v>
      </c>
      <c r="BZ46" s="95"/>
      <c r="CA46" s="95"/>
      <c r="CB46" s="95"/>
      <c r="CC46" s="95"/>
      <c r="CD46" s="101">
        <f>VSM!D39</f>
        <v>35.256999999999998</v>
      </c>
      <c r="CE46" s="101">
        <f>VSM!E39</f>
        <v>4.4020000000000001</v>
      </c>
      <c r="CF46" s="102">
        <f t="shared" si="119"/>
        <v>0.12485463879513289</v>
      </c>
      <c r="CG46" s="101">
        <f>VSM!F39</f>
        <v>9.39</v>
      </c>
      <c r="CH46" s="101">
        <f>ABS(VSM!G39)</f>
        <v>25.01</v>
      </c>
      <c r="CI46" s="103">
        <f t="shared" si="120"/>
        <v>2.6634717784877529</v>
      </c>
      <c r="CJ46" s="101">
        <f>VSM!H39</f>
        <v>31.73</v>
      </c>
      <c r="CK46" s="101">
        <f>VSM!K39</f>
        <v>3.9</v>
      </c>
      <c r="CL46" s="101">
        <f>VSM!D90</f>
        <v>0</v>
      </c>
      <c r="CM46" s="101">
        <f>VSM!E90</f>
        <v>0</v>
      </c>
      <c r="CN46" s="102" t="e">
        <f t="shared" si="121"/>
        <v>#DIV/0!</v>
      </c>
      <c r="CO46" s="101">
        <f>VSM!F90</f>
        <v>0</v>
      </c>
      <c r="CP46" s="101"/>
      <c r="CQ46" s="103" t="e">
        <f t="shared" si="122"/>
        <v>#DIV/0!</v>
      </c>
      <c r="CR46" s="101">
        <f>VSM!H90</f>
        <v>0</v>
      </c>
      <c r="CS46" s="101">
        <f>VSM!K90</f>
        <v>0</v>
      </c>
      <c r="CT46" s="101">
        <f>VSM!D192</f>
        <v>0</v>
      </c>
      <c r="CU46" s="101">
        <f>VSM!E192</f>
        <v>0</v>
      </c>
      <c r="CV46" s="102" t="e">
        <f t="shared" si="123"/>
        <v>#DIV/0!</v>
      </c>
      <c r="CW46" s="101">
        <f>VSM!F192</f>
        <v>0</v>
      </c>
      <c r="CX46" s="101">
        <f>ABS(VSM!G192)</f>
        <v>0</v>
      </c>
      <c r="CY46" s="103" t="e">
        <f t="shared" si="124"/>
        <v>#DIV/0!</v>
      </c>
      <c r="CZ46" s="101">
        <f>VSM!H192</f>
        <v>0</v>
      </c>
      <c r="DA46" s="101">
        <f>VSM!K192</f>
        <v>0</v>
      </c>
      <c r="DB46" s="101">
        <f>VSM!D243</f>
        <v>0</v>
      </c>
      <c r="DC46" s="101">
        <f>VSM!E243</f>
        <v>0</v>
      </c>
      <c r="DD46" s="102" t="e">
        <f t="shared" si="125"/>
        <v>#DIV/0!</v>
      </c>
      <c r="DE46" s="101">
        <f>VSM!F243</f>
        <v>0</v>
      </c>
      <c r="DF46" s="101">
        <f>ABS(VSM!G243)</f>
        <v>0</v>
      </c>
      <c r="DG46" s="103" t="e">
        <f t="shared" si="126"/>
        <v>#DIV/0!</v>
      </c>
      <c r="DH46" s="101">
        <f>VSM!H243</f>
        <v>0</v>
      </c>
      <c r="DI46" s="101">
        <f>VSM!K243</f>
        <v>0</v>
      </c>
      <c r="DJ46" s="101">
        <f>VSM!D294</f>
        <v>0</v>
      </c>
      <c r="DK46" s="101">
        <f>VSM!E294</f>
        <v>0</v>
      </c>
      <c r="DL46" s="102" t="e">
        <f t="shared" si="127"/>
        <v>#DIV/0!</v>
      </c>
      <c r="DM46" s="101">
        <f>VSM!F294</f>
        <v>0</v>
      </c>
      <c r="DN46" s="101">
        <f>ABS(VSM!G294)</f>
        <v>0</v>
      </c>
      <c r="DO46" s="103" t="e">
        <f t="shared" si="128"/>
        <v>#DIV/0!</v>
      </c>
      <c r="DP46" s="101">
        <f>VSM!H294</f>
        <v>0</v>
      </c>
      <c r="DQ46" s="101">
        <f>VSM!K294</f>
        <v>0</v>
      </c>
      <c r="DR46" s="101">
        <f>VSM!D141</f>
        <v>0</v>
      </c>
      <c r="DS46" s="101">
        <f>VSM!E141</f>
        <v>0</v>
      </c>
      <c r="DT46" s="102" t="e">
        <f t="shared" si="129"/>
        <v>#DIV/0!</v>
      </c>
      <c r="DU46" s="101">
        <f>VSM!F141</f>
        <v>0</v>
      </c>
      <c r="DV46" s="101"/>
      <c r="DW46" s="103" t="e">
        <f t="shared" si="130"/>
        <v>#DIV/0!</v>
      </c>
      <c r="DX46" s="101">
        <f>VSM!H141</f>
        <v>0</v>
      </c>
      <c r="DY46" s="101">
        <f>VSM!K141</f>
        <v>0</v>
      </c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</row>
    <row r="47" spans="1:190" ht="16.5" customHeight="1">
      <c r="A47" s="83">
        <v>139</v>
      </c>
      <c r="B47" s="84" t="str">
        <f>Lokalizacje!D41</f>
        <v>52° 08.862'N</v>
      </c>
      <c r="C47" s="84" t="str">
        <f>Lokalizacje!C41</f>
        <v>21° 10.755'E</v>
      </c>
      <c r="D47" s="85">
        <f>Lokalizacje!B41</f>
        <v>45240</v>
      </c>
      <c r="E47" s="86">
        <f>'Analiza sitowa'!B40</f>
        <v>512.47</v>
      </c>
      <c r="F47" s="86">
        <f>'Analiza sitowa'!C40</f>
        <v>14.39</v>
      </c>
      <c r="G47" s="86">
        <f>'Analiza sitowa'!D40</f>
        <v>42.63</v>
      </c>
      <c r="H47" s="86">
        <f>'Analiza sitowa'!E40</f>
        <v>163.86</v>
      </c>
      <c r="I47" s="86">
        <f>'Analiza sitowa'!F40</f>
        <v>268.39</v>
      </c>
      <c r="J47" s="86">
        <f>'Analiza sitowa'!G40</f>
        <v>22.71</v>
      </c>
      <c r="K47" s="87">
        <f t="shared" si="72"/>
        <v>511.97999999999996</v>
      </c>
      <c r="L47" s="87">
        <f t="shared" si="73"/>
        <v>0.49000000000006594</v>
      </c>
      <c r="M47" s="88">
        <f t="shared" si="74"/>
        <v>100</v>
      </c>
      <c r="N47" s="88">
        <f t="shared" si="75"/>
        <v>2.8079692469803108</v>
      </c>
      <c r="O47" s="88">
        <f t="shared" si="76"/>
        <v>8.3185357191640481</v>
      </c>
      <c r="P47" s="88">
        <f t="shared" si="77"/>
        <v>31.974554608074619</v>
      </c>
      <c r="Q47" s="88">
        <f t="shared" si="78"/>
        <v>52.3718461568482</v>
      </c>
      <c r="R47" s="88">
        <f t="shared" si="79"/>
        <v>4.4314789158389756</v>
      </c>
      <c r="S47" s="89">
        <f>'Masa Wawer'!D41</f>
        <v>9.4200000000000017</v>
      </c>
      <c r="T47" s="89">
        <f>'Masa Wawer'!G41</f>
        <v>7.76</v>
      </c>
      <c r="U47" s="89">
        <f>'Masa Wawer'!J41</f>
        <v>9.8999999999999986</v>
      </c>
      <c r="V47" s="89">
        <f>'Masa Wawer'!M41</f>
        <v>10.42</v>
      </c>
      <c r="W47" s="89">
        <f>'Masa Wawer'!P41</f>
        <v>9.5500000000000007</v>
      </c>
      <c r="X47" s="89">
        <f>'Masa Wawer'!S41</f>
        <v>8.4499999999999993</v>
      </c>
      <c r="Y47" s="90">
        <f t="shared" ca="1" si="80"/>
        <v>6.6357500000000002E-4</v>
      </c>
      <c r="Z47" s="90">
        <f t="shared" ca="1" si="81"/>
        <v>3.2434999999999999E-3</v>
      </c>
      <c r="AA47" s="90">
        <f t="shared" ca="1" si="82"/>
        <v>1.3736500000000001E-3</v>
      </c>
      <c r="AB47" s="90">
        <f t="shared" ca="1" si="83"/>
        <v>6.7409999999999996E-4</v>
      </c>
      <c r="AC47" s="90">
        <f t="shared" ca="1" si="84"/>
        <v>5.2679000000000007E-4</v>
      </c>
      <c r="AD47" s="90">
        <f t="shared" ca="1" si="85"/>
        <v>1.38295E-3</v>
      </c>
      <c r="AE47" s="91">
        <f t="shared" ca="1" si="86"/>
        <v>6.63575E-6</v>
      </c>
      <c r="AF47" s="91">
        <f t="shared" ca="1" si="87"/>
        <v>3.2434999999999997E-5</v>
      </c>
      <c r="AG47" s="91">
        <f t="shared" ca="1" si="88"/>
        <v>1.3736500000000001E-5</v>
      </c>
      <c r="AH47" s="91">
        <f t="shared" ca="1" si="89"/>
        <v>6.7409999999999995E-6</v>
      </c>
      <c r="AI47" s="91">
        <f t="shared" ca="1" si="90"/>
        <v>5.2679000000000008E-6</v>
      </c>
      <c r="AJ47" s="91">
        <f t="shared" ca="1" si="91"/>
        <v>1.38295E-5</v>
      </c>
      <c r="AK47" s="226">
        <f t="shared" ca="1" si="92"/>
        <v>70.443205944798294</v>
      </c>
      <c r="AL47" s="226">
        <f t="shared" ca="1" si="93"/>
        <v>417.9768041237113</v>
      </c>
      <c r="AM47" s="226">
        <f t="shared" ca="1" si="94"/>
        <v>138.75252525252529</v>
      </c>
      <c r="AN47" s="226">
        <f t="shared" ca="1" si="95"/>
        <v>64.692898272552782</v>
      </c>
      <c r="AO47" s="226">
        <f t="shared" ca="1" si="96"/>
        <v>55.161256544502621</v>
      </c>
      <c r="AP47" s="226">
        <f t="shared" ca="1" si="97"/>
        <v>163.66272189349112</v>
      </c>
      <c r="AQ47" s="92">
        <f t="shared" ca="1" si="98"/>
        <v>910.68941203158158</v>
      </c>
      <c r="AR47" s="93">
        <f t="shared" ca="1" si="99"/>
        <v>7.7351515252222365</v>
      </c>
      <c r="AS47" s="93">
        <f t="shared" ca="1" si="100"/>
        <v>45.896745762233195</v>
      </c>
      <c r="AT47" s="93">
        <f t="shared" ca="1" si="101"/>
        <v>15.235987529820269</v>
      </c>
      <c r="AU47" s="93">
        <f t="shared" ca="1" si="102"/>
        <v>7.1037279469665471</v>
      </c>
      <c r="AV47" s="93">
        <f t="shared" ca="1" si="103"/>
        <v>6.0570877201095312</v>
      </c>
      <c r="AW47" s="93">
        <f t="shared" ca="1" si="104"/>
        <v>17.971299515648205</v>
      </c>
      <c r="AX47" s="91">
        <f ca="1">'F3 Wawer'!AK40</f>
        <v>6.4855499999999999E-4</v>
      </c>
      <c r="AY47" s="91">
        <f t="shared" ca="1" si="105"/>
        <v>6.4855500000000001E-6</v>
      </c>
      <c r="AZ47" s="92">
        <f t="shared" ca="1" si="106"/>
        <v>68.848726114649665</v>
      </c>
      <c r="BA47" s="92">
        <f t="shared" ca="1" si="107"/>
        <v>2.2634969671853344</v>
      </c>
      <c r="BB47" s="91">
        <f>ARM!G44</f>
        <v>5.8851235129096825E-3</v>
      </c>
      <c r="BC47" s="91">
        <f t="shared" si="108"/>
        <v>5.8851235129096828E-9</v>
      </c>
      <c r="BD47" s="94">
        <f t="shared" si="109"/>
        <v>1.6426033627143469E-7</v>
      </c>
      <c r="BE47" s="95">
        <f t="shared" si="110"/>
        <v>16.426033627143468</v>
      </c>
      <c r="BF47" s="91">
        <f>ARM!G72</f>
        <v>2.3818605151668615E-2</v>
      </c>
      <c r="BG47" s="91">
        <f>BF47/1000000</f>
        <v>2.3818605151668614E-8</v>
      </c>
      <c r="BH47" s="94">
        <f>BG47/$BC$5/$BC$4</f>
        <v>6.6480373489990619E-7</v>
      </c>
      <c r="BI47" s="95">
        <f>BH47*100000000</f>
        <v>66.480373489990626</v>
      </c>
      <c r="BJ47" s="96">
        <f>ARM!G137</f>
        <v>2.0796346800274732E-2</v>
      </c>
      <c r="BK47" s="91">
        <f t="shared" si="111"/>
        <v>2.0796346800274731E-8</v>
      </c>
      <c r="BL47" s="97">
        <f t="shared" si="65"/>
        <v>5.8044914624766805E-7</v>
      </c>
      <c r="BM47" s="95">
        <f t="shared" si="112"/>
        <v>58.044914624766804</v>
      </c>
      <c r="BN47" s="96">
        <f>ARM!G136</f>
        <v>5.9866890732798812E-3</v>
      </c>
      <c r="BO47" s="91">
        <f t="shared" si="113"/>
        <v>5.9866890732798811E-9</v>
      </c>
      <c r="BP47" s="97">
        <f t="shared" si="114"/>
        <v>1.6709514391198957E-7</v>
      </c>
      <c r="BQ47" s="95">
        <f t="shared" si="115"/>
        <v>16.709514391198958</v>
      </c>
      <c r="BR47" s="96">
        <f>ARM!G135</f>
        <v>6.1813421695709738E-3</v>
      </c>
      <c r="BS47" s="91">
        <f t="shared" si="116"/>
        <v>6.1813421695709741E-9</v>
      </c>
      <c r="BT47" s="94">
        <f t="shared" si="117"/>
        <v>1.7252812811069207E-7</v>
      </c>
      <c r="BU47" s="95">
        <f t="shared" si="118"/>
        <v>17.252812811069209</v>
      </c>
      <c r="BV47" s="91">
        <f>ARM!G134</f>
        <v>1.6593037444247734E-2</v>
      </c>
      <c r="BW47" s="91">
        <f t="shared" si="69"/>
        <v>1.6593037444247734E-8</v>
      </c>
      <c r="BX47" s="94">
        <f t="shared" si="70"/>
        <v>4.6313011177722565E-7</v>
      </c>
      <c r="BY47" s="95">
        <f t="shared" si="71"/>
        <v>46.313011177722565</v>
      </c>
      <c r="BZ47" s="95"/>
      <c r="CA47" s="95"/>
      <c r="CB47" s="95"/>
      <c r="CC47" s="95"/>
      <c r="CD47" s="101">
        <f>VSM!D40</f>
        <v>37.179000000000002</v>
      </c>
      <c r="CE47" s="101">
        <f>VSM!E40</f>
        <v>5.4459999999999997</v>
      </c>
      <c r="CF47" s="102">
        <f t="shared" si="119"/>
        <v>0.14648054008983563</v>
      </c>
      <c r="CG47" s="101">
        <f>VSM!F40</f>
        <v>10.27</v>
      </c>
      <c r="CH47" s="101">
        <f>ABS(VSM!G40)</f>
        <v>24.24</v>
      </c>
      <c r="CI47" s="103">
        <f t="shared" si="120"/>
        <v>2.3602726387536515</v>
      </c>
      <c r="CJ47" s="101">
        <f>VSM!H40</f>
        <v>33.46</v>
      </c>
      <c r="CK47" s="101">
        <f>VSM!K40</f>
        <v>3.9</v>
      </c>
      <c r="CL47" s="101">
        <f>VSM!D91</f>
        <v>126.57299999999999</v>
      </c>
      <c r="CM47" s="101">
        <f>VSM!E91</f>
        <v>13.564</v>
      </c>
      <c r="CN47" s="102">
        <f t="shared" si="121"/>
        <v>0.10716345508125746</v>
      </c>
      <c r="CO47" s="101">
        <f>VSM!F91</f>
        <v>7.08</v>
      </c>
      <c r="CP47" s="101">
        <f>ABS(VSM!G91)</f>
        <v>15.71</v>
      </c>
      <c r="CQ47" s="103">
        <f t="shared" si="122"/>
        <v>2.2189265536723166</v>
      </c>
      <c r="CR47" s="101">
        <f>VSM!H91</f>
        <v>113.91</v>
      </c>
      <c r="CS47" s="101">
        <f>VSM!K91</f>
        <v>5.5</v>
      </c>
      <c r="CT47" s="101">
        <f>VSM!D193</f>
        <v>298.87</v>
      </c>
      <c r="CU47" s="101">
        <f>VSM!E193</f>
        <v>32.47</v>
      </c>
      <c r="CV47" s="102">
        <f t="shared" si="123"/>
        <v>0.10864255361863016</v>
      </c>
      <c r="CW47" s="101">
        <f>VSM!F193</f>
        <v>8.64</v>
      </c>
      <c r="CX47" s="101">
        <f>ABS(VSM!G193)</f>
        <v>23.68</v>
      </c>
      <c r="CY47" s="103">
        <f t="shared" si="124"/>
        <v>2.7407407407407405</v>
      </c>
      <c r="CZ47" s="101">
        <f>VSM!H193</f>
        <v>268.98</v>
      </c>
      <c r="DA47" s="101">
        <f>VSM!K193</f>
        <v>3.5</v>
      </c>
      <c r="DB47" s="101">
        <f>VSM!D244</f>
        <v>312.72800000000001</v>
      </c>
      <c r="DC47" s="101">
        <f>VSM!E244</f>
        <v>28.364000000000001</v>
      </c>
      <c r="DD47" s="102">
        <f t="shared" si="125"/>
        <v>9.0698626282264466E-2</v>
      </c>
      <c r="DE47" s="101">
        <f>VSM!F244</f>
        <v>9.73</v>
      </c>
      <c r="DF47" s="101">
        <f>ABS(VSM!G244)</f>
        <v>24.23</v>
      </c>
      <c r="DG47" s="103">
        <f t="shared" si="126"/>
        <v>2.4902363823227134</v>
      </c>
      <c r="DH47" s="101">
        <f>VSM!H244</f>
        <v>281.45</v>
      </c>
      <c r="DI47" s="101">
        <f>VSM!K244</f>
        <v>8.8000000000000007</v>
      </c>
      <c r="DJ47" s="101">
        <f>VSM!D295</f>
        <v>71.94</v>
      </c>
      <c r="DK47" s="101">
        <f>VSM!E295</f>
        <v>8.2970000000000006</v>
      </c>
      <c r="DL47" s="102">
        <f t="shared" si="127"/>
        <v>0.11533222129552406</v>
      </c>
      <c r="DM47" s="101">
        <f>VSM!F295</f>
        <v>9.6300000000000008</v>
      </c>
      <c r="DN47" s="101">
        <f>ABS(VSM!G295)</f>
        <v>25.42</v>
      </c>
      <c r="DO47" s="103">
        <f t="shared" si="128"/>
        <v>2.6396677050882658</v>
      </c>
      <c r="DP47" s="101">
        <f>VSM!H295</f>
        <v>64.75</v>
      </c>
      <c r="DQ47" s="101">
        <f>VSM!K295</f>
        <v>3.3</v>
      </c>
      <c r="DR47" s="101">
        <f>VSM!D142</f>
        <v>333.33600000000001</v>
      </c>
      <c r="DS47" s="101">
        <f>VSM!E142</f>
        <v>40.32</v>
      </c>
      <c r="DT47" s="102">
        <f t="shared" si="129"/>
        <v>0.12095903232774137</v>
      </c>
      <c r="DU47" s="101">
        <f>VSM!F142</f>
        <v>10.23</v>
      </c>
      <c r="DV47" s="101"/>
      <c r="DW47" s="103">
        <f t="shared" si="130"/>
        <v>0</v>
      </c>
      <c r="DX47" s="101">
        <f>VSM!H142</f>
        <v>300</v>
      </c>
      <c r="DY47" s="101">
        <f>VSM!K142</f>
        <v>3.8</v>
      </c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</row>
    <row r="48" spans="1:190" ht="16.5" customHeight="1">
      <c r="A48" s="83">
        <v>140</v>
      </c>
      <c r="B48" s="84" t="str">
        <f>Lokalizacje!D42</f>
        <v>52° 09.263'N</v>
      </c>
      <c r="C48" s="84" t="str">
        <f>Lokalizacje!C42</f>
        <v>21° 10.745'E</v>
      </c>
      <c r="D48" s="85">
        <f>Lokalizacje!B42</f>
        <v>45240</v>
      </c>
      <c r="E48" s="86">
        <f>'Analiza sitowa'!B41</f>
        <v>797.22</v>
      </c>
      <c r="F48" s="86">
        <f>'Analiza sitowa'!C41</f>
        <v>37.99</v>
      </c>
      <c r="G48" s="86">
        <f>'Analiza sitowa'!D41</f>
        <v>102.59</v>
      </c>
      <c r="H48" s="86">
        <f>'Analiza sitowa'!E41</f>
        <v>362.69</v>
      </c>
      <c r="I48" s="86">
        <f>'Analiza sitowa'!F41</f>
        <v>256.67</v>
      </c>
      <c r="J48" s="86">
        <f>'Analiza sitowa'!G41</f>
        <v>35.61</v>
      </c>
      <c r="K48" s="87">
        <f t="shared" si="72"/>
        <v>795.55000000000007</v>
      </c>
      <c r="L48" s="87">
        <f t="shared" si="73"/>
        <v>1.6699999999999591</v>
      </c>
      <c r="M48" s="88">
        <f t="shared" si="74"/>
        <v>100</v>
      </c>
      <c r="N48" s="88">
        <f t="shared" si="75"/>
        <v>4.7653094503399318</v>
      </c>
      <c r="O48" s="88">
        <f t="shared" si="76"/>
        <v>12.868467926043001</v>
      </c>
      <c r="P48" s="88">
        <f t="shared" si="77"/>
        <v>45.494342841373772</v>
      </c>
      <c r="Q48" s="88">
        <f t="shared" si="78"/>
        <v>32.195629813602267</v>
      </c>
      <c r="R48" s="88">
        <f t="shared" si="79"/>
        <v>4.4667720328140286</v>
      </c>
      <c r="S48" s="89">
        <f>'Masa Wawer'!D42</f>
        <v>10.67</v>
      </c>
      <c r="T48" s="89">
        <f>'Masa Wawer'!G42</f>
        <v>10.220000000000001</v>
      </c>
      <c r="U48" s="89">
        <f>'Masa Wawer'!J42</f>
        <v>10.759999999999998</v>
      </c>
      <c r="V48" s="89">
        <f>'Masa Wawer'!M42</f>
        <v>11.25</v>
      </c>
      <c r="W48" s="89">
        <f>'Masa Wawer'!P42</f>
        <v>11.16</v>
      </c>
      <c r="X48" s="89">
        <f>'Masa Wawer'!S42</f>
        <v>10.18</v>
      </c>
      <c r="Y48" s="90">
        <f t="shared" ca="1" si="80"/>
        <v>4.5284000000000004E-4</v>
      </c>
      <c r="Z48" s="90">
        <f t="shared" ca="1" si="81"/>
        <v>1.9349E-3</v>
      </c>
      <c r="AA48" s="90">
        <f t="shared" ca="1" si="82"/>
        <v>9.9099000000000019E-4</v>
      </c>
      <c r="AB48" s="90">
        <f t="shared" ca="1" si="83"/>
        <v>3.8292000000000003E-4</v>
      </c>
      <c r="AC48" s="90">
        <f t="shared" ca="1" si="84"/>
        <v>2.54355E-4</v>
      </c>
      <c r="AD48" s="90">
        <f t="shared" ca="1" si="85"/>
        <v>6.0061000000000001E-4</v>
      </c>
      <c r="AE48" s="91">
        <f t="shared" ca="1" si="86"/>
        <v>4.5284000000000006E-6</v>
      </c>
      <c r="AF48" s="91">
        <f t="shared" ca="1" si="87"/>
        <v>1.9349000000000001E-5</v>
      </c>
      <c r="AG48" s="91">
        <f t="shared" ca="1" si="88"/>
        <v>9.9099000000000015E-6</v>
      </c>
      <c r="AH48" s="91">
        <f t="shared" ca="1" si="89"/>
        <v>3.8292000000000005E-6</v>
      </c>
      <c r="AI48" s="91">
        <f t="shared" ca="1" si="90"/>
        <v>2.54355E-6</v>
      </c>
      <c r="AJ48" s="91">
        <f t="shared" ca="1" si="91"/>
        <v>6.0061E-6</v>
      </c>
      <c r="AK48" s="226">
        <f t="shared" ca="1" si="92"/>
        <v>42.440487347703851</v>
      </c>
      <c r="AL48" s="226">
        <f t="shared" ca="1" si="93"/>
        <v>189.32485322896281</v>
      </c>
      <c r="AM48" s="226">
        <f t="shared" ca="1" si="94"/>
        <v>92.099442379182193</v>
      </c>
      <c r="AN48" s="226">
        <f t="shared" ca="1" si="95"/>
        <v>34.037333333333336</v>
      </c>
      <c r="AO48" s="226">
        <f t="shared" ca="1" si="96"/>
        <v>22.791666666666668</v>
      </c>
      <c r="AP48" s="226">
        <f t="shared" ca="1" si="97"/>
        <v>58.999017681728887</v>
      </c>
      <c r="AQ48" s="92">
        <f t="shared" ca="1" si="98"/>
        <v>439.69280063757776</v>
      </c>
      <c r="AR48" s="93">
        <f t="shared" ca="1" si="99"/>
        <v>9.6523043557144685</v>
      </c>
      <c r="AS48" s="93">
        <f t="shared" ca="1" si="100"/>
        <v>43.058438290195291</v>
      </c>
      <c r="AT48" s="93">
        <f t="shared" ca="1" si="101"/>
        <v>20.94631575628101</v>
      </c>
      <c r="AU48" s="93">
        <f t="shared" ca="1" si="102"/>
        <v>7.7411623033120867</v>
      </c>
      <c r="AV48" s="93">
        <f t="shared" ca="1" si="103"/>
        <v>5.1835432905923291</v>
      </c>
      <c r="AW48" s="93">
        <f t="shared" ca="1" si="104"/>
        <v>13.418236003904816</v>
      </c>
      <c r="AX48" s="91">
        <f ca="1">'F3 Wawer'!AK41</f>
        <v>4.5162000000000002E-4</v>
      </c>
      <c r="AY48" s="91">
        <f t="shared" ca="1" si="105"/>
        <v>4.5162000000000001E-6</v>
      </c>
      <c r="AZ48" s="92">
        <f t="shared" ca="1" si="106"/>
        <v>42.326148078725396</v>
      </c>
      <c r="BA48" s="92">
        <f t="shared" ca="1" si="107"/>
        <v>0.2694108294320538</v>
      </c>
      <c r="BB48" s="91">
        <f>ARM!G45</f>
        <v>2.7185500510708716E-3</v>
      </c>
      <c r="BC48" s="91">
        <f t="shared" si="108"/>
        <v>2.7185500510708716E-9</v>
      </c>
      <c r="BD48" s="94">
        <f t="shared" si="109"/>
        <v>7.5877752536555879E-8</v>
      </c>
      <c r="BE48" s="95">
        <f t="shared" si="110"/>
        <v>7.5877752536555878</v>
      </c>
      <c r="BF48" s="95"/>
      <c r="BG48" s="95"/>
      <c r="BH48" s="95"/>
      <c r="BI48" s="95"/>
      <c r="BJ48" s="96"/>
      <c r="BK48" s="91">
        <f t="shared" si="111"/>
        <v>0</v>
      </c>
      <c r="BL48" s="97">
        <f t="shared" si="65"/>
        <v>0</v>
      </c>
      <c r="BM48" s="95">
        <f t="shared" si="112"/>
        <v>0</v>
      </c>
      <c r="BN48" s="96"/>
      <c r="BO48" s="91">
        <f t="shared" si="113"/>
        <v>0</v>
      </c>
      <c r="BP48" s="97">
        <f t="shared" si="114"/>
        <v>0</v>
      </c>
      <c r="BQ48" s="95">
        <f t="shared" si="115"/>
        <v>0</v>
      </c>
      <c r="BR48" s="96"/>
      <c r="BS48" s="91">
        <f t="shared" si="116"/>
        <v>0</v>
      </c>
      <c r="BT48" s="94">
        <f t="shared" si="117"/>
        <v>0</v>
      </c>
      <c r="BU48" s="95">
        <f t="shared" si="118"/>
        <v>0</v>
      </c>
      <c r="BV48" s="91"/>
      <c r="BW48" s="91">
        <f t="shared" si="69"/>
        <v>0</v>
      </c>
      <c r="BX48" s="94">
        <f t="shared" si="70"/>
        <v>0</v>
      </c>
      <c r="BY48" s="95">
        <f t="shared" si="71"/>
        <v>0</v>
      </c>
      <c r="BZ48" s="95"/>
      <c r="CA48" s="95"/>
      <c r="CB48" s="95"/>
      <c r="CC48" s="95"/>
      <c r="CD48" s="101">
        <f>VSM!D41</f>
        <v>23.344999999999999</v>
      </c>
      <c r="CE48" s="101">
        <f>VSM!E41</f>
        <v>3.996</v>
      </c>
      <c r="CF48" s="102">
        <f t="shared" si="119"/>
        <v>0.17117155707860357</v>
      </c>
      <c r="CG48" s="101">
        <f>VSM!F41</f>
        <v>12.53</v>
      </c>
      <c r="CH48" s="101">
        <f>ABS(VSM!G41)</f>
        <v>24.3</v>
      </c>
      <c r="CI48" s="103">
        <f t="shared" si="120"/>
        <v>1.939345570630487</v>
      </c>
      <c r="CJ48" s="101">
        <f>VSM!H41</f>
        <v>21.01</v>
      </c>
      <c r="CK48" s="101">
        <f>VSM!K41</f>
        <v>4.5</v>
      </c>
      <c r="CL48" s="101">
        <f>VSM!D92</f>
        <v>0</v>
      </c>
      <c r="CM48" s="101">
        <f>VSM!E92</f>
        <v>0</v>
      </c>
      <c r="CN48" s="102" t="e">
        <f t="shared" si="121"/>
        <v>#DIV/0!</v>
      </c>
      <c r="CO48" s="101">
        <f>VSM!F92</f>
        <v>0</v>
      </c>
      <c r="CP48" s="101"/>
      <c r="CQ48" s="103" t="e">
        <f t="shared" si="122"/>
        <v>#DIV/0!</v>
      </c>
      <c r="CR48" s="101">
        <f>VSM!H92</f>
        <v>0</v>
      </c>
      <c r="CS48" s="101">
        <f>VSM!K92</f>
        <v>0</v>
      </c>
      <c r="CT48" s="101">
        <f>VSM!D194</f>
        <v>0</v>
      </c>
      <c r="CU48" s="101">
        <f>VSM!E194</f>
        <v>0</v>
      </c>
      <c r="CV48" s="102" t="e">
        <f t="shared" si="123"/>
        <v>#DIV/0!</v>
      </c>
      <c r="CW48" s="101">
        <f>VSM!F194</f>
        <v>0</v>
      </c>
      <c r="CX48" s="101">
        <f>ABS(VSM!G194)</f>
        <v>0</v>
      </c>
      <c r="CY48" s="103" t="e">
        <f t="shared" si="124"/>
        <v>#DIV/0!</v>
      </c>
      <c r="CZ48" s="101">
        <f>VSM!H194</f>
        <v>0</v>
      </c>
      <c r="DA48" s="101">
        <f>VSM!K194</f>
        <v>0</v>
      </c>
      <c r="DB48" s="101">
        <f>VSM!D245</f>
        <v>0</v>
      </c>
      <c r="DC48" s="101">
        <f>VSM!E245</f>
        <v>0</v>
      </c>
      <c r="DD48" s="102" t="e">
        <f t="shared" si="125"/>
        <v>#DIV/0!</v>
      </c>
      <c r="DE48" s="101">
        <f>VSM!F245</f>
        <v>0</v>
      </c>
      <c r="DF48" s="101">
        <f>ABS(VSM!G245)</f>
        <v>0</v>
      </c>
      <c r="DG48" s="103" t="e">
        <f t="shared" si="126"/>
        <v>#DIV/0!</v>
      </c>
      <c r="DH48" s="101">
        <f>VSM!H245</f>
        <v>0</v>
      </c>
      <c r="DI48" s="101">
        <f>VSM!K245</f>
        <v>0</v>
      </c>
      <c r="DJ48" s="101">
        <f>VSM!D296</f>
        <v>0</v>
      </c>
      <c r="DK48" s="101">
        <f>VSM!E296</f>
        <v>0</v>
      </c>
      <c r="DL48" s="102" t="e">
        <f t="shared" si="127"/>
        <v>#DIV/0!</v>
      </c>
      <c r="DM48" s="101">
        <f>VSM!F296</f>
        <v>0</v>
      </c>
      <c r="DN48" s="101">
        <f>ABS(VSM!G296)</f>
        <v>0</v>
      </c>
      <c r="DO48" s="103" t="e">
        <f t="shared" si="128"/>
        <v>#DIV/0!</v>
      </c>
      <c r="DP48" s="101">
        <f>VSM!H296</f>
        <v>0</v>
      </c>
      <c r="DQ48" s="101">
        <f>VSM!K296</f>
        <v>0</v>
      </c>
      <c r="DR48" s="101">
        <f>VSM!D143</f>
        <v>0</v>
      </c>
      <c r="DS48" s="101">
        <f>VSM!E143</f>
        <v>0</v>
      </c>
      <c r="DT48" s="102" t="e">
        <f t="shared" si="129"/>
        <v>#DIV/0!</v>
      </c>
      <c r="DU48" s="101">
        <f>VSM!F143</f>
        <v>0</v>
      </c>
      <c r="DV48" s="101"/>
      <c r="DW48" s="103" t="e">
        <f t="shared" si="130"/>
        <v>#DIV/0!</v>
      </c>
      <c r="DX48" s="101">
        <f>VSM!H143</f>
        <v>0</v>
      </c>
      <c r="DY48" s="101">
        <f>VSM!K143</f>
        <v>0</v>
      </c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</row>
    <row r="49" spans="1:190" ht="16.5" customHeight="1">
      <c r="A49" s="83">
        <v>141</v>
      </c>
      <c r="B49" s="84" t="str">
        <f>Lokalizacje!D43</f>
        <v>52° 09.361'N</v>
      </c>
      <c r="C49" s="84" t="str">
        <f>Lokalizacje!C43</f>
        <v>21° 09.978'E</v>
      </c>
      <c r="D49" s="85">
        <f>Lokalizacje!B43</f>
        <v>45240</v>
      </c>
      <c r="E49" s="86">
        <f>'Analiza sitowa'!B42</f>
        <v>616.9</v>
      </c>
      <c r="F49" s="86">
        <f>'Analiza sitowa'!C42</f>
        <v>38.909999999999997</v>
      </c>
      <c r="G49" s="86">
        <f>'Analiza sitowa'!D42</f>
        <v>85.44</v>
      </c>
      <c r="H49" s="86">
        <f>'Analiza sitowa'!E42</f>
        <v>240.16</v>
      </c>
      <c r="I49" s="86">
        <f>'Analiza sitowa'!F42</f>
        <v>233.88</v>
      </c>
      <c r="J49" s="86">
        <f>'Analiza sitowa'!G42</f>
        <v>17.510000000000002</v>
      </c>
      <c r="K49" s="87">
        <f t="shared" si="72"/>
        <v>615.9</v>
      </c>
      <c r="L49" s="87">
        <f t="shared" si="73"/>
        <v>1</v>
      </c>
      <c r="M49" s="88">
        <f t="shared" si="74"/>
        <v>100</v>
      </c>
      <c r="N49" s="88">
        <f t="shared" si="75"/>
        <v>6.3073431674501537</v>
      </c>
      <c r="O49" s="88">
        <f t="shared" si="76"/>
        <v>13.849894634462636</v>
      </c>
      <c r="P49" s="88">
        <f t="shared" si="77"/>
        <v>38.930134543686172</v>
      </c>
      <c r="Q49" s="88">
        <f t="shared" si="78"/>
        <v>37.912141351920894</v>
      </c>
      <c r="R49" s="88">
        <f t="shared" si="79"/>
        <v>2.8383854757659268</v>
      </c>
      <c r="S49" s="89">
        <f>'Masa Wawer'!D43</f>
        <v>9.5800000000000018</v>
      </c>
      <c r="T49" s="89">
        <f>'Masa Wawer'!G43</f>
        <v>10.100000000000001</v>
      </c>
      <c r="U49" s="89">
        <f>'Masa Wawer'!J43</f>
        <v>10.100000000000001</v>
      </c>
      <c r="V49" s="89">
        <f>'Masa Wawer'!M43</f>
        <v>10.42</v>
      </c>
      <c r="W49" s="89">
        <f>'Masa Wawer'!P43</f>
        <v>9.73</v>
      </c>
      <c r="X49" s="89">
        <f>'Masa Wawer'!S43</f>
        <v>9.66</v>
      </c>
      <c r="Y49" s="90">
        <f t="shared" ca="1" si="80"/>
        <v>4.41235E-4</v>
      </c>
      <c r="Z49" s="90">
        <f t="shared" ca="1" si="81"/>
        <v>3.1927500000000003E-3</v>
      </c>
      <c r="AA49" s="90">
        <f t="shared" ca="1" si="82"/>
        <v>1.1485E-3</v>
      </c>
      <c r="AB49" s="90">
        <f t="shared" ca="1" si="83"/>
        <v>2.9633999999999997E-4</v>
      </c>
      <c r="AC49" s="90">
        <f t="shared" ca="1" si="84"/>
        <v>1.7662999999999999E-4</v>
      </c>
      <c r="AD49" s="90">
        <f t="shared" ca="1" si="85"/>
        <v>3.9117000000000004E-4</v>
      </c>
      <c r="AE49" s="91">
        <f t="shared" ca="1" si="86"/>
        <v>4.4123500000000002E-6</v>
      </c>
      <c r="AF49" s="91">
        <f t="shared" ca="1" si="87"/>
        <v>3.1927500000000002E-5</v>
      </c>
      <c r="AG49" s="91">
        <f t="shared" ca="1" si="88"/>
        <v>1.1484999999999999E-5</v>
      </c>
      <c r="AH49" s="91">
        <f t="shared" ca="1" si="89"/>
        <v>2.9633999999999999E-6</v>
      </c>
      <c r="AI49" s="91">
        <f t="shared" ca="1" si="90"/>
        <v>1.7662999999999999E-6</v>
      </c>
      <c r="AJ49" s="91">
        <f t="shared" ca="1" si="91"/>
        <v>3.9117000000000002E-6</v>
      </c>
      <c r="AK49" s="226">
        <f t="shared" ca="1" si="92"/>
        <v>46.057933194154479</v>
      </c>
      <c r="AL49" s="226">
        <f t="shared" ca="1" si="93"/>
        <v>316.11386138613858</v>
      </c>
      <c r="AM49" s="226">
        <f t="shared" ca="1" si="94"/>
        <v>113.71287128712869</v>
      </c>
      <c r="AN49" s="226">
        <f t="shared" ca="1" si="95"/>
        <v>28.439539347408832</v>
      </c>
      <c r="AO49" s="226">
        <f t="shared" ca="1" si="96"/>
        <v>18.153134635149023</v>
      </c>
      <c r="AP49" s="226">
        <f t="shared" ca="1" si="97"/>
        <v>40.493788819875775</v>
      </c>
      <c r="AQ49" s="92">
        <f t="shared" ca="1" si="98"/>
        <v>562.97112866985537</v>
      </c>
      <c r="AR49" s="93">
        <f t="shared" ca="1" si="99"/>
        <v>8.1812247286955202</v>
      </c>
      <c r="AS49" s="93">
        <f t="shared" ca="1" si="100"/>
        <v>56.150989862131638</v>
      </c>
      <c r="AT49" s="93">
        <f t="shared" ca="1" si="101"/>
        <v>20.198703893714882</v>
      </c>
      <c r="AU49" s="93">
        <f t="shared" ca="1" si="102"/>
        <v>5.0516870047321207</v>
      </c>
      <c r="AV49" s="93">
        <f t="shared" ca="1" si="103"/>
        <v>3.2245231967827275</v>
      </c>
      <c r="AW49" s="93">
        <f t="shared" ca="1" si="104"/>
        <v>7.1928713139431082</v>
      </c>
      <c r="AX49" s="91">
        <f ca="1">'F3 Wawer'!AK42</f>
        <v>4.2137499999999998E-4</v>
      </c>
      <c r="AY49" s="91">
        <f t="shared" ca="1" si="105"/>
        <v>4.2137500000000001E-6</v>
      </c>
      <c r="AZ49" s="92">
        <f t="shared" ca="1" si="106"/>
        <v>43.984864300626299</v>
      </c>
      <c r="BA49" s="92">
        <f t="shared" ca="1" si="107"/>
        <v>4.5010028669529776</v>
      </c>
      <c r="BB49" s="91">
        <f>ARM!G46</f>
        <v>9.5958547349901907E-4</v>
      </c>
      <c r="BC49" s="91">
        <f t="shared" si="108"/>
        <v>9.5958547349901915E-10</v>
      </c>
      <c r="BD49" s="107">
        <f t="shared" si="109"/>
        <v>2.678309677143929E-8</v>
      </c>
      <c r="BE49" s="95">
        <f t="shared" si="110"/>
        <v>2.678309677143929</v>
      </c>
      <c r="BF49" s="91">
        <f>ARM!G81</f>
        <v>3.2280473230274873E-2</v>
      </c>
      <c r="BG49" s="91">
        <f t="shared" ref="BG49:BG57" si="131">BF49/1000000</f>
        <v>3.228047323027487E-8</v>
      </c>
      <c r="BH49" s="94">
        <f t="shared" ref="BH49:BH57" si="132">BG49/$BC$5/$BC$4</f>
        <v>9.0098387504944966E-7</v>
      </c>
      <c r="BI49" s="95">
        <f t="shared" ref="BI49:BI57" si="133">BH49*100000000</f>
        <v>90.098387504944967</v>
      </c>
      <c r="BJ49" s="96"/>
      <c r="BK49" s="91">
        <f t="shared" si="111"/>
        <v>0</v>
      </c>
      <c r="BL49" s="97">
        <f t="shared" si="65"/>
        <v>0</v>
      </c>
      <c r="BM49" s="95">
        <f t="shared" si="112"/>
        <v>0</v>
      </c>
      <c r="BN49" s="96"/>
      <c r="BO49" s="91">
        <f t="shared" si="113"/>
        <v>0</v>
      </c>
      <c r="BP49" s="97">
        <f t="shared" si="114"/>
        <v>0</v>
      </c>
      <c r="BQ49" s="95">
        <f t="shared" si="115"/>
        <v>0</v>
      </c>
      <c r="BR49" s="96"/>
      <c r="BS49" s="91">
        <f t="shared" si="116"/>
        <v>0</v>
      </c>
      <c r="BT49" s="94">
        <f t="shared" si="117"/>
        <v>0</v>
      </c>
      <c r="BU49" s="95">
        <f t="shared" si="118"/>
        <v>0</v>
      </c>
      <c r="BV49" s="91"/>
      <c r="BW49" s="91">
        <f t="shared" si="69"/>
        <v>0</v>
      </c>
      <c r="BX49" s="94">
        <f t="shared" si="70"/>
        <v>0</v>
      </c>
      <c r="BY49" s="95">
        <f t="shared" si="71"/>
        <v>0</v>
      </c>
      <c r="BZ49" s="95"/>
      <c r="CA49" s="95"/>
      <c r="CB49" s="95"/>
      <c r="CC49" s="95"/>
      <c r="CD49" s="101">
        <f>VSM!D42</f>
        <v>12.317</v>
      </c>
      <c r="CE49" s="101">
        <f>VSM!E42</f>
        <v>1.2669999999999999</v>
      </c>
      <c r="CF49" s="102">
        <f t="shared" si="119"/>
        <v>0.10286595761955021</v>
      </c>
      <c r="CG49" s="101">
        <f>VSM!F42</f>
        <v>7.4</v>
      </c>
      <c r="CH49" s="101">
        <f>ABS(VSM!G42)</f>
        <v>14.08</v>
      </c>
      <c r="CI49" s="103">
        <f t="shared" si="120"/>
        <v>1.9027027027027026</v>
      </c>
      <c r="CJ49" s="101">
        <f>VSM!H42</f>
        <v>11.08</v>
      </c>
      <c r="CK49" s="101">
        <f>VSM!K42</f>
        <v>6.4</v>
      </c>
      <c r="CL49" s="101">
        <f>VSM!D93</f>
        <v>362.19900000000001</v>
      </c>
      <c r="CM49" s="101">
        <f>VSM!E93</f>
        <v>27.492000000000001</v>
      </c>
      <c r="CN49" s="102">
        <f t="shared" si="121"/>
        <v>7.5903025684775499E-2</v>
      </c>
      <c r="CO49" s="101">
        <f>VSM!F93</f>
        <v>7.72</v>
      </c>
      <c r="CP49" s="101">
        <f>ABS(VSM!G93)</f>
        <v>26.68</v>
      </c>
      <c r="CQ49" s="103">
        <f t="shared" si="122"/>
        <v>3.4559585492227982</v>
      </c>
      <c r="CR49" s="101">
        <f>VSM!H93</f>
        <v>325.98</v>
      </c>
      <c r="CS49" s="101">
        <f>VSM!K93</f>
        <v>3.6</v>
      </c>
      <c r="CT49" s="101">
        <f>VSM!D195</f>
        <v>0</v>
      </c>
      <c r="CU49" s="101">
        <f>VSM!E195</f>
        <v>0</v>
      </c>
      <c r="CV49" s="102" t="e">
        <f t="shared" si="123"/>
        <v>#DIV/0!</v>
      </c>
      <c r="CW49" s="101">
        <f>VSM!F195</f>
        <v>0</v>
      </c>
      <c r="CX49" s="101">
        <f>ABS(VSM!G195)</f>
        <v>0</v>
      </c>
      <c r="CY49" s="103" t="e">
        <f t="shared" si="124"/>
        <v>#DIV/0!</v>
      </c>
      <c r="CZ49" s="101">
        <f>VSM!H195</f>
        <v>0</v>
      </c>
      <c r="DA49" s="101">
        <f>VSM!K195</f>
        <v>0</v>
      </c>
      <c r="DB49" s="101">
        <f>VSM!D246</f>
        <v>0</v>
      </c>
      <c r="DC49" s="101">
        <f>VSM!E246</f>
        <v>0</v>
      </c>
      <c r="DD49" s="102" t="e">
        <f t="shared" si="125"/>
        <v>#DIV/0!</v>
      </c>
      <c r="DE49" s="101">
        <f>VSM!F246</f>
        <v>0</v>
      </c>
      <c r="DF49" s="101">
        <f>ABS(VSM!G246)</f>
        <v>0</v>
      </c>
      <c r="DG49" s="103" t="e">
        <f t="shared" si="126"/>
        <v>#DIV/0!</v>
      </c>
      <c r="DH49" s="101">
        <f>VSM!H246</f>
        <v>0</v>
      </c>
      <c r="DI49" s="101">
        <f>VSM!K246</f>
        <v>0</v>
      </c>
      <c r="DJ49" s="101">
        <f>VSM!D297</f>
        <v>0</v>
      </c>
      <c r="DK49" s="101">
        <f>VSM!E297</f>
        <v>0</v>
      </c>
      <c r="DL49" s="102" t="e">
        <f t="shared" si="127"/>
        <v>#DIV/0!</v>
      </c>
      <c r="DM49" s="101">
        <f>VSM!F297</f>
        <v>0</v>
      </c>
      <c r="DN49" s="101">
        <f>ABS(VSM!G297)</f>
        <v>0</v>
      </c>
      <c r="DO49" s="103" t="e">
        <f t="shared" si="128"/>
        <v>#DIV/0!</v>
      </c>
      <c r="DP49" s="101">
        <f>VSM!H297</f>
        <v>0</v>
      </c>
      <c r="DQ49" s="101">
        <f>VSM!K297</f>
        <v>0</v>
      </c>
      <c r="DR49" s="101">
        <f>VSM!D144</f>
        <v>0</v>
      </c>
      <c r="DS49" s="101">
        <f>VSM!E144</f>
        <v>0</v>
      </c>
      <c r="DT49" s="102" t="e">
        <f t="shared" si="129"/>
        <v>#DIV/0!</v>
      </c>
      <c r="DU49" s="101">
        <f>VSM!F144</f>
        <v>0</v>
      </c>
      <c r="DV49" s="101"/>
      <c r="DW49" s="103" t="e">
        <f t="shared" si="130"/>
        <v>#DIV/0!</v>
      </c>
      <c r="DX49" s="101">
        <f>VSM!H144</f>
        <v>0</v>
      </c>
      <c r="DY49" s="101">
        <f>VSM!K144</f>
        <v>0</v>
      </c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</row>
    <row r="50" spans="1:190" ht="16.5" customHeight="1">
      <c r="A50" s="83">
        <v>142</v>
      </c>
      <c r="B50" s="84" t="str">
        <f>Lokalizacje!D44</f>
        <v>52° 09.622'N</v>
      </c>
      <c r="C50" s="84" t="str">
        <f>Lokalizacje!C44</f>
        <v>21° 10.248'E</v>
      </c>
      <c r="D50" s="85">
        <f>Lokalizacje!B44</f>
        <v>45240</v>
      </c>
      <c r="E50" s="86">
        <f>'Analiza sitowa'!B43</f>
        <v>696.16</v>
      </c>
      <c r="F50" s="86">
        <f>'Analiza sitowa'!C43</f>
        <v>42.5</v>
      </c>
      <c r="G50" s="86">
        <f>'Analiza sitowa'!D43</f>
        <v>111.48</v>
      </c>
      <c r="H50" s="86">
        <f>'Analiza sitowa'!E43</f>
        <v>264.93</v>
      </c>
      <c r="I50" s="86">
        <f>'Analiza sitowa'!F43</f>
        <v>221.21</v>
      </c>
      <c r="J50" s="86">
        <f>'Analiza sitowa'!G43</f>
        <v>55.64</v>
      </c>
      <c r="K50" s="87">
        <f t="shared" si="72"/>
        <v>695.76</v>
      </c>
      <c r="L50" s="87">
        <f t="shared" si="73"/>
        <v>0.39999999999997726</v>
      </c>
      <c r="M50" s="88">
        <f t="shared" si="74"/>
        <v>100</v>
      </c>
      <c r="N50" s="88">
        <f t="shared" si="75"/>
        <v>6.1049184095610203</v>
      </c>
      <c r="O50" s="88">
        <f t="shared" si="76"/>
        <v>16.013560101126178</v>
      </c>
      <c r="P50" s="88">
        <f t="shared" si="77"/>
        <v>38.055906688117673</v>
      </c>
      <c r="Q50" s="88">
        <f t="shared" si="78"/>
        <v>31.775741208917491</v>
      </c>
      <c r="R50" s="88">
        <f t="shared" si="79"/>
        <v>7.9924155366582399</v>
      </c>
      <c r="S50" s="89">
        <f>'Masa Wawer'!D44</f>
        <v>10.73</v>
      </c>
      <c r="T50" s="89">
        <f>'Masa Wawer'!G44</f>
        <v>10.48</v>
      </c>
      <c r="U50" s="89">
        <f>'Masa Wawer'!J44</f>
        <v>10.25</v>
      </c>
      <c r="V50" s="89">
        <f>'Masa Wawer'!M44</f>
        <v>10.760000000000002</v>
      </c>
      <c r="W50" s="89">
        <f>'Masa Wawer'!P44</f>
        <v>10.25</v>
      </c>
      <c r="X50" s="89">
        <f>'Masa Wawer'!S44</f>
        <v>8.32</v>
      </c>
      <c r="Y50" s="90">
        <f t="shared" ca="1" si="80"/>
        <v>8.6529500000000008E-4</v>
      </c>
      <c r="Z50" s="90">
        <f t="shared" ca="1" si="81"/>
        <v>8.7269999999999991E-4</v>
      </c>
      <c r="AA50" s="90">
        <f t="shared" ca="1" si="82"/>
        <v>6.537750000000001E-4</v>
      </c>
      <c r="AB50" s="90">
        <f t="shared" ca="1" si="83"/>
        <v>6.6887000000000001E-4</v>
      </c>
      <c r="AC50" s="90">
        <f t="shared" ca="1" si="84"/>
        <v>8.8469999999999998E-4</v>
      </c>
      <c r="AD50" s="90">
        <f t="shared" ca="1" si="85"/>
        <v>1.69185E-3</v>
      </c>
      <c r="AE50" s="91">
        <f t="shared" ca="1" si="86"/>
        <v>8.6529500000000016E-6</v>
      </c>
      <c r="AF50" s="91">
        <f t="shared" ca="1" si="87"/>
        <v>8.7269999999999996E-6</v>
      </c>
      <c r="AG50" s="91">
        <f t="shared" ca="1" si="88"/>
        <v>6.5377500000000011E-6</v>
      </c>
      <c r="AH50" s="91">
        <f t="shared" ca="1" si="89"/>
        <v>6.6887E-6</v>
      </c>
      <c r="AI50" s="91">
        <f t="shared" ca="1" si="90"/>
        <v>8.8470000000000002E-6</v>
      </c>
      <c r="AJ50" s="91">
        <f t="shared" ca="1" si="91"/>
        <v>1.6918500000000001E-5</v>
      </c>
      <c r="AK50" s="226">
        <f t="shared" ca="1" si="92"/>
        <v>80.64259086672881</v>
      </c>
      <c r="AL50" s="226">
        <f t="shared" ca="1" si="93"/>
        <v>83.272900763358777</v>
      </c>
      <c r="AM50" s="226">
        <f t="shared" ca="1" si="94"/>
        <v>63.782926829268305</v>
      </c>
      <c r="AN50" s="226">
        <f t="shared" ca="1" si="95"/>
        <v>62.162639405204452</v>
      </c>
      <c r="AO50" s="226">
        <f t="shared" ca="1" si="96"/>
        <v>86.31219512195122</v>
      </c>
      <c r="AP50" s="226">
        <f t="shared" ca="1" si="97"/>
        <v>203.34735576923077</v>
      </c>
      <c r="AQ50" s="92">
        <f t="shared" ca="1" si="98"/>
        <v>579.52060875574239</v>
      </c>
      <c r="AR50" s="93">
        <f t="shared" ca="1" si="99"/>
        <v>13.915396561974248</v>
      </c>
      <c r="AS50" s="93">
        <f t="shared" ca="1" si="100"/>
        <v>14.369273414132683</v>
      </c>
      <c r="AT50" s="93">
        <f t="shared" ca="1" si="101"/>
        <v>11.006153338742035</v>
      </c>
      <c r="AU50" s="93">
        <f t="shared" ca="1" si="102"/>
        <v>10.726562345844872</v>
      </c>
      <c r="AV50" s="93">
        <f t="shared" ca="1" si="103"/>
        <v>14.893723159779857</v>
      </c>
      <c r="AW50" s="93">
        <f t="shared" ca="1" si="104"/>
        <v>35.088891179526293</v>
      </c>
      <c r="AX50" s="91">
        <f ca="1">'F3 Wawer'!AK43</f>
        <v>8.42945E-4</v>
      </c>
      <c r="AY50" s="91">
        <f t="shared" ca="1" si="105"/>
        <v>8.4294499999999994E-6</v>
      </c>
      <c r="AZ50" s="92">
        <f t="shared" ca="1" si="106"/>
        <v>78.559645852749298</v>
      </c>
      <c r="BA50" s="92">
        <f t="shared" ca="1" si="107"/>
        <v>2.5829341438469138</v>
      </c>
      <c r="BB50" s="91">
        <f>ARM!G48</f>
        <v>5.6255532137744098E-3</v>
      </c>
      <c r="BC50" s="91">
        <f t="shared" si="108"/>
        <v>5.6255532137744101E-9</v>
      </c>
      <c r="BD50" s="94">
        <f t="shared" si="109"/>
        <v>1.5701544081112575E-7</v>
      </c>
      <c r="BE50" s="95">
        <f t="shared" si="110"/>
        <v>15.701544081112575</v>
      </c>
      <c r="BF50" s="91"/>
      <c r="BG50" s="91">
        <f t="shared" si="131"/>
        <v>0</v>
      </c>
      <c r="BH50" s="94">
        <f t="shared" si="132"/>
        <v>0</v>
      </c>
      <c r="BI50" s="95">
        <f t="shared" si="133"/>
        <v>0</v>
      </c>
      <c r="BJ50" s="96"/>
      <c r="BK50" s="91">
        <f t="shared" si="111"/>
        <v>0</v>
      </c>
      <c r="BL50" s="97">
        <f t="shared" si="65"/>
        <v>0</v>
      </c>
      <c r="BM50" s="95">
        <f t="shared" si="112"/>
        <v>0</v>
      </c>
      <c r="BN50" s="96"/>
      <c r="BO50" s="91">
        <f t="shared" si="113"/>
        <v>0</v>
      </c>
      <c r="BP50" s="97">
        <f t="shared" si="114"/>
        <v>0</v>
      </c>
      <c r="BQ50" s="95">
        <f t="shared" si="115"/>
        <v>0</v>
      </c>
      <c r="BR50" s="96"/>
      <c r="BS50" s="91">
        <f t="shared" si="116"/>
        <v>0</v>
      </c>
      <c r="BT50" s="94">
        <f t="shared" si="117"/>
        <v>0</v>
      </c>
      <c r="BU50" s="95">
        <f t="shared" si="118"/>
        <v>0</v>
      </c>
      <c r="BV50" s="91"/>
      <c r="BW50" s="91">
        <f t="shared" si="69"/>
        <v>0</v>
      </c>
      <c r="BX50" s="94">
        <f t="shared" si="70"/>
        <v>0</v>
      </c>
      <c r="BY50" s="95">
        <f t="shared" si="71"/>
        <v>0</v>
      </c>
      <c r="BZ50" s="95"/>
      <c r="CA50" s="95"/>
      <c r="CB50" s="95"/>
      <c r="CC50" s="95"/>
      <c r="CD50" s="101">
        <f>VSM!D43</f>
        <v>148.709</v>
      </c>
      <c r="CE50" s="101">
        <f>VSM!E43</f>
        <v>7.633</v>
      </c>
      <c r="CF50" s="102">
        <f t="shared" si="119"/>
        <v>5.1328433383319098E-2</v>
      </c>
      <c r="CG50" s="101">
        <f>VSM!F43</f>
        <v>7.7</v>
      </c>
      <c r="CH50" s="101">
        <f>ABS(VSM!G43)</f>
        <v>29.88</v>
      </c>
      <c r="CI50" s="103">
        <f t="shared" si="120"/>
        <v>3.8805194805194803</v>
      </c>
      <c r="CJ50" s="101">
        <f>VSM!H43</f>
        <v>133.84</v>
      </c>
      <c r="CK50" s="101">
        <f>VSM!K43</f>
        <v>8.8000000000000007</v>
      </c>
      <c r="CL50" s="101">
        <f>VSM!D94</f>
        <v>0</v>
      </c>
      <c r="CM50" s="101">
        <f>VSM!E94</f>
        <v>0</v>
      </c>
      <c r="CN50" s="102" t="e">
        <f t="shared" si="121"/>
        <v>#DIV/0!</v>
      </c>
      <c r="CO50" s="101">
        <f>VSM!F94</f>
        <v>0</v>
      </c>
      <c r="CP50" s="101"/>
      <c r="CQ50" s="103" t="e">
        <f t="shared" si="122"/>
        <v>#DIV/0!</v>
      </c>
      <c r="CR50" s="101">
        <f>VSM!H94</f>
        <v>0</v>
      </c>
      <c r="CS50" s="101">
        <f>VSM!K94</f>
        <v>0</v>
      </c>
      <c r="CT50" s="101">
        <f>VSM!D196</f>
        <v>0</v>
      </c>
      <c r="CU50" s="101">
        <f>VSM!E196</f>
        <v>0</v>
      </c>
      <c r="CV50" s="102" t="e">
        <f t="shared" si="123"/>
        <v>#DIV/0!</v>
      </c>
      <c r="CW50" s="101">
        <f>VSM!F196</f>
        <v>0</v>
      </c>
      <c r="CX50" s="101">
        <f>ABS(VSM!G196)</f>
        <v>0</v>
      </c>
      <c r="CY50" s="103" t="e">
        <f t="shared" si="124"/>
        <v>#DIV/0!</v>
      </c>
      <c r="CZ50" s="101">
        <f>VSM!H196</f>
        <v>0</v>
      </c>
      <c r="DA50" s="101">
        <f>VSM!K196</f>
        <v>0</v>
      </c>
      <c r="DB50" s="101">
        <f>VSM!D247</f>
        <v>0</v>
      </c>
      <c r="DC50" s="101">
        <f>VSM!E247</f>
        <v>0</v>
      </c>
      <c r="DD50" s="102" t="e">
        <f t="shared" si="125"/>
        <v>#DIV/0!</v>
      </c>
      <c r="DE50" s="101">
        <f>VSM!F247</f>
        <v>0</v>
      </c>
      <c r="DF50" s="101">
        <f>ABS(VSM!G247)</f>
        <v>0</v>
      </c>
      <c r="DG50" s="103" t="e">
        <f t="shared" si="126"/>
        <v>#DIV/0!</v>
      </c>
      <c r="DH50" s="101">
        <f>VSM!H247</f>
        <v>0</v>
      </c>
      <c r="DI50" s="101">
        <f>VSM!K247</f>
        <v>0</v>
      </c>
      <c r="DJ50" s="101">
        <f>VSM!D298</f>
        <v>0</v>
      </c>
      <c r="DK50" s="101">
        <f>VSM!E298</f>
        <v>0</v>
      </c>
      <c r="DL50" s="102" t="e">
        <f t="shared" si="127"/>
        <v>#DIV/0!</v>
      </c>
      <c r="DM50" s="101">
        <f>VSM!F298</f>
        <v>0</v>
      </c>
      <c r="DN50" s="101">
        <f>ABS(VSM!G298)</f>
        <v>0</v>
      </c>
      <c r="DO50" s="103" t="e">
        <f t="shared" si="128"/>
        <v>#DIV/0!</v>
      </c>
      <c r="DP50" s="101">
        <f>VSM!H298</f>
        <v>0</v>
      </c>
      <c r="DQ50" s="101">
        <f>VSM!K298</f>
        <v>0</v>
      </c>
      <c r="DR50" s="101">
        <f>VSM!D145</f>
        <v>0</v>
      </c>
      <c r="DS50" s="101">
        <f>VSM!E145</f>
        <v>0</v>
      </c>
      <c r="DT50" s="102" t="e">
        <f t="shared" si="129"/>
        <v>#DIV/0!</v>
      </c>
      <c r="DU50" s="101">
        <f>VSM!F145</f>
        <v>0</v>
      </c>
      <c r="DV50" s="101"/>
      <c r="DW50" s="103" t="e">
        <f t="shared" si="130"/>
        <v>#DIV/0!</v>
      </c>
      <c r="DX50" s="101">
        <f>VSM!H145</f>
        <v>0</v>
      </c>
      <c r="DY50" s="101">
        <f>VSM!K145</f>
        <v>0</v>
      </c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</row>
    <row r="51" spans="1:190" ht="16.5" customHeight="1">
      <c r="A51" s="83">
        <v>143</v>
      </c>
      <c r="B51" s="84" t="str">
        <f>Lokalizacje!D45</f>
        <v>52° 09.780'N</v>
      </c>
      <c r="C51" s="84" t="str">
        <f>Lokalizacje!C45</f>
        <v>21° 10.846'E</v>
      </c>
      <c r="D51" s="85">
        <f>Lokalizacje!B45</f>
        <v>45240</v>
      </c>
      <c r="E51" s="86">
        <f>'Analiza sitowa'!B44</f>
        <v>1251.77</v>
      </c>
      <c r="F51" s="86">
        <f>'Analiza sitowa'!C44</f>
        <v>43.77</v>
      </c>
      <c r="G51" s="86">
        <f>'Analiza sitowa'!D44</f>
        <v>183.7</v>
      </c>
      <c r="H51" s="86">
        <f>'Analiza sitowa'!E44</f>
        <v>583.29999999999995</v>
      </c>
      <c r="I51" s="86">
        <f>'Analiza sitowa'!F44</f>
        <v>380.22</v>
      </c>
      <c r="J51" s="86">
        <f>'Analiza sitowa'!G44</f>
        <v>60.01</v>
      </c>
      <c r="K51" s="87">
        <f t="shared" si="72"/>
        <v>1251</v>
      </c>
      <c r="L51" s="87">
        <f t="shared" si="73"/>
        <v>0.76999999999998181</v>
      </c>
      <c r="M51" s="88">
        <f t="shared" si="74"/>
        <v>100</v>
      </c>
      <c r="N51" s="88">
        <f t="shared" si="75"/>
        <v>3.4966487453765476</v>
      </c>
      <c r="O51" s="88">
        <f t="shared" si="76"/>
        <v>14.675219888637688</v>
      </c>
      <c r="P51" s="88">
        <f t="shared" si="77"/>
        <v>46.598017207633987</v>
      </c>
      <c r="Q51" s="88">
        <f t="shared" si="78"/>
        <v>30.374589581153089</v>
      </c>
      <c r="R51" s="88">
        <f t="shared" si="79"/>
        <v>4.7940116794618817</v>
      </c>
      <c r="S51" s="89">
        <f>'Masa Wawer'!D45</f>
        <v>10.84</v>
      </c>
      <c r="T51" s="89">
        <f>'Masa Wawer'!G45</f>
        <v>10.41</v>
      </c>
      <c r="U51" s="89">
        <f>'Masa Wawer'!J45</f>
        <v>11.02</v>
      </c>
      <c r="V51" s="89">
        <f>'Masa Wawer'!M45</f>
        <v>11.07</v>
      </c>
      <c r="W51" s="89">
        <f>'Masa Wawer'!P45</f>
        <v>10.87</v>
      </c>
      <c r="X51" s="89">
        <f>'Masa Wawer'!S45</f>
        <v>8.93</v>
      </c>
      <c r="Y51" s="90">
        <f t="shared" ca="1" si="80"/>
        <v>2.2353499999999999E-4</v>
      </c>
      <c r="Z51" s="90">
        <f t="shared" ca="1" si="81"/>
        <v>3.5486999999999997E-4</v>
      </c>
      <c r="AA51" s="90">
        <f t="shared" ca="1" si="82"/>
        <v>2.0029999999999999E-4</v>
      </c>
      <c r="AB51" s="90">
        <f t="shared" ca="1" si="83"/>
        <v>1.4260999999999999E-4</v>
      </c>
      <c r="AC51" s="90">
        <f t="shared" ca="1" si="84"/>
        <v>1.55425E-4</v>
      </c>
      <c r="AD51" s="90">
        <f t="shared" ca="1" si="85"/>
        <v>5.93985E-4</v>
      </c>
      <c r="AE51" s="91">
        <f t="shared" ca="1" si="86"/>
        <v>2.2353500000000001E-6</v>
      </c>
      <c r="AF51" s="91">
        <f t="shared" ca="1" si="87"/>
        <v>3.5486999999999996E-6</v>
      </c>
      <c r="AG51" s="91">
        <f t="shared" ca="1" si="88"/>
        <v>2.0029999999999997E-6</v>
      </c>
      <c r="AH51" s="91">
        <f t="shared" ca="1" si="89"/>
        <v>1.4261E-6</v>
      </c>
      <c r="AI51" s="91">
        <f t="shared" ca="1" si="90"/>
        <v>1.55425E-6</v>
      </c>
      <c r="AJ51" s="91">
        <f t="shared" ca="1" si="91"/>
        <v>5.9398500000000004E-6</v>
      </c>
      <c r="AK51" s="226">
        <f t="shared" ca="1" si="92"/>
        <v>20.621309963099634</v>
      </c>
      <c r="AL51" s="226">
        <f t="shared" ca="1" si="93"/>
        <v>34.089337175792501</v>
      </c>
      <c r="AM51" s="226">
        <f t="shared" ca="1" si="94"/>
        <v>18.176043557168782</v>
      </c>
      <c r="AN51" s="226">
        <f t="shared" ca="1" si="95"/>
        <v>12.882565492321589</v>
      </c>
      <c r="AO51" s="226">
        <f t="shared" ca="1" si="96"/>
        <v>14.298528058877645</v>
      </c>
      <c r="AP51" s="226">
        <f t="shared" ca="1" si="97"/>
        <v>66.515677491601352</v>
      </c>
      <c r="AQ51" s="92">
        <f t="shared" ca="1" si="98"/>
        <v>166.5834617388615</v>
      </c>
      <c r="AR51" s="93">
        <f t="shared" ca="1" si="99"/>
        <v>12.378965923655663</v>
      </c>
      <c r="AS51" s="93">
        <f t="shared" ca="1" si="100"/>
        <v>20.463818448695349</v>
      </c>
      <c r="AT51" s="93">
        <f t="shared" ca="1" si="101"/>
        <v>10.911073264680857</v>
      </c>
      <c r="AU51" s="93">
        <f t="shared" ca="1" si="102"/>
        <v>7.7334000373437277</v>
      </c>
      <c r="AV51" s="93">
        <f t="shared" ca="1" si="103"/>
        <v>8.5834019233507188</v>
      </c>
      <c r="AW51" s="93">
        <f t="shared" ca="1" si="104"/>
        <v>39.929340402273681</v>
      </c>
      <c r="AX51" s="91">
        <f ca="1">'F3 Wawer'!AK44</f>
        <v>2.15295E-4</v>
      </c>
      <c r="AY51" s="91">
        <f t="shared" ca="1" si="105"/>
        <v>2.1529499999999999E-6</v>
      </c>
      <c r="AZ51" s="92">
        <f t="shared" ca="1" si="106"/>
        <v>19.861162361623617</v>
      </c>
      <c r="BA51" s="92">
        <f t="shared" ca="1" si="107"/>
        <v>3.6862236338828493</v>
      </c>
      <c r="BB51" s="91">
        <f>ARM!G49</f>
        <v>9.7840009822919684E-4</v>
      </c>
      <c r="BC51" s="91">
        <f t="shared" si="108"/>
        <v>9.7840009822919685E-10</v>
      </c>
      <c r="BD51" s="107">
        <f t="shared" si="109"/>
        <v>2.7308233852797139E-8</v>
      </c>
      <c r="BE51" s="95">
        <f t="shared" si="110"/>
        <v>2.7308233852797139</v>
      </c>
      <c r="BF51" s="91"/>
      <c r="BG51" s="91">
        <f t="shared" si="131"/>
        <v>0</v>
      </c>
      <c r="BH51" s="94">
        <f t="shared" si="132"/>
        <v>0</v>
      </c>
      <c r="BI51" s="95">
        <f t="shared" si="133"/>
        <v>0</v>
      </c>
      <c r="BJ51" s="96"/>
      <c r="BK51" s="91">
        <f t="shared" si="111"/>
        <v>0</v>
      </c>
      <c r="BL51" s="97">
        <f t="shared" si="65"/>
        <v>0</v>
      </c>
      <c r="BM51" s="95">
        <f t="shared" si="112"/>
        <v>0</v>
      </c>
      <c r="BN51" s="96"/>
      <c r="BO51" s="91">
        <f t="shared" si="113"/>
        <v>0</v>
      </c>
      <c r="BP51" s="97">
        <f t="shared" si="114"/>
        <v>0</v>
      </c>
      <c r="BQ51" s="95">
        <f t="shared" si="115"/>
        <v>0</v>
      </c>
      <c r="BR51" s="96"/>
      <c r="BS51" s="91">
        <f t="shared" si="116"/>
        <v>0</v>
      </c>
      <c r="BT51" s="94">
        <f t="shared" si="117"/>
        <v>0</v>
      </c>
      <c r="BU51" s="95">
        <f t="shared" si="118"/>
        <v>0</v>
      </c>
      <c r="BV51" s="91"/>
      <c r="BW51" s="91">
        <f t="shared" si="69"/>
        <v>0</v>
      </c>
      <c r="BX51" s="94">
        <f t="shared" si="70"/>
        <v>0</v>
      </c>
      <c r="BY51" s="95">
        <f t="shared" si="71"/>
        <v>0</v>
      </c>
      <c r="BZ51" s="95"/>
      <c r="CA51" s="95"/>
      <c r="CB51" s="95"/>
      <c r="CC51" s="95"/>
      <c r="CD51" s="101">
        <f>VSM!D44</f>
        <v>4.7160000000000002</v>
      </c>
      <c r="CE51" s="101">
        <f>VSM!E44</f>
        <v>0.82099999999999995</v>
      </c>
      <c r="CF51" s="102">
        <f t="shared" si="119"/>
        <v>0.17408821034775232</v>
      </c>
      <c r="CG51" s="101">
        <f>VSM!F44</f>
        <v>10.88</v>
      </c>
      <c r="CH51" s="101">
        <f>ABS(VSM!G44)</f>
        <v>18.68</v>
      </c>
      <c r="CI51" s="103">
        <f t="shared" si="120"/>
        <v>1.7169117647058822</v>
      </c>
      <c r="CJ51" s="101">
        <f>VSM!H44</f>
        <v>4.24</v>
      </c>
      <c r="CK51" s="101">
        <f>VSM!K44</f>
        <v>3.4</v>
      </c>
      <c r="CL51" s="101">
        <f>VSM!D95</f>
        <v>0</v>
      </c>
      <c r="CM51" s="101">
        <f>VSM!E95</f>
        <v>0</v>
      </c>
      <c r="CN51" s="102" t="e">
        <f t="shared" si="121"/>
        <v>#DIV/0!</v>
      </c>
      <c r="CO51" s="101">
        <f>VSM!F95</f>
        <v>0</v>
      </c>
      <c r="CP51" s="101"/>
      <c r="CQ51" s="103" t="e">
        <f t="shared" si="122"/>
        <v>#DIV/0!</v>
      </c>
      <c r="CR51" s="101">
        <f>VSM!H95</f>
        <v>0</v>
      </c>
      <c r="CS51" s="101">
        <f>VSM!K95</f>
        <v>0</v>
      </c>
      <c r="CT51" s="101">
        <f>VSM!D197</f>
        <v>0</v>
      </c>
      <c r="CU51" s="101">
        <f>VSM!E197</f>
        <v>0</v>
      </c>
      <c r="CV51" s="102" t="e">
        <f t="shared" si="123"/>
        <v>#DIV/0!</v>
      </c>
      <c r="CW51" s="101">
        <f>VSM!F197</f>
        <v>0</v>
      </c>
      <c r="CX51" s="101">
        <f>ABS(VSM!G197)</f>
        <v>0</v>
      </c>
      <c r="CY51" s="103" t="e">
        <f t="shared" si="124"/>
        <v>#DIV/0!</v>
      </c>
      <c r="CZ51" s="101">
        <f>VSM!H197</f>
        <v>0</v>
      </c>
      <c r="DA51" s="101">
        <f>VSM!K197</f>
        <v>0</v>
      </c>
      <c r="DB51" s="101">
        <f>VSM!D248</f>
        <v>0</v>
      </c>
      <c r="DC51" s="101">
        <f>VSM!E248</f>
        <v>0</v>
      </c>
      <c r="DD51" s="102" t="e">
        <f t="shared" si="125"/>
        <v>#DIV/0!</v>
      </c>
      <c r="DE51" s="101">
        <f>VSM!F248</f>
        <v>0</v>
      </c>
      <c r="DF51" s="101">
        <f>ABS(VSM!G248)</f>
        <v>0</v>
      </c>
      <c r="DG51" s="103" t="e">
        <f t="shared" si="126"/>
        <v>#DIV/0!</v>
      </c>
      <c r="DH51" s="101">
        <f>VSM!H248</f>
        <v>0</v>
      </c>
      <c r="DI51" s="101">
        <f>VSM!K248</f>
        <v>0</v>
      </c>
      <c r="DJ51" s="101">
        <f>VSM!D299</f>
        <v>0</v>
      </c>
      <c r="DK51" s="101">
        <f>VSM!E299</f>
        <v>0</v>
      </c>
      <c r="DL51" s="102" t="e">
        <f t="shared" si="127"/>
        <v>#DIV/0!</v>
      </c>
      <c r="DM51" s="101">
        <f>VSM!F299</f>
        <v>0</v>
      </c>
      <c r="DN51" s="101">
        <f>ABS(VSM!G299)</f>
        <v>0</v>
      </c>
      <c r="DO51" s="103" t="e">
        <f t="shared" si="128"/>
        <v>#DIV/0!</v>
      </c>
      <c r="DP51" s="101">
        <f>VSM!H299</f>
        <v>0</v>
      </c>
      <c r="DQ51" s="101">
        <f>VSM!K299</f>
        <v>0</v>
      </c>
      <c r="DR51" s="101">
        <f>VSM!D146</f>
        <v>0</v>
      </c>
      <c r="DS51" s="101">
        <f>VSM!E146</f>
        <v>0</v>
      </c>
      <c r="DT51" s="102" t="e">
        <f t="shared" si="129"/>
        <v>#DIV/0!</v>
      </c>
      <c r="DU51" s="101">
        <f>VSM!F146</f>
        <v>0</v>
      </c>
      <c r="DV51" s="101"/>
      <c r="DW51" s="103" t="e">
        <f t="shared" si="130"/>
        <v>#DIV/0!</v>
      </c>
      <c r="DX51" s="101">
        <f>VSM!H146</f>
        <v>0</v>
      </c>
      <c r="DY51" s="101">
        <f>VSM!K146</f>
        <v>0</v>
      </c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</row>
    <row r="52" spans="1:190" ht="16.5" customHeight="1">
      <c r="A52" s="83">
        <v>144</v>
      </c>
      <c r="B52" s="84" t="str">
        <f>Lokalizacje!D46</f>
        <v>52° 09.933'N</v>
      </c>
      <c r="C52" s="84" t="str">
        <f>Lokalizacje!C46</f>
        <v>21° 11.587'E</v>
      </c>
      <c r="D52" s="85">
        <f>Lokalizacje!B46</f>
        <v>45240</v>
      </c>
      <c r="E52" s="86">
        <f>'Analiza sitowa'!B45</f>
        <v>637.08000000000004</v>
      </c>
      <c r="F52" s="86">
        <f>'Analiza sitowa'!C45</f>
        <v>32.28</v>
      </c>
      <c r="G52" s="86">
        <f>'Analiza sitowa'!D45</f>
        <v>66</v>
      </c>
      <c r="H52" s="86">
        <f>'Analiza sitowa'!E45</f>
        <v>176.55</v>
      </c>
      <c r="I52" s="86">
        <f>'Analiza sitowa'!F45</f>
        <v>332.72</v>
      </c>
      <c r="J52" s="86">
        <f>'Analiza sitowa'!G45</f>
        <v>28.31</v>
      </c>
      <c r="K52" s="87">
        <f t="shared" si="72"/>
        <v>635.86</v>
      </c>
      <c r="L52" s="87">
        <f t="shared" si="73"/>
        <v>1.2200000000000273</v>
      </c>
      <c r="M52" s="88">
        <f t="shared" si="74"/>
        <v>100</v>
      </c>
      <c r="N52" s="88">
        <f t="shared" si="75"/>
        <v>5.0668675833490298</v>
      </c>
      <c r="O52" s="88">
        <f t="shared" si="76"/>
        <v>10.359766434356752</v>
      </c>
      <c r="P52" s="88">
        <f t="shared" si="77"/>
        <v>27.712375211904313</v>
      </c>
      <c r="Q52" s="88">
        <f t="shared" si="78"/>
        <v>52.225780121805741</v>
      </c>
      <c r="R52" s="88">
        <f t="shared" si="79"/>
        <v>4.443711935706661</v>
      </c>
      <c r="S52" s="89">
        <f>'Masa Wawer'!D46</f>
        <v>9.49</v>
      </c>
      <c r="T52" s="89">
        <f>'Masa Wawer'!G46</f>
        <v>9.2600000000000016</v>
      </c>
      <c r="U52" s="89">
        <f>'Masa Wawer'!J46</f>
        <v>9.8000000000000007</v>
      </c>
      <c r="V52" s="89">
        <f>'Masa Wawer'!M46</f>
        <v>10.040000000000001</v>
      </c>
      <c r="W52" s="89">
        <f>'Masa Wawer'!P46</f>
        <v>9.16</v>
      </c>
      <c r="X52" s="89">
        <f>'Masa Wawer'!S46</f>
        <v>7.8</v>
      </c>
      <c r="Y52" s="90">
        <f t="shared" ca="1" si="80"/>
        <v>6.3658500000000006E-4</v>
      </c>
      <c r="Z52" s="90">
        <f t="shared" ca="1" si="81"/>
        <v>2.1914999999999999E-3</v>
      </c>
      <c r="AA52" s="90">
        <f t="shared" ca="1" si="82"/>
        <v>9.4073500000000005E-4</v>
      </c>
      <c r="AB52" s="90">
        <f t="shared" ca="1" si="83"/>
        <v>3.6662499999999998E-4</v>
      </c>
      <c r="AC52" s="90">
        <f t="shared" ca="1" si="84"/>
        <v>3.31415E-4</v>
      </c>
      <c r="AD52" s="90">
        <f t="shared" ca="1" si="85"/>
        <v>8.8641999999999996E-4</v>
      </c>
      <c r="AE52" s="91">
        <f t="shared" ca="1" si="86"/>
        <v>6.3658500000000002E-6</v>
      </c>
      <c r="AF52" s="91">
        <f t="shared" ca="1" si="87"/>
        <v>2.1914999999999999E-5</v>
      </c>
      <c r="AG52" s="91">
        <f t="shared" ca="1" si="88"/>
        <v>9.4073500000000007E-6</v>
      </c>
      <c r="AH52" s="91">
        <f t="shared" ca="1" si="89"/>
        <v>3.6662499999999998E-6</v>
      </c>
      <c r="AI52" s="91">
        <f t="shared" ca="1" si="90"/>
        <v>3.3141499999999999E-6</v>
      </c>
      <c r="AJ52" s="91">
        <f t="shared" ca="1" si="91"/>
        <v>8.8641999999999989E-6</v>
      </c>
      <c r="AK52" s="226">
        <f t="shared" ca="1" si="92"/>
        <v>67.079557428872505</v>
      </c>
      <c r="AL52" s="226">
        <f t="shared" ca="1" si="93"/>
        <v>236.6630669546436</v>
      </c>
      <c r="AM52" s="226">
        <f t="shared" ca="1" si="94"/>
        <v>95.993367346938768</v>
      </c>
      <c r="AN52" s="226">
        <f t="shared" ca="1" si="95"/>
        <v>36.516434262948202</v>
      </c>
      <c r="AO52" s="226">
        <f t="shared" ca="1" si="96"/>
        <v>36.180676855895193</v>
      </c>
      <c r="AP52" s="226">
        <f t="shared" ca="1" si="97"/>
        <v>113.64358974358973</v>
      </c>
      <c r="AQ52" s="92">
        <f t="shared" ca="1" si="98"/>
        <v>586.07669259288798</v>
      </c>
      <c r="AR52" s="93">
        <f t="shared" ca="1" si="99"/>
        <v>11.445525521941992</v>
      </c>
      <c r="AS52" s="93">
        <f t="shared" ca="1" si="100"/>
        <v>40.380904060117459</v>
      </c>
      <c r="AT52" s="93">
        <f t="shared" ca="1" si="101"/>
        <v>16.378977113430366</v>
      </c>
      <c r="AU52" s="93">
        <f t="shared" ca="1" si="102"/>
        <v>6.2306579880176125</v>
      </c>
      <c r="AV52" s="93">
        <f t="shared" ca="1" si="103"/>
        <v>6.1733689998533556</v>
      </c>
      <c r="AW52" s="93">
        <f t="shared" ca="1" si="104"/>
        <v>19.390566316639219</v>
      </c>
      <c r="AX52" s="91">
        <f ca="1">'F3 Wawer'!AK45</f>
        <v>6.1852999999999995E-4</v>
      </c>
      <c r="AY52" s="91">
        <f t="shared" ca="1" si="105"/>
        <v>6.1852999999999999E-6</v>
      </c>
      <c r="AZ52" s="92">
        <f t="shared" ca="1" si="106"/>
        <v>65.17702845100105</v>
      </c>
      <c r="BA52" s="92">
        <f t="shared" ca="1" si="107"/>
        <v>2.8362276836557738</v>
      </c>
      <c r="BB52" s="91">
        <f>ARM!G50</f>
        <v>6.5200452898977216E-3</v>
      </c>
      <c r="BC52" s="91">
        <f t="shared" si="108"/>
        <v>6.520045289897722E-9</v>
      </c>
      <c r="BD52" s="94">
        <f t="shared" si="109"/>
        <v>1.8198170853581197E-7</v>
      </c>
      <c r="BE52" s="95">
        <f t="shared" si="110"/>
        <v>18.198170853581196</v>
      </c>
      <c r="BF52" s="91"/>
      <c r="BG52" s="91">
        <f t="shared" si="131"/>
        <v>0</v>
      </c>
      <c r="BH52" s="94">
        <f t="shared" si="132"/>
        <v>0</v>
      </c>
      <c r="BI52" s="95">
        <f t="shared" si="133"/>
        <v>0</v>
      </c>
      <c r="BJ52" s="96"/>
      <c r="BK52" s="91">
        <f t="shared" si="111"/>
        <v>0</v>
      </c>
      <c r="BL52" s="97">
        <f t="shared" si="65"/>
        <v>0</v>
      </c>
      <c r="BM52" s="95">
        <f t="shared" si="112"/>
        <v>0</v>
      </c>
      <c r="BN52" s="96"/>
      <c r="BO52" s="91">
        <f t="shared" si="113"/>
        <v>0</v>
      </c>
      <c r="BP52" s="97">
        <f t="shared" si="114"/>
        <v>0</v>
      </c>
      <c r="BQ52" s="95">
        <f t="shared" si="115"/>
        <v>0</v>
      </c>
      <c r="BR52" s="96"/>
      <c r="BS52" s="91">
        <f t="shared" si="116"/>
        <v>0</v>
      </c>
      <c r="BT52" s="94">
        <f t="shared" si="117"/>
        <v>0</v>
      </c>
      <c r="BU52" s="95">
        <f t="shared" si="118"/>
        <v>0</v>
      </c>
      <c r="BV52" s="91"/>
      <c r="BW52" s="91">
        <f t="shared" si="69"/>
        <v>0</v>
      </c>
      <c r="BX52" s="94">
        <f t="shared" si="70"/>
        <v>0</v>
      </c>
      <c r="BY52" s="95">
        <f t="shared" si="71"/>
        <v>0</v>
      </c>
      <c r="BZ52" s="95"/>
      <c r="CA52" s="95"/>
      <c r="CB52" s="95"/>
      <c r="CC52" s="95"/>
      <c r="CD52" s="101">
        <f>VSM!D45</f>
        <v>43.406999999999996</v>
      </c>
      <c r="CE52" s="101">
        <f>VSM!E45</f>
        <v>5.2309999999999999</v>
      </c>
      <c r="CF52" s="102">
        <f t="shared" si="119"/>
        <v>0.12051051673693183</v>
      </c>
      <c r="CG52" s="101">
        <f>VSM!F45</f>
        <v>7.47</v>
      </c>
      <c r="CH52" s="101">
        <f>ABS(VSM!G45)</f>
        <v>17.72</v>
      </c>
      <c r="CI52" s="103">
        <f t="shared" si="120"/>
        <v>2.3721552878179382</v>
      </c>
      <c r="CJ52" s="101">
        <f>VSM!H45</f>
        <v>39.07</v>
      </c>
      <c r="CK52" s="101">
        <f>VSM!K45</f>
        <v>3.2</v>
      </c>
      <c r="CL52" s="101">
        <f>VSM!D96</f>
        <v>0</v>
      </c>
      <c r="CM52" s="101">
        <f>VSM!E96</f>
        <v>0</v>
      </c>
      <c r="CN52" s="102" t="e">
        <f t="shared" si="121"/>
        <v>#DIV/0!</v>
      </c>
      <c r="CO52" s="101">
        <f>VSM!F96</f>
        <v>0</v>
      </c>
      <c r="CP52" s="101"/>
      <c r="CQ52" s="103" t="e">
        <f t="shared" si="122"/>
        <v>#DIV/0!</v>
      </c>
      <c r="CR52" s="101">
        <f>VSM!H96</f>
        <v>0</v>
      </c>
      <c r="CS52" s="101">
        <f>VSM!K96</f>
        <v>0</v>
      </c>
      <c r="CT52" s="101">
        <f>VSM!D198</f>
        <v>0</v>
      </c>
      <c r="CU52" s="101">
        <f>VSM!E198</f>
        <v>0</v>
      </c>
      <c r="CV52" s="102" t="e">
        <f t="shared" si="123"/>
        <v>#DIV/0!</v>
      </c>
      <c r="CW52" s="101">
        <f>VSM!F198</f>
        <v>0</v>
      </c>
      <c r="CX52" s="101">
        <f>ABS(VSM!G198)</f>
        <v>0</v>
      </c>
      <c r="CY52" s="103" t="e">
        <f t="shared" si="124"/>
        <v>#DIV/0!</v>
      </c>
      <c r="CZ52" s="101">
        <f>VSM!H198</f>
        <v>0</v>
      </c>
      <c r="DA52" s="101">
        <f>VSM!K198</f>
        <v>0</v>
      </c>
      <c r="DB52" s="101">
        <f>VSM!D249</f>
        <v>0</v>
      </c>
      <c r="DC52" s="101">
        <f>VSM!E249</f>
        <v>0</v>
      </c>
      <c r="DD52" s="102" t="e">
        <f t="shared" si="125"/>
        <v>#DIV/0!</v>
      </c>
      <c r="DE52" s="101">
        <f>VSM!F249</f>
        <v>0</v>
      </c>
      <c r="DF52" s="101">
        <f>ABS(VSM!G249)</f>
        <v>0</v>
      </c>
      <c r="DG52" s="103" t="e">
        <f t="shared" si="126"/>
        <v>#DIV/0!</v>
      </c>
      <c r="DH52" s="101">
        <f>VSM!H249</f>
        <v>0</v>
      </c>
      <c r="DI52" s="101">
        <f>VSM!K249</f>
        <v>0</v>
      </c>
      <c r="DJ52" s="101">
        <f>VSM!D300</f>
        <v>0</v>
      </c>
      <c r="DK52" s="101">
        <f>VSM!E300</f>
        <v>0</v>
      </c>
      <c r="DL52" s="102" t="e">
        <f t="shared" si="127"/>
        <v>#DIV/0!</v>
      </c>
      <c r="DM52" s="101">
        <f>VSM!F300</f>
        <v>0</v>
      </c>
      <c r="DN52" s="101">
        <f>ABS(VSM!G300)</f>
        <v>0</v>
      </c>
      <c r="DO52" s="103" t="e">
        <f t="shared" si="128"/>
        <v>#DIV/0!</v>
      </c>
      <c r="DP52" s="101">
        <f>VSM!H300</f>
        <v>0</v>
      </c>
      <c r="DQ52" s="101">
        <f>VSM!K300</f>
        <v>0</v>
      </c>
      <c r="DR52" s="101">
        <f>VSM!D147</f>
        <v>0</v>
      </c>
      <c r="DS52" s="101">
        <f>VSM!E147</f>
        <v>0</v>
      </c>
      <c r="DT52" s="102" t="e">
        <f t="shared" si="129"/>
        <v>#DIV/0!</v>
      </c>
      <c r="DU52" s="101">
        <f>VSM!F147</f>
        <v>0</v>
      </c>
      <c r="DV52" s="101"/>
      <c r="DW52" s="103" t="e">
        <f t="shared" si="130"/>
        <v>#DIV/0!</v>
      </c>
      <c r="DX52" s="101">
        <f>VSM!H147</f>
        <v>0</v>
      </c>
      <c r="DY52" s="101">
        <f>VSM!K147</f>
        <v>0</v>
      </c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</row>
    <row r="53" spans="1:190" ht="16.5" customHeight="1">
      <c r="A53" s="83">
        <v>145</v>
      </c>
      <c r="B53" s="84" t="str">
        <f>Lokalizacje!D47</f>
        <v>52° 10.218'N</v>
      </c>
      <c r="C53" s="84" t="str">
        <f>Lokalizacje!C47</f>
        <v>21° 12.124'E</v>
      </c>
      <c r="D53" s="85">
        <f>Lokalizacje!B47</f>
        <v>45240</v>
      </c>
      <c r="E53" s="86">
        <f>'Analiza sitowa'!B46</f>
        <v>1042.4000000000001</v>
      </c>
      <c r="F53" s="86">
        <f>'Analiza sitowa'!C46</f>
        <v>74.2</v>
      </c>
      <c r="G53" s="86">
        <f>'Analiza sitowa'!D46</f>
        <v>217.27</v>
      </c>
      <c r="H53" s="86">
        <f>'Analiza sitowa'!E46</f>
        <v>449.8</v>
      </c>
      <c r="I53" s="86">
        <f>'Analiza sitowa'!F46</f>
        <v>259.88</v>
      </c>
      <c r="J53" s="86">
        <f>'Analiza sitowa'!G46</f>
        <v>40.04</v>
      </c>
      <c r="K53" s="87">
        <f t="shared" si="72"/>
        <v>1041.19</v>
      </c>
      <c r="L53" s="87">
        <f t="shared" si="73"/>
        <v>1.2100000000000364</v>
      </c>
      <c r="M53" s="88">
        <f t="shared" si="74"/>
        <v>100</v>
      </c>
      <c r="N53" s="88">
        <f t="shared" si="75"/>
        <v>7.1181887950882583</v>
      </c>
      <c r="O53" s="88">
        <f t="shared" si="76"/>
        <v>20.843246354566382</v>
      </c>
      <c r="P53" s="88">
        <f t="shared" si="77"/>
        <v>43.150422102839599</v>
      </c>
      <c r="Q53" s="88">
        <f t="shared" si="78"/>
        <v>24.93092862624712</v>
      </c>
      <c r="R53" s="88">
        <f t="shared" si="79"/>
        <v>3.8411358403683802</v>
      </c>
      <c r="S53" s="89">
        <f>'Masa Wawer'!D47</f>
        <v>9.93</v>
      </c>
      <c r="T53" s="89">
        <f>'Masa Wawer'!G47</f>
        <v>10.199999999999999</v>
      </c>
      <c r="U53" s="89">
        <f>'Masa Wawer'!J47</f>
        <v>10.82</v>
      </c>
      <c r="V53" s="89">
        <f>'Masa Wawer'!M47</f>
        <v>10.51</v>
      </c>
      <c r="W53" s="89">
        <f>'Masa Wawer'!P47</f>
        <v>9.7199999999999989</v>
      </c>
      <c r="X53" s="89">
        <f>'Masa Wawer'!S47</f>
        <v>8.23</v>
      </c>
      <c r="Y53" s="90">
        <f t="shared" ca="1" si="80"/>
        <v>3.9575500000000002E-4</v>
      </c>
      <c r="Z53" s="90">
        <f t="shared" ca="1" si="81"/>
        <v>9.6528999999999994E-4</v>
      </c>
      <c r="AA53" s="90">
        <f t="shared" ca="1" si="82"/>
        <v>4.7684500000000005E-4</v>
      </c>
      <c r="AB53" s="90">
        <f t="shared" ca="1" si="83"/>
        <v>2.9395499999999999E-4</v>
      </c>
      <c r="AC53" s="90">
        <f t="shared" ca="1" si="84"/>
        <v>2.6353500000000002E-4</v>
      </c>
      <c r="AD53" s="90">
        <f t="shared" ca="1" si="85"/>
        <v>9.3198999999999995E-4</v>
      </c>
      <c r="AE53" s="91">
        <f t="shared" ca="1" si="86"/>
        <v>3.9575499999999999E-6</v>
      </c>
      <c r="AF53" s="91">
        <f t="shared" ca="1" si="87"/>
        <v>9.6528999999999987E-6</v>
      </c>
      <c r="AG53" s="91">
        <f t="shared" ca="1" si="88"/>
        <v>4.7684500000000001E-6</v>
      </c>
      <c r="AH53" s="91">
        <f t="shared" ca="1" si="89"/>
        <v>2.9395499999999997E-6</v>
      </c>
      <c r="AI53" s="91">
        <f t="shared" ca="1" si="90"/>
        <v>2.6353500000000001E-6</v>
      </c>
      <c r="AJ53" s="91">
        <f t="shared" ca="1" si="91"/>
        <v>9.3198999999999986E-6</v>
      </c>
      <c r="AK53" s="226">
        <f t="shared" ca="1" si="92"/>
        <v>39.854481369587106</v>
      </c>
      <c r="AL53" s="226">
        <f t="shared" ca="1" si="93"/>
        <v>94.636274509803911</v>
      </c>
      <c r="AM53" s="226">
        <f t="shared" ca="1" si="94"/>
        <v>44.070702402957487</v>
      </c>
      <c r="AN53" s="226">
        <f t="shared" ca="1" si="95"/>
        <v>27.969077069457658</v>
      </c>
      <c r="AO53" s="226">
        <f t="shared" ca="1" si="96"/>
        <v>27.112654320987659</v>
      </c>
      <c r="AP53" s="226">
        <f t="shared" ca="1" si="97"/>
        <v>113.24301336573511</v>
      </c>
      <c r="AQ53" s="92">
        <f t="shared" ca="1" si="98"/>
        <v>346.88620303852895</v>
      </c>
      <c r="AR53" s="93">
        <f t="shared" ca="1" si="99"/>
        <v>11.489209147116306</v>
      </c>
      <c r="AS53" s="93">
        <f t="shared" ca="1" si="100"/>
        <v>27.28164847170142</v>
      </c>
      <c r="AT53" s="93">
        <f t="shared" ca="1" si="101"/>
        <v>12.704657036492891</v>
      </c>
      <c r="AU53" s="93">
        <f t="shared" ca="1" si="102"/>
        <v>8.0628969455874007</v>
      </c>
      <c r="AV53" s="93">
        <f t="shared" ca="1" si="103"/>
        <v>7.8160082711552041</v>
      </c>
      <c r="AW53" s="93">
        <f t="shared" ca="1" si="104"/>
        <v>32.645580127946779</v>
      </c>
      <c r="AX53" s="91">
        <f ca="1">'F3 Wawer'!AK46</f>
        <v>3.7992000000000001E-4</v>
      </c>
      <c r="AY53" s="91">
        <f t="shared" ca="1" si="105"/>
        <v>3.7992E-6</v>
      </c>
      <c r="AZ53" s="92">
        <f t="shared" ca="1" si="106"/>
        <v>38.259818731117825</v>
      </c>
      <c r="BA53" s="92">
        <f t="shared" ca="1" si="107"/>
        <v>4.0012128715998427</v>
      </c>
      <c r="BB53" s="91">
        <f>ARM!G51</f>
        <v>4.0329595486274968E-3</v>
      </c>
      <c r="BC53" s="91">
        <f t="shared" si="108"/>
        <v>4.0329595486274964E-9</v>
      </c>
      <c r="BD53" s="94">
        <f t="shared" si="109"/>
        <v>1.1256438206835857E-7</v>
      </c>
      <c r="BE53" s="95">
        <f t="shared" si="110"/>
        <v>11.256438206835858</v>
      </c>
      <c r="BF53" s="91">
        <f>ARM!G141</f>
        <v>1.2972053382992936E-3</v>
      </c>
      <c r="BG53" s="91">
        <f t="shared" si="131"/>
        <v>1.2972053382992935E-9</v>
      </c>
      <c r="BH53" s="94">
        <f t="shared" si="132"/>
        <v>3.6206442331198057E-8</v>
      </c>
      <c r="BI53" s="95">
        <f t="shared" si="133"/>
        <v>3.6206442331198057</v>
      </c>
      <c r="BJ53" s="96">
        <f>ARM!G140</f>
        <v>1.5462181061402637E-3</v>
      </c>
      <c r="BK53" s="91">
        <f t="shared" si="111"/>
        <v>1.5462181061402637E-9</v>
      </c>
      <c r="BL53" s="97">
        <f t="shared" si="65"/>
        <v>4.3156665362492689E-8</v>
      </c>
      <c r="BM53" s="95">
        <f t="shared" si="112"/>
        <v>4.3156665362492692</v>
      </c>
      <c r="BN53" s="96">
        <f>ARM!G139</f>
        <v>2.4917503376152917E-3</v>
      </c>
      <c r="BO53" s="91">
        <f t="shared" si="113"/>
        <v>2.4917503376152917E-9</v>
      </c>
      <c r="BP53" s="97">
        <f t="shared" si="114"/>
        <v>6.9547520534329031E-8</v>
      </c>
      <c r="BQ53" s="95">
        <f t="shared" si="115"/>
        <v>6.9547520534329035</v>
      </c>
      <c r="BR53" s="96">
        <f>ARM!G129</f>
        <v>2.5705975467574813E-3</v>
      </c>
      <c r="BS53" s="91">
        <f t="shared" si="116"/>
        <v>2.5705975467574812E-9</v>
      </c>
      <c r="BT53" s="94">
        <f t="shared" si="117"/>
        <v>7.1748233749497699E-8</v>
      </c>
      <c r="BU53" s="95">
        <f t="shared" si="118"/>
        <v>7.1748233749497698</v>
      </c>
      <c r="BV53" s="91">
        <f>ARM!G128</f>
        <v>8.6128156391026712E-3</v>
      </c>
      <c r="BW53" s="91">
        <f t="shared" si="69"/>
        <v>8.6128156391026704E-9</v>
      </c>
      <c r="BX53" s="94">
        <f t="shared" si="70"/>
        <v>2.403932542825101E-7</v>
      </c>
      <c r="BY53" s="95">
        <f t="shared" si="71"/>
        <v>24.039325428251011</v>
      </c>
      <c r="BZ53" s="95"/>
      <c r="CA53" s="95"/>
      <c r="CB53" s="95"/>
      <c r="CC53" s="95"/>
      <c r="CD53" s="101">
        <f>VSM!D46</f>
        <v>31.393999999999998</v>
      </c>
      <c r="CE53" s="101">
        <f>VSM!E46</f>
        <v>3.7650000000000001</v>
      </c>
      <c r="CF53" s="102">
        <f t="shared" si="119"/>
        <v>0.1199273746575779</v>
      </c>
      <c r="CG53" s="101">
        <f>VSM!F46</f>
        <v>8.01</v>
      </c>
      <c r="CH53" s="101">
        <f>ABS(VSM!G46)</f>
        <v>16.989999999999998</v>
      </c>
      <c r="CI53" s="103">
        <f t="shared" si="120"/>
        <v>2.1210986267166043</v>
      </c>
      <c r="CJ53" s="101">
        <f>VSM!H46</f>
        <v>28.25</v>
      </c>
      <c r="CK53" s="101">
        <f>VSM!K46</f>
        <v>3.9</v>
      </c>
      <c r="CL53" s="101">
        <f>VSM!D97</f>
        <v>20.757000000000001</v>
      </c>
      <c r="CM53" s="101">
        <f>VSM!E97</f>
        <v>1.917</v>
      </c>
      <c r="CN53" s="102">
        <f t="shared" si="121"/>
        <v>9.235438647203352E-2</v>
      </c>
      <c r="CO53" s="101">
        <f>VSM!F97</f>
        <v>8.74</v>
      </c>
      <c r="CP53" s="101"/>
      <c r="CQ53" s="103">
        <f t="shared" si="122"/>
        <v>0</v>
      </c>
      <c r="CR53" s="101">
        <f>VSM!H97</f>
        <v>18.68</v>
      </c>
      <c r="CS53" s="101">
        <f>VSM!K97</f>
        <v>12.9</v>
      </c>
      <c r="CT53" s="101">
        <f>VSM!D199</f>
        <v>29.315000000000001</v>
      </c>
      <c r="CU53" s="101">
        <f>VSM!E199</f>
        <v>3.24</v>
      </c>
      <c r="CV53" s="102">
        <f t="shared" si="123"/>
        <v>0.11052362271874468</v>
      </c>
      <c r="CW53" s="101">
        <f>VSM!F199</f>
        <v>8.86</v>
      </c>
      <c r="CX53" s="101">
        <f>ABS(VSM!G199)</f>
        <v>25.77</v>
      </c>
      <c r="CY53" s="103">
        <f t="shared" si="124"/>
        <v>2.9085778781038374</v>
      </c>
      <c r="CZ53" s="101">
        <f>VSM!H199</f>
        <v>26.38</v>
      </c>
      <c r="DA53" s="101">
        <f>VSM!K199</f>
        <v>7.7</v>
      </c>
      <c r="DB53" s="101">
        <f>VSM!D250</f>
        <v>31.875</v>
      </c>
      <c r="DC53" s="101">
        <f>VSM!E250</f>
        <v>3.8759999999999999</v>
      </c>
      <c r="DD53" s="102">
        <f t="shared" si="125"/>
        <v>0.1216</v>
      </c>
      <c r="DE53" s="101">
        <f>VSM!F250</f>
        <v>9.09</v>
      </c>
      <c r="DF53" s="101">
        <f>ABS(VSM!G250)</f>
        <v>24.42</v>
      </c>
      <c r="DG53" s="103">
        <f t="shared" si="126"/>
        <v>2.6864686468646868</v>
      </c>
      <c r="DH53" s="101">
        <f>VSM!H250</f>
        <v>28.69</v>
      </c>
      <c r="DI53" s="101">
        <f>VSM!K250</f>
        <v>5.9</v>
      </c>
      <c r="DJ53" s="101">
        <f>VSM!D301</f>
        <v>77.197999999999993</v>
      </c>
      <c r="DK53" s="101">
        <f>VSM!E301</f>
        <v>7.4560000000000004</v>
      </c>
      <c r="DL53" s="102">
        <f t="shared" si="127"/>
        <v>9.6582813026244219E-2</v>
      </c>
      <c r="DM53" s="101">
        <f>VSM!F301</f>
        <v>7.94</v>
      </c>
      <c r="DN53" s="101">
        <f>ABS(VSM!G301)</f>
        <v>24.68</v>
      </c>
      <c r="DO53" s="103">
        <f t="shared" si="128"/>
        <v>3.1083123425692691</v>
      </c>
      <c r="DP53" s="101">
        <f>VSM!H301</f>
        <v>69.48</v>
      </c>
      <c r="DQ53" s="101">
        <f>VSM!K301</f>
        <v>3.9</v>
      </c>
      <c r="DR53" s="101">
        <f>VSM!D148</f>
        <v>240.142</v>
      </c>
      <c r="DS53" s="101">
        <f>VSM!E148</f>
        <v>22.587</v>
      </c>
      <c r="DT53" s="102">
        <f t="shared" si="129"/>
        <v>9.4056849697262454E-2</v>
      </c>
      <c r="DU53" s="101">
        <f>VSM!F148</f>
        <v>8.75</v>
      </c>
      <c r="DV53" s="101"/>
      <c r="DW53" s="103">
        <f t="shared" si="130"/>
        <v>0</v>
      </c>
      <c r="DX53" s="101">
        <f>VSM!H148</f>
        <v>216.13</v>
      </c>
      <c r="DY53" s="101">
        <f>VSM!K148</f>
        <v>5.9</v>
      </c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</row>
    <row r="54" spans="1:190" ht="16.5" customHeight="1">
      <c r="A54" s="83">
        <v>146</v>
      </c>
      <c r="B54" s="84" t="str">
        <f>Lokalizacje!D48</f>
        <v>52° 10.408'N</v>
      </c>
      <c r="C54" s="84" t="str">
        <f>Lokalizacje!C48</f>
        <v>21° 12.492'E</v>
      </c>
      <c r="D54" s="85">
        <f>Lokalizacje!B48</f>
        <v>45240</v>
      </c>
      <c r="E54" s="86">
        <f>'Analiza sitowa'!B47</f>
        <v>698.15</v>
      </c>
      <c r="F54" s="86">
        <f>'Analiza sitowa'!C47</f>
        <v>15.55</v>
      </c>
      <c r="G54" s="86">
        <f>'Analiza sitowa'!D47</f>
        <v>41.57</v>
      </c>
      <c r="H54" s="86">
        <f>'Analiza sitowa'!E47</f>
        <v>241.5</v>
      </c>
      <c r="I54" s="86">
        <f>'Analiza sitowa'!F47</f>
        <v>362.81</v>
      </c>
      <c r="J54" s="86">
        <f>'Analiza sitowa'!G47</f>
        <v>36.090000000000003</v>
      </c>
      <c r="K54" s="87">
        <f t="shared" si="72"/>
        <v>697.5200000000001</v>
      </c>
      <c r="L54" s="87">
        <f t="shared" si="73"/>
        <v>0.62999999999988177</v>
      </c>
      <c r="M54" s="88">
        <f t="shared" si="74"/>
        <v>100</v>
      </c>
      <c r="N54" s="88">
        <f t="shared" si="75"/>
        <v>2.2273150469096903</v>
      </c>
      <c r="O54" s="88">
        <f t="shared" si="76"/>
        <v>5.9543078135071257</v>
      </c>
      <c r="P54" s="88">
        <f t="shared" si="77"/>
        <v>34.591420181909335</v>
      </c>
      <c r="Q54" s="88">
        <f t="shared" si="78"/>
        <v>51.96734226169162</v>
      </c>
      <c r="R54" s="88">
        <f t="shared" si="79"/>
        <v>5.1693762085511716</v>
      </c>
      <c r="S54" s="89">
        <f>'Masa Wawer'!D48</f>
        <v>10.920000000000002</v>
      </c>
      <c r="T54" s="89">
        <f>'Masa Wawer'!G48</f>
        <v>9.48</v>
      </c>
      <c r="U54" s="89">
        <f>'Masa Wawer'!J48</f>
        <v>10.039999999999999</v>
      </c>
      <c r="V54" s="89">
        <f>'Masa Wawer'!M48</f>
        <v>10.77</v>
      </c>
      <c r="W54" s="89">
        <f>'Masa Wawer'!P48</f>
        <v>10.739999999999998</v>
      </c>
      <c r="X54" s="89">
        <f>'Masa Wawer'!S48</f>
        <v>10.3</v>
      </c>
      <c r="Y54" s="90">
        <f t="shared" ca="1" si="80"/>
        <v>2.231E-4</v>
      </c>
      <c r="Z54" s="90">
        <f t="shared" ca="1" si="81"/>
        <v>1.9202500000000001E-3</v>
      </c>
      <c r="AA54" s="90">
        <f t="shared" ca="1" si="82"/>
        <v>7.6034499999999994E-4</v>
      </c>
      <c r="AB54" s="90">
        <f t="shared" ca="1" si="83"/>
        <v>2.0306499999999999E-4</v>
      </c>
      <c r="AC54" s="90">
        <f t="shared" ca="1" si="84"/>
        <v>1.6670999999999998E-4</v>
      </c>
      <c r="AD54" s="90">
        <f t="shared" ca="1" si="85"/>
        <v>6.4818500000000002E-4</v>
      </c>
      <c r="AE54" s="91">
        <f t="shared" ca="1" si="86"/>
        <v>2.2309999999999999E-6</v>
      </c>
      <c r="AF54" s="91">
        <f t="shared" ca="1" si="87"/>
        <v>1.9202500000000001E-5</v>
      </c>
      <c r="AG54" s="91">
        <f t="shared" ca="1" si="88"/>
        <v>7.6034499999999992E-6</v>
      </c>
      <c r="AH54" s="91">
        <f t="shared" ca="1" si="89"/>
        <v>2.0306499999999998E-6</v>
      </c>
      <c r="AI54" s="91">
        <f t="shared" ca="1" si="90"/>
        <v>1.6670999999999999E-6</v>
      </c>
      <c r="AJ54" s="91">
        <f t="shared" ca="1" si="91"/>
        <v>6.4818500000000005E-6</v>
      </c>
      <c r="AK54" s="226">
        <f t="shared" ca="1" si="92"/>
        <v>20.430402930402927</v>
      </c>
      <c r="AL54" s="226">
        <f t="shared" ca="1" si="93"/>
        <v>202.55801687763716</v>
      </c>
      <c r="AM54" s="226">
        <f t="shared" ca="1" si="94"/>
        <v>75.731573705179287</v>
      </c>
      <c r="AN54" s="226">
        <f t="shared" ca="1" si="95"/>
        <v>18.854688950789228</v>
      </c>
      <c r="AO54" s="226">
        <f t="shared" ca="1" si="96"/>
        <v>15.522346368715084</v>
      </c>
      <c r="AP54" s="226">
        <f t="shared" ca="1" si="97"/>
        <v>62.930582524271848</v>
      </c>
      <c r="AQ54" s="92">
        <f t="shared" ca="1" si="98"/>
        <v>396.02761135699558</v>
      </c>
      <c r="AR54" s="93">
        <f t="shared" ca="1" si="99"/>
        <v>5.1588329562168136</v>
      </c>
      <c r="AS54" s="93">
        <f t="shared" ca="1" si="100"/>
        <v>51.147448074029121</v>
      </c>
      <c r="AT54" s="93">
        <f t="shared" ca="1" si="101"/>
        <v>19.122801424295574</v>
      </c>
      <c r="AU54" s="93">
        <f t="shared" ca="1" si="102"/>
        <v>4.7609531280365287</v>
      </c>
      <c r="AV54" s="93">
        <f t="shared" ca="1" si="103"/>
        <v>3.9195111460858731</v>
      </c>
      <c r="AW54" s="93">
        <f t="shared" ca="1" si="104"/>
        <v>15.890453271336083</v>
      </c>
      <c r="AX54" s="91">
        <f ca="1">'F3 Wawer'!AK47</f>
        <v>2.18495E-4</v>
      </c>
      <c r="AY54" s="91">
        <f t="shared" ca="1" si="105"/>
        <v>2.1849500000000001E-6</v>
      </c>
      <c r="AZ54" s="92">
        <f t="shared" ca="1" si="106"/>
        <v>20.008699633699631</v>
      </c>
      <c r="BA54" s="92">
        <f t="shared" ca="1" si="107"/>
        <v>2.0640968175705914</v>
      </c>
      <c r="BB54" s="91">
        <f>ARM!G52</f>
        <v>6.0226323756810418E-3</v>
      </c>
      <c r="BC54" s="91">
        <f t="shared" si="108"/>
        <v>6.022632375681042E-9</v>
      </c>
      <c r="BD54" s="94">
        <f t="shared" si="109"/>
        <v>1.6809836141900866E-7</v>
      </c>
      <c r="BE54" s="95">
        <f t="shared" si="110"/>
        <v>16.809836141900867</v>
      </c>
      <c r="BF54" s="91"/>
      <c r="BG54" s="91">
        <f t="shared" si="131"/>
        <v>0</v>
      </c>
      <c r="BH54" s="94">
        <f t="shared" si="132"/>
        <v>0</v>
      </c>
      <c r="BI54" s="95">
        <f t="shared" si="133"/>
        <v>0</v>
      </c>
      <c r="BJ54" s="96"/>
      <c r="BK54" s="91">
        <f t="shared" si="111"/>
        <v>0</v>
      </c>
      <c r="BL54" s="97">
        <f t="shared" si="65"/>
        <v>0</v>
      </c>
      <c r="BM54" s="95">
        <f t="shared" si="112"/>
        <v>0</v>
      </c>
      <c r="BN54" s="96"/>
      <c r="BO54" s="91">
        <f t="shared" si="113"/>
        <v>0</v>
      </c>
      <c r="BP54" s="97">
        <f t="shared" si="114"/>
        <v>0</v>
      </c>
      <c r="BQ54" s="95">
        <f t="shared" si="115"/>
        <v>0</v>
      </c>
      <c r="BR54" s="96"/>
      <c r="BS54" s="91">
        <f t="shared" si="116"/>
        <v>0</v>
      </c>
      <c r="BT54" s="94">
        <f t="shared" si="117"/>
        <v>0</v>
      </c>
      <c r="BU54" s="95">
        <f t="shared" si="118"/>
        <v>0</v>
      </c>
      <c r="BV54" s="91"/>
      <c r="BW54" s="91">
        <f t="shared" si="69"/>
        <v>0</v>
      </c>
      <c r="BX54" s="94">
        <f t="shared" si="70"/>
        <v>0</v>
      </c>
      <c r="BY54" s="95">
        <f t="shared" si="71"/>
        <v>0</v>
      </c>
      <c r="BZ54" s="95"/>
      <c r="CA54" s="95"/>
      <c r="CB54" s="95"/>
      <c r="CC54" s="95"/>
      <c r="CD54" s="101">
        <f>VSM!D47</f>
        <v>195.245</v>
      </c>
      <c r="CE54" s="101">
        <f>VSM!E47</f>
        <v>3.2360000000000002</v>
      </c>
      <c r="CF54" s="102">
        <f t="shared" si="119"/>
        <v>1.6574047990985684E-2</v>
      </c>
      <c r="CG54" s="101">
        <f>VSM!F47</f>
        <v>1.24</v>
      </c>
      <c r="CH54" s="101">
        <f>ABS(VSM!G47)</f>
        <v>9.5500000000000007</v>
      </c>
      <c r="CI54" s="103">
        <f t="shared" si="120"/>
        <v>7.7016129032258069</v>
      </c>
      <c r="CJ54" s="101">
        <f>VSM!H47</f>
        <v>175.72</v>
      </c>
      <c r="CK54" s="101">
        <f>VSM!K47</f>
        <v>1.8</v>
      </c>
      <c r="CL54" s="101">
        <f>VSM!D98</f>
        <v>0</v>
      </c>
      <c r="CM54" s="101">
        <f>VSM!E98</f>
        <v>0</v>
      </c>
      <c r="CN54" s="102" t="e">
        <f t="shared" si="121"/>
        <v>#DIV/0!</v>
      </c>
      <c r="CO54" s="101">
        <f>VSM!F98</f>
        <v>0</v>
      </c>
      <c r="CP54" s="101"/>
      <c r="CQ54" s="103" t="e">
        <f t="shared" si="122"/>
        <v>#DIV/0!</v>
      </c>
      <c r="CR54" s="101">
        <f>VSM!H98</f>
        <v>0</v>
      </c>
      <c r="CS54" s="101">
        <f>VSM!K98</f>
        <v>0</v>
      </c>
      <c r="CT54" s="101">
        <f>VSM!D200</f>
        <v>0</v>
      </c>
      <c r="CU54" s="101">
        <f>VSM!E200</f>
        <v>0</v>
      </c>
      <c r="CV54" s="102" t="e">
        <f t="shared" si="123"/>
        <v>#DIV/0!</v>
      </c>
      <c r="CW54" s="101">
        <f>VSM!F200</f>
        <v>0</v>
      </c>
      <c r="CX54" s="101">
        <f>ABS(VSM!G200)</f>
        <v>0</v>
      </c>
      <c r="CY54" s="103" t="e">
        <f t="shared" si="124"/>
        <v>#DIV/0!</v>
      </c>
      <c r="CZ54" s="101">
        <f>VSM!H200</f>
        <v>0</v>
      </c>
      <c r="DA54" s="101">
        <f>VSM!K200</f>
        <v>0</v>
      </c>
      <c r="DB54" s="101">
        <f>VSM!D251</f>
        <v>0</v>
      </c>
      <c r="DC54" s="101">
        <f>VSM!E251</f>
        <v>0</v>
      </c>
      <c r="DD54" s="102" t="e">
        <f t="shared" si="125"/>
        <v>#DIV/0!</v>
      </c>
      <c r="DE54" s="101">
        <f>VSM!F251</f>
        <v>0</v>
      </c>
      <c r="DF54" s="101">
        <f>ABS(VSM!G251)</f>
        <v>0</v>
      </c>
      <c r="DG54" s="103" t="e">
        <f t="shared" si="126"/>
        <v>#DIV/0!</v>
      </c>
      <c r="DH54" s="101">
        <f>VSM!H251</f>
        <v>0</v>
      </c>
      <c r="DI54" s="101">
        <f>VSM!K251</f>
        <v>0</v>
      </c>
      <c r="DJ54" s="101">
        <f>VSM!D302</f>
        <v>0</v>
      </c>
      <c r="DK54" s="101">
        <f>VSM!E302</f>
        <v>0</v>
      </c>
      <c r="DL54" s="102" t="e">
        <f t="shared" si="127"/>
        <v>#DIV/0!</v>
      </c>
      <c r="DM54" s="101">
        <f>VSM!F302</f>
        <v>0</v>
      </c>
      <c r="DN54" s="101">
        <f>ABS(VSM!G302)</f>
        <v>0</v>
      </c>
      <c r="DO54" s="103" t="e">
        <f t="shared" si="128"/>
        <v>#DIV/0!</v>
      </c>
      <c r="DP54" s="101">
        <f>VSM!H302</f>
        <v>0</v>
      </c>
      <c r="DQ54" s="101">
        <f>VSM!K302</f>
        <v>0</v>
      </c>
      <c r="DR54" s="101">
        <f>VSM!D149</f>
        <v>0</v>
      </c>
      <c r="DS54" s="101">
        <f>VSM!E149</f>
        <v>0</v>
      </c>
      <c r="DT54" s="102" t="e">
        <f t="shared" si="129"/>
        <v>#DIV/0!</v>
      </c>
      <c r="DU54" s="101">
        <f>VSM!F149</f>
        <v>0</v>
      </c>
      <c r="DV54" s="101"/>
      <c r="DW54" s="103" t="e">
        <f t="shared" si="130"/>
        <v>#DIV/0!</v>
      </c>
      <c r="DX54" s="101">
        <f>VSM!H149</f>
        <v>0</v>
      </c>
      <c r="DY54" s="101">
        <f>VSM!K149</f>
        <v>0</v>
      </c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</row>
    <row r="55" spans="1:190" ht="16.5" customHeight="1">
      <c r="A55" s="83">
        <v>147</v>
      </c>
      <c r="B55" s="84" t="str">
        <f>Lokalizacje!D49</f>
        <v>52° 10.545'N</v>
      </c>
      <c r="C55" s="84" t="str">
        <f>Lokalizacje!C49</f>
        <v>21° 13.057'E</v>
      </c>
      <c r="D55" s="85">
        <f>Lokalizacje!B49</f>
        <v>45240</v>
      </c>
      <c r="E55" s="86">
        <f>'Analiza sitowa'!B48</f>
        <v>463.17</v>
      </c>
      <c r="F55" s="86">
        <f>'Analiza sitowa'!C48</f>
        <v>38.630000000000003</v>
      </c>
      <c r="G55" s="86">
        <f>'Analiza sitowa'!D48</f>
        <v>80.069999999999993</v>
      </c>
      <c r="H55" s="86">
        <f>'Analiza sitowa'!E48</f>
        <v>138.05000000000001</v>
      </c>
      <c r="I55" s="86">
        <f>'Analiza sitowa'!F48</f>
        <v>175.17</v>
      </c>
      <c r="J55" s="86">
        <f>'Analiza sitowa'!G48</f>
        <v>29.46</v>
      </c>
      <c r="K55" s="87">
        <f t="shared" si="72"/>
        <v>461.37999999999994</v>
      </c>
      <c r="L55" s="87">
        <f t="shared" si="73"/>
        <v>1.7900000000000773</v>
      </c>
      <c r="M55" s="88">
        <f t="shared" si="74"/>
        <v>100</v>
      </c>
      <c r="N55" s="88">
        <f t="shared" si="75"/>
        <v>8.3403501953926202</v>
      </c>
      <c r="O55" s="88">
        <f t="shared" si="76"/>
        <v>17.287389079603599</v>
      </c>
      <c r="P55" s="88">
        <f t="shared" si="77"/>
        <v>29.805470993371763</v>
      </c>
      <c r="Q55" s="88">
        <f t="shared" si="78"/>
        <v>37.819806982317502</v>
      </c>
      <c r="R55" s="88">
        <f t="shared" si="79"/>
        <v>6.3605155774337714</v>
      </c>
      <c r="S55" s="89">
        <f>'Masa Wawer'!D49</f>
        <v>9.3000000000000007</v>
      </c>
      <c r="T55" s="89">
        <f>'Masa Wawer'!G49</f>
        <v>9.9199999999999982</v>
      </c>
      <c r="U55" s="89">
        <f>'Masa Wawer'!J49</f>
        <v>10.199999999999999</v>
      </c>
      <c r="V55" s="89">
        <f>'Masa Wawer'!M49</f>
        <v>10.649999999999999</v>
      </c>
      <c r="W55" s="89">
        <f>'Masa Wawer'!P49</f>
        <v>10.55</v>
      </c>
      <c r="X55" s="89">
        <f>'Masa Wawer'!S49</f>
        <v>8.86</v>
      </c>
      <c r="Y55" s="90">
        <f t="shared" ca="1" si="80"/>
        <v>2.8045499999999998E-4</v>
      </c>
      <c r="Z55" s="90">
        <f t="shared" ca="1" si="81"/>
        <v>7.9922499999999998E-4</v>
      </c>
      <c r="AA55" s="90">
        <f t="shared" ca="1" si="82"/>
        <v>7.0113E-4</v>
      </c>
      <c r="AB55" s="90">
        <f t="shared" ca="1" si="83"/>
        <v>2.6838000000000003E-4</v>
      </c>
      <c r="AC55" s="90">
        <f t="shared" ca="1" si="84"/>
        <v>2.1746500000000002E-4</v>
      </c>
      <c r="AD55" s="90">
        <f t="shared" ca="1" si="85"/>
        <v>3.5323E-4</v>
      </c>
      <c r="AE55" s="91">
        <f t="shared" ca="1" si="86"/>
        <v>2.8045499999999997E-6</v>
      </c>
      <c r="AF55" s="91">
        <f t="shared" ca="1" si="87"/>
        <v>7.9922499999999996E-6</v>
      </c>
      <c r="AG55" s="91">
        <f t="shared" ca="1" si="88"/>
        <v>7.0113000000000001E-6</v>
      </c>
      <c r="AH55" s="91">
        <f t="shared" ca="1" si="89"/>
        <v>2.6838000000000005E-6</v>
      </c>
      <c r="AI55" s="91">
        <f t="shared" ca="1" si="90"/>
        <v>2.17465E-6</v>
      </c>
      <c r="AJ55" s="91">
        <f t="shared" ca="1" si="91"/>
        <v>3.5323E-6</v>
      </c>
      <c r="AK55" s="226">
        <f t="shared" ca="1" si="92"/>
        <v>30.156451612903222</v>
      </c>
      <c r="AL55" s="226">
        <f t="shared" ca="1" si="93"/>
        <v>80.567036290322591</v>
      </c>
      <c r="AM55" s="226">
        <f t="shared" ca="1" si="94"/>
        <v>68.738235294117658</v>
      </c>
      <c r="AN55" s="226">
        <f t="shared" ca="1" si="95"/>
        <v>25.20000000000001</v>
      </c>
      <c r="AO55" s="226">
        <f t="shared" ca="1" si="96"/>
        <v>20.612796208530806</v>
      </c>
      <c r="AP55" s="226">
        <f t="shared" ca="1" si="97"/>
        <v>39.867945823927769</v>
      </c>
      <c r="AQ55" s="92">
        <f t="shared" ca="1" si="98"/>
        <v>265.14246522980204</v>
      </c>
      <c r="AR55" s="93">
        <f t="shared" ca="1" si="99"/>
        <v>11.373678519118496</v>
      </c>
      <c r="AS55" s="93">
        <f t="shared" ca="1" si="100"/>
        <v>30.38631937758224</v>
      </c>
      <c r="AT55" s="93">
        <f t="shared" ca="1" si="101"/>
        <v>25.925019304071657</v>
      </c>
      <c r="AU55" s="93">
        <f t="shared" ca="1" si="102"/>
        <v>9.5043243933629711</v>
      </c>
      <c r="AV55" s="93">
        <f t="shared" ca="1" si="103"/>
        <v>7.7742341992126596</v>
      </c>
      <c r="AW55" s="93">
        <f t="shared" ca="1" si="104"/>
        <v>15.036424206651983</v>
      </c>
      <c r="AX55" s="91">
        <f ca="1">'F3 Wawer'!AK48</f>
        <v>2.6906E-4</v>
      </c>
      <c r="AY55" s="91">
        <f t="shared" ca="1" si="105"/>
        <v>2.6906000000000001E-6</v>
      </c>
      <c r="AZ55" s="92">
        <f t="shared" ca="1" si="106"/>
        <v>28.931182795698927</v>
      </c>
      <c r="BA55" s="92">
        <f t="shared" ca="1" si="107"/>
        <v>4.0630404164660812</v>
      </c>
      <c r="BB55" s="91">
        <f>ARM!G54</f>
        <v>2.1096611387751854E-3</v>
      </c>
      <c r="BC55" s="91">
        <f t="shared" si="108"/>
        <v>2.1096611387751854E-9</v>
      </c>
      <c r="BD55" s="94">
        <f t="shared" si="109"/>
        <v>5.8882986451147404E-8</v>
      </c>
      <c r="BE55" s="95">
        <f t="shared" si="110"/>
        <v>5.8882986451147401</v>
      </c>
      <c r="BF55" s="91"/>
      <c r="BG55" s="91">
        <f t="shared" si="131"/>
        <v>0</v>
      </c>
      <c r="BH55" s="94">
        <f t="shared" si="132"/>
        <v>0</v>
      </c>
      <c r="BI55" s="95">
        <f t="shared" si="133"/>
        <v>0</v>
      </c>
      <c r="BJ55" s="96"/>
      <c r="BK55" s="91">
        <f t="shared" si="111"/>
        <v>0</v>
      </c>
      <c r="BL55" s="97">
        <f t="shared" si="65"/>
        <v>0</v>
      </c>
      <c r="BM55" s="95">
        <f t="shared" si="112"/>
        <v>0</v>
      </c>
      <c r="BN55" s="96"/>
      <c r="BO55" s="91">
        <f t="shared" si="113"/>
        <v>0</v>
      </c>
      <c r="BP55" s="97">
        <f t="shared" si="114"/>
        <v>0</v>
      </c>
      <c r="BQ55" s="95">
        <f t="shared" si="115"/>
        <v>0</v>
      </c>
      <c r="BR55" s="96"/>
      <c r="BS55" s="91">
        <f t="shared" si="116"/>
        <v>0</v>
      </c>
      <c r="BT55" s="94">
        <f t="shared" si="117"/>
        <v>0</v>
      </c>
      <c r="BU55" s="95">
        <f t="shared" si="118"/>
        <v>0</v>
      </c>
      <c r="BV55" s="91"/>
      <c r="BW55" s="91">
        <f t="shared" si="69"/>
        <v>0</v>
      </c>
      <c r="BX55" s="94">
        <f t="shared" si="70"/>
        <v>0</v>
      </c>
      <c r="BY55" s="95">
        <f t="shared" si="71"/>
        <v>0</v>
      </c>
      <c r="BZ55" s="95"/>
      <c r="CA55" s="95"/>
      <c r="CB55" s="95"/>
      <c r="CC55" s="95"/>
      <c r="CD55" s="101">
        <f>VSM!D48</f>
        <v>8.32</v>
      </c>
      <c r="CE55" s="101">
        <f>VSM!E48</f>
        <v>1.5369999999999999</v>
      </c>
      <c r="CF55" s="102">
        <f t="shared" si="119"/>
        <v>0.18473557692307691</v>
      </c>
      <c r="CG55" s="101">
        <f>VSM!F48</f>
        <v>11.95</v>
      </c>
      <c r="CH55" s="101">
        <f>ABS(VSM!G48)</f>
        <v>25.23</v>
      </c>
      <c r="CI55" s="103">
        <f t="shared" si="120"/>
        <v>2.1112970711297074</v>
      </c>
      <c r="CJ55" s="101">
        <f>VSM!H48</f>
        <v>7.49</v>
      </c>
      <c r="CK55" s="101">
        <f>VSM!K48</f>
        <v>8.6</v>
      </c>
      <c r="CL55" s="101">
        <f>VSM!D99</f>
        <v>0</v>
      </c>
      <c r="CM55" s="101">
        <f>VSM!E99</f>
        <v>0</v>
      </c>
      <c r="CN55" s="102" t="e">
        <f t="shared" si="121"/>
        <v>#DIV/0!</v>
      </c>
      <c r="CO55" s="101">
        <f>VSM!F99</f>
        <v>0</v>
      </c>
      <c r="CP55" s="101"/>
      <c r="CQ55" s="103" t="e">
        <f t="shared" si="122"/>
        <v>#DIV/0!</v>
      </c>
      <c r="CR55" s="101">
        <f>VSM!H99</f>
        <v>0</v>
      </c>
      <c r="CS55" s="101">
        <f>VSM!K99</f>
        <v>0</v>
      </c>
      <c r="CT55" s="101">
        <f>VSM!D201</f>
        <v>0</v>
      </c>
      <c r="CU55" s="101">
        <f>VSM!E201</f>
        <v>0</v>
      </c>
      <c r="CV55" s="102" t="e">
        <f t="shared" si="123"/>
        <v>#DIV/0!</v>
      </c>
      <c r="CW55" s="101">
        <f>VSM!F201</f>
        <v>0</v>
      </c>
      <c r="CX55" s="101">
        <f>ABS(VSM!G201)</f>
        <v>0</v>
      </c>
      <c r="CY55" s="103" t="e">
        <f t="shared" si="124"/>
        <v>#DIV/0!</v>
      </c>
      <c r="CZ55" s="101">
        <f>VSM!H201</f>
        <v>0</v>
      </c>
      <c r="DA55" s="101">
        <f>VSM!K201</f>
        <v>0</v>
      </c>
      <c r="DB55" s="101">
        <f>VSM!D252</f>
        <v>0</v>
      </c>
      <c r="DC55" s="101">
        <f>VSM!E252</f>
        <v>0</v>
      </c>
      <c r="DD55" s="102" t="e">
        <f t="shared" si="125"/>
        <v>#DIV/0!</v>
      </c>
      <c r="DE55" s="101">
        <f>VSM!F252</f>
        <v>0</v>
      </c>
      <c r="DF55" s="101">
        <f>ABS(VSM!G252)</f>
        <v>0</v>
      </c>
      <c r="DG55" s="103" t="e">
        <f t="shared" si="126"/>
        <v>#DIV/0!</v>
      </c>
      <c r="DH55" s="101">
        <f>VSM!H252</f>
        <v>0</v>
      </c>
      <c r="DI55" s="101">
        <f>VSM!K252</f>
        <v>0</v>
      </c>
      <c r="DJ55" s="101">
        <f>VSM!D303</f>
        <v>0</v>
      </c>
      <c r="DK55" s="101">
        <f>VSM!E303</f>
        <v>0</v>
      </c>
      <c r="DL55" s="102" t="e">
        <f t="shared" si="127"/>
        <v>#DIV/0!</v>
      </c>
      <c r="DM55" s="101">
        <f>VSM!F303</f>
        <v>0</v>
      </c>
      <c r="DN55" s="101">
        <f>ABS(VSM!G303)</f>
        <v>0</v>
      </c>
      <c r="DO55" s="103" t="e">
        <f t="shared" si="128"/>
        <v>#DIV/0!</v>
      </c>
      <c r="DP55" s="101">
        <f>VSM!H303</f>
        <v>0</v>
      </c>
      <c r="DQ55" s="101">
        <f>VSM!K303</f>
        <v>0</v>
      </c>
      <c r="DR55" s="101">
        <f>VSM!D150</f>
        <v>0</v>
      </c>
      <c r="DS55" s="101">
        <f>VSM!E150</f>
        <v>0</v>
      </c>
      <c r="DT55" s="102" t="e">
        <f t="shared" si="129"/>
        <v>#DIV/0!</v>
      </c>
      <c r="DU55" s="101">
        <f>VSM!F150</f>
        <v>0</v>
      </c>
      <c r="DV55" s="101"/>
      <c r="DW55" s="103" t="e">
        <f t="shared" si="130"/>
        <v>#DIV/0!</v>
      </c>
      <c r="DX55" s="101">
        <f>VSM!H150</f>
        <v>0</v>
      </c>
      <c r="DY55" s="101">
        <f>VSM!K150</f>
        <v>0</v>
      </c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</row>
    <row r="56" spans="1:190" ht="16.5" customHeight="1">
      <c r="A56" s="83">
        <v>148</v>
      </c>
      <c r="B56" s="84" t="str">
        <f>Lokalizacje!D50</f>
        <v>52° 10.880'N</v>
      </c>
      <c r="C56" s="84" t="str">
        <f>Lokalizacje!C50</f>
        <v>21° 13.640'E</v>
      </c>
      <c r="D56" s="85">
        <f>Lokalizacje!B50</f>
        <v>45240</v>
      </c>
      <c r="E56" s="86">
        <f>'Analiza sitowa'!B49</f>
        <v>574.46</v>
      </c>
      <c r="F56" s="86">
        <f>'Analiza sitowa'!C49</f>
        <v>39</v>
      </c>
      <c r="G56" s="86">
        <f>'Analiza sitowa'!D49</f>
        <v>67.739999999999995</v>
      </c>
      <c r="H56" s="86">
        <f>'Analiza sitowa'!E49</f>
        <v>202.44</v>
      </c>
      <c r="I56" s="86">
        <f>'Analiza sitowa'!F49</f>
        <v>199.53</v>
      </c>
      <c r="J56" s="86">
        <f>'Analiza sitowa'!G49</f>
        <v>64.150000000000006</v>
      </c>
      <c r="K56" s="87">
        <f t="shared" si="72"/>
        <v>572.86</v>
      </c>
      <c r="L56" s="87">
        <f t="shared" si="73"/>
        <v>1.6000000000000227</v>
      </c>
      <c r="M56" s="88">
        <f t="shared" si="74"/>
        <v>100</v>
      </c>
      <c r="N56" s="88">
        <f t="shared" si="75"/>
        <v>6.7889844375587511</v>
      </c>
      <c r="O56" s="88">
        <f t="shared" si="76"/>
        <v>11.791943738467427</v>
      </c>
      <c r="P56" s="88">
        <f t="shared" si="77"/>
        <v>35.240051526651115</v>
      </c>
      <c r="Q56" s="88">
        <f t="shared" si="78"/>
        <v>34.733488841694808</v>
      </c>
      <c r="R56" s="88">
        <f t="shared" si="79"/>
        <v>11.167009017163945</v>
      </c>
      <c r="S56" s="89">
        <f>'Masa Wawer'!D50</f>
        <v>9.3299999999999983</v>
      </c>
      <c r="T56" s="89">
        <f>'Masa Wawer'!G50</f>
        <v>9.4600000000000009</v>
      </c>
      <c r="U56" s="89">
        <f>'Masa Wawer'!J50</f>
        <v>10.46</v>
      </c>
      <c r="V56" s="89">
        <f>'Masa Wawer'!M50</f>
        <v>9.8000000000000007</v>
      </c>
      <c r="W56" s="89">
        <f>'Masa Wawer'!P50</f>
        <v>9.6999999999999993</v>
      </c>
      <c r="X56" s="89">
        <f>'Masa Wawer'!S50</f>
        <v>7.3599999999999994</v>
      </c>
      <c r="Y56" s="90">
        <f t="shared" ca="1" si="80"/>
        <v>1.1499500000000001E-3</v>
      </c>
      <c r="Z56" s="90">
        <f t="shared" ca="1" si="81"/>
        <v>2.9066999999999999E-3</v>
      </c>
      <c r="AA56" s="90">
        <f t="shared" ca="1" si="82"/>
        <v>1.7542500000000002E-3</v>
      </c>
      <c r="AB56" s="90">
        <f t="shared" ca="1" si="83"/>
        <v>1.0022999999999998E-3</v>
      </c>
      <c r="AC56" s="90">
        <f t="shared" ca="1" si="84"/>
        <v>8.0199500000000001E-4</v>
      </c>
      <c r="AD56" s="90">
        <f t="shared" ca="1" si="85"/>
        <v>1.3590500000000001E-3</v>
      </c>
      <c r="AE56" s="91">
        <f t="shared" ca="1" si="86"/>
        <v>1.1499500000000001E-5</v>
      </c>
      <c r="AF56" s="91">
        <f t="shared" ca="1" si="87"/>
        <v>2.9066999999999998E-5</v>
      </c>
      <c r="AG56" s="91">
        <f t="shared" ca="1" si="88"/>
        <v>1.75425E-5</v>
      </c>
      <c r="AH56" s="91">
        <f t="shared" ca="1" si="89"/>
        <v>1.0022999999999999E-5</v>
      </c>
      <c r="AI56" s="91">
        <f t="shared" ca="1" si="90"/>
        <v>8.0199499999999993E-6</v>
      </c>
      <c r="AJ56" s="91">
        <f t="shared" ca="1" si="91"/>
        <v>1.3590500000000001E-5</v>
      </c>
      <c r="AK56" s="226">
        <f t="shared" ca="1" si="92"/>
        <v>123.25294748124334</v>
      </c>
      <c r="AL56" s="226">
        <f t="shared" ca="1" si="93"/>
        <v>307.26215644820292</v>
      </c>
      <c r="AM56" s="226">
        <f t="shared" ca="1" si="94"/>
        <v>167.71032504780112</v>
      </c>
      <c r="AN56" s="226">
        <f t="shared" ca="1" si="95"/>
        <v>102.27551020408161</v>
      </c>
      <c r="AO56" s="226">
        <f t="shared" ca="1" si="96"/>
        <v>82.679896907216488</v>
      </c>
      <c r="AP56" s="226">
        <f t="shared" ca="1" si="97"/>
        <v>184.65353260869568</v>
      </c>
      <c r="AQ56" s="92">
        <f t="shared" ca="1" si="98"/>
        <v>967.83436869724119</v>
      </c>
      <c r="AR56" s="93">
        <f t="shared" ca="1" si="99"/>
        <v>12.734921539017947</v>
      </c>
      <c r="AS56" s="93">
        <f t="shared" ca="1" si="100"/>
        <v>31.747390502550022</v>
      </c>
      <c r="AT56" s="93">
        <f t="shared" ca="1" si="101"/>
        <v>17.328411810127029</v>
      </c>
      <c r="AU56" s="93">
        <f t="shared" ca="1" si="102"/>
        <v>10.567460043989772</v>
      </c>
      <c r="AV56" s="93">
        <f t="shared" ca="1" si="103"/>
        <v>8.5427733898836671</v>
      </c>
      <c r="AW56" s="93">
        <f t="shared" ca="1" si="104"/>
        <v>19.079042714431559</v>
      </c>
      <c r="AX56" s="91">
        <f ca="1">'F3 Wawer'!AK49</f>
        <v>1.1126500000000002E-3</v>
      </c>
      <c r="AY56" s="91">
        <f t="shared" ca="1" si="105"/>
        <v>1.1126500000000003E-5</v>
      </c>
      <c r="AZ56" s="92">
        <f t="shared" ca="1" si="106"/>
        <v>119.25509110396575</v>
      </c>
      <c r="BA56" s="92">
        <f t="shared" ca="1" si="107"/>
        <v>3.2436192877951098</v>
      </c>
      <c r="BB56" s="91">
        <f>ARM!G55</f>
        <v>1.5590499881585987E-2</v>
      </c>
      <c r="BC56" s="91">
        <f t="shared" si="108"/>
        <v>1.5590499881585988E-8</v>
      </c>
      <c r="BD56" s="94">
        <f t="shared" si="109"/>
        <v>4.3514817447271111E-7</v>
      </c>
      <c r="BE56" s="95">
        <f t="shared" si="110"/>
        <v>43.514817447271113</v>
      </c>
      <c r="BF56" s="91">
        <f>ARM!G146</f>
        <v>2.1203911697248105E-2</v>
      </c>
      <c r="BG56" s="91">
        <f t="shared" si="131"/>
        <v>2.1203911697248105E-8</v>
      </c>
      <c r="BH56" s="94">
        <f t="shared" si="132"/>
        <v>5.9182473537208044E-7</v>
      </c>
      <c r="BI56" s="95">
        <f t="shared" si="133"/>
        <v>59.182473537208047</v>
      </c>
      <c r="BJ56" s="96">
        <f>ARM!G145</f>
        <v>2.272799534443691E-2</v>
      </c>
      <c r="BK56" s="91">
        <f t="shared" si="111"/>
        <v>2.272799534443691E-8</v>
      </c>
      <c r="BL56" s="97">
        <f t="shared" si="65"/>
        <v>6.3436360339139467E-7</v>
      </c>
      <c r="BM56" s="95">
        <f t="shared" si="112"/>
        <v>63.436360339139469</v>
      </c>
      <c r="BN56" s="96">
        <f>ARM!G144</f>
        <v>1.1118488878320929E-2</v>
      </c>
      <c r="BO56" s="91">
        <f t="shared" si="113"/>
        <v>1.1118488878320929E-8</v>
      </c>
      <c r="BP56" s="97">
        <f t="shared" si="114"/>
        <v>3.1032937847046859E-7</v>
      </c>
      <c r="BQ56" s="95">
        <f t="shared" si="115"/>
        <v>31.03293784704686</v>
      </c>
      <c r="BR56" s="96">
        <f>ARM!G143</f>
        <v>9.0263006848117309E-3</v>
      </c>
      <c r="BS56" s="91">
        <f t="shared" si="116"/>
        <v>9.0263006848117306E-9</v>
      </c>
      <c r="BT56" s="94">
        <f t="shared" si="117"/>
        <v>2.5193408133607852E-7</v>
      </c>
      <c r="BU56" s="95">
        <f t="shared" si="118"/>
        <v>25.193408133607853</v>
      </c>
      <c r="BV56" s="91">
        <f>ARM!G142</f>
        <v>1.9173253499826196E-2</v>
      </c>
      <c r="BW56" s="91">
        <f t="shared" si="69"/>
        <v>1.9173253499826195E-8</v>
      </c>
      <c r="BX56" s="94">
        <f t="shared" si="70"/>
        <v>5.3514680879514894E-7</v>
      </c>
      <c r="BY56" s="95">
        <f t="shared" si="71"/>
        <v>53.514680879514891</v>
      </c>
      <c r="BZ56" s="95"/>
      <c r="CA56" s="95"/>
      <c r="CB56" s="95"/>
      <c r="CC56" s="95"/>
      <c r="CD56" s="101">
        <f>VSM!D49</f>
        <v>121.142</v>
      </c>
      <c r="CE56" s="101">
        <f>VSM!E49</f>
        <v>12.945</v>
      </c>
      <c r="CF56" s="102">
        <f t="shared" si="119"/>
        <v>0.10685806739198626</v>
      </c>
      <c r="CG56" s="101">
        <f>VSM!F49</f>
        <v>7.25</v>
      </c>
      <c r="CH56" s="101">
        <f>ABS(VSM!G49)</f>
        <v>18.47</v>
      </c>
      <c r="CI56" s="103">
        <f t="shared" si="120"/>
        <v>2.5475862068965514</v>
      </c>
      <c r="CJ56" s="101">
        <f>VSM!H49</f>
        <v>109.03</v>
      </c>
      <c r="CK56" s="101">
        <f>VSM!K49</f>
        <v>3.7</v>
      </c>
      <c r="CL56" s="101">
        <f>VSM!D100</f>
        <v>662.87199999999996</v>
      </c>
      <c r="CM56" s="101">
        <f>VSM!E100</f>
        <v>29.736000000000001</v>
      </c>
      <c r="CN56" s="102">
        <f t="shared" si="121"/>
        <v>4.4859339359635049E-2</v>
      </c>
      <c r="CO56" s="101">
        <f>VSM!F100</f>
        <v>4.3899999999999997</v>
      </c>
      <c r="CP56" s="101"/>
      <c r="CQ56" s="103">
        <f t="shared" si="122"/>
        <v>0</v>
      </c>
      <c r="CR56" s="101">
        <f>VSM!H100</f>
        <v>596.6</v>
      </c>
      <c r="CS56" s="101">
        <f>VSM!K100</f>
        <v>3.6</v>
      </c>
      <c r="CT56" s="101">
        <f>VSM!D202</f>
        <v>483.34699999999998</v>
      </c>
      <c r="CU56" s="101">
        <f>VSM!E202</f>
        <v>51.61</v>
      </c>
      <c r="CV56" s="102">
        <f t="shared" si="123"/>
        <v>0.10677629115314671</v>
      </c>
      <c r="CW56" s="101">
        <f>VSM!F202</f>
        <v>6.65</v>
      </c>
      <c r="CX56" s="101">
        <f>ABS(VSM!G202)</f>
        <v>16.190000000000001</v>
      </c>
      <c r="CY56" s="103">
        <f t="shared" si="124"/>
        <v>2.4345864661654137</v>
      </c>
      <c r="CZ56" s="101">
        <f>VSM!H202</f>
        <v>435.02</v>
      </c>
      <c r="DA56" s="101">
        <f>VSM!K202</f>
        <v>2.6</v>
      </c>
      <c r="DB56" s="101">
        <f>VSM!D253</f>
        <v>205.87299999999999</v>
      </c>
      <c r="DC56" s="101">
        <f>VSM!E253</f>
        <v>22.146999999999998</v>
      </c>
      <c r="DD56" s="102">
        <f t="shared" si="125"/>
        <v>0.10757602988250037</v>
      </c>
      <c r="DE56" s="101">
        <f>VSM!F253</f>
        <v>7.05</v>
      </c>
      <c r="DF56" s="101">
        <f>ABS(VSM!G253)</f>
        <v>17.98</v>
      </c>
      <c r="DG56" s="103">
        <f t="shared" si="126"/>
        <v>2.5503546099290779</v>
      </c>
      <c r="DH56" s="101">
        <f>VSM!H253</f>
        <v>185.28</v>
      </c>
      <c r="DI56" s="101">
        <f>VSM!K253</f>
        <v>3.6</v>
      </c>
      <c r="DJ56" s="101">
        <f>VSM!D304</f>
        <v>194.92099999999999</v>
      </c>
      <c r="DK56" s="101">
        <f>VSM!E304</f>
        <v>20.311</v>
      </c>
      <c r="DL56" s="102">
        <f t="shared" si="127"/>
        <v>0.10420118919972707</v>
      </c>
      <c r="DM56" s="101">
        <f>VSM!F304</f>
        <v>7.4</v>
      </c>
      <c r="DN56" s="101">
        <f>ABS(VSM!G304)</f>
        <v>19.64</v>
      </c>
      <c r="DO56" s="103">
        <f t="shared" si="128"/>
        <v>2.654054054054054</v>
      </c>
      <c r="DP56" s="101">
        <f>VSM!H304</f>
        <v>175.43</v>
      </c>
      <c r="DQ56" s="101">
        <f>VSM!K304</f>
        <v>3.9</v>
      </c>
      <c r="DR56" s="101">
        <f>VSM!D151</f>
        <v>353.97199999999998</v>
      </c>
      <c r="DS56" s="101">
        <f>VSM!E151</f>
        <v>36.515000000000001</v>
      </c>
      <c r="DT56" s="102">
        <f t="shared" si="129"/>
        <v>0.10315787689421763</v>
      </c>
      <c r="DU56" s="101">
        <f>VSM!F151</f>
        <v>7.38</v>
      </c>
      <c r="DV56" s="101"/>
      <c r="DW56" s="103">
        <f t="shared" si="130"/>
        <v>0</v>
      </c>
      <c r="DX56" s="101">
        <f>VSM!H151</f>
        <v>318.57</v>
      </c>
      <c r="DY56" s="101">
        <f>VSM!K151</f>
        <v>3.9</v>
      </c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</row>
    <row r="57" spans="1:190" ht="16.5" customHeight="1">
      <c r="A57" s="83">
        <v>149</v>
      </c>
      <c r="B57" s="84" t="str">
        <f>Lokalizacje!D51</f>
        <v>52° 11.049'N</v>
      </c>
      <c r="C57" s="84" t="str">
        <f>Lokalizacje!C51</f>
        <v>21° 14.255'E</v>
      </c>
      <c r="D57" s="85">
        <f>Lokalizacje!B51</f>
        <v>45240</v>
      </c>
      <c r="E57" s="86">
        <f>'Analiza sitowa'!B50</f>
        <v>604.59</v>
      </c>
      <c r="F57" s="86">
        <f>'Analiza sitowa'!C50</f>
        <v>24.97</v>
      </c>
      <c r="G57" s="86">
        <f>'Analiza sitowa'!D50</f>
        <v>66.38</v>
      </c>
      <c r="H57" s="86">
        <f>'Analiza sitowa'!E50</f>
        <v>229.62</v>
      </c>
      <c r="I57" s="86">
        <f>'Analiza sitowa'!F50</f>
        <v>252</v>
      </c>
      <c r="J57" s="86">
        <f>'Analiza sitowa'!G50</f>
        <v>30.37</v>
      </c>
      <c r="K57" s="87">
        <f t="shared" si="72"/>
        <v>603.34</v>
      </c>
      <c r="L57" s="87">
        <f t="shared" si="73"/>
        <v>1.25</v>
      </c>
      <c r="M57" s="88">
        <f t="shared" si="74"/>
        <v>100</v>
      </c>
      <c r="N57" s="88">
        <f t="shared" si="75"/>
        <v>4.1300716187829769</v>
      </c>
      <c r="O57" s="88">
        <f t="shared" si="76"/>
        <v>10.979341371838766</v>
      </c>
      <c r="P57" s="88">
        <f t="shared" si="77"/>
        <v>37.979457152781222</v>
      </c>
      <c r="Q57" s="88">
        <f t="shared" si="78"/>
        <v>41.681139284473772</v>
      </c>
      <c r="R57" s="88">
        <f t="shared" si="79"/>
        <v>5.0232388891645581</v>
      </c>
      <c r="S57" s="89">
        <f>'Masa Wawer'!D51</f>
        <v>9.0799999999999983</v>
      </c>
      <c r="T57" s="89">
        <f>'Masa Wawer'!G51</f>
        <v>9.5500000000000007</v>
      </c>
      <c r="U57" s="89">
        <f>'Masa Wawer'!J51</f>
        <v>9.92</v>
      </c>
      <c r="V57" s="89">
        <f>'Masa Wawer'!M51</f>
        <v>9.1000000000000014</v>
      </c>
      <c r="W57" s="89">
        <f>'Masa Wawer'!P51</f>
        <v>8.81</v>
      </c>
      <c r="X57" s="89">
        <f>'Masa Wawer'!S51</f>
        <v>8.09</v>
      </c>
      <c r="Y57" s="90">
        <f t="shared" ca="1" si="80"/>
        <v>3.4947999999999999E-4</v>
      </c>
      <c r="Z57" s="90">
        <f t="shared" ca="1" si="81"/>
        <v>5.1340999999999995E-4</v>
      </c>
      <c r="AA57" s="90">
        <f t="shared" ca="1" si="82"/>
        <v>5.2285000000000005E-4</v>
      </c>
      <c r="AB57" s="90">
        <f t="shared" ca="1" si="83"/>
        <v>2.91005E-4</v>
      </c>
      <c r="AC57" s="90">
        <f t="shared" ca="1" si="84"/>
        <v>3.2693000000000002E-4</v>
      </c>
      <c r="AD57" s="90">
        <f t="shared" ca="1" si="85"/>
        <v>6.1209000000000003E-4</v>
      </c>
      <c r="AE57" s="91">
        <f t="shared" ca="1" si="86"/>
        <v>3.4948E-6</v>
      </c>
      <c r="AF57" s="91">
        <f t="shared" ca="1" si="87"/>
        <v>5.1340999999999997E-6</v>
      </c>
      <c r="AG57" s="91">
        <f t="shared" ca="1" si="88"/>
        <v>5.2285000000000008E-6</v>
      </c>
      <c r="AH57" s="91">
        <f t="shared" ca="1" si="89"/>
        <v>2.9100499999999998E-6</v>
      </c>
      <c r="AI57" s="91">
        <f t="shared" ca="1" si="90"/>
        <v>3.2693000000000002E-6</v>
      </c>
      <c r="AJ57" s="91">
        <f t="shared" ca="1" si="91"/>
        <v>6.1209000000000001E-6</v>
      </c>
      <c r="AK57" s="226">
        <f t="shared" ca="1" si="92"/>
        <v>38.488986784140977</v>
      </c>
      <c r="AL57" s="226">
        <f t="shared" ca="1" si="93"/>
        <v>53.760209424083762</v>
      </c>
      <c r="AM57" s="226">
        <f t="shared" ca="1" si="94"/>
        <v>52.706653225806463</v>
      </c>
      <c r="AN57" s="226">
        <f t="shared" ca="1" si="95"/>
        <v>31.978571428571421</v>
      </c>
      <c r="AO57" s="226">
        <f t="shared" ca="1" si="96"/>
        <v>37.108967082860389</v>
      </c>
      <c r="AP57" s="226">
        <f t="shared" ca="1" si="97"/>
        <v>75.660074165636601</v>
      </c>
      <c r="AQ57" s="92">
        <f t="shared" ca="1" si="98"/>
        <v>289.70346211109961</v>
      </c>
      <c r="AR57" s="93">
        <f t="shared" ca="1" si="99"/>
        <v>13.285649575489252</v>
      </c>
      <c r="AS57" s="93">
        <f t="shared" ca="1" si="100"/>
        <v>18.556978585042604</v>
      </c>
      <c r="AT57" s="93">
        <f t="shared" ca="1" si="101"/>
        <v>18.193311478477867</v>
      </c>
      <c r="AU57" s="93">
        <f t="shared" ca="1" si="102"/>
        <v>11.038380831054004</v>
      </c>
      <c r="AV57" s="93">
        <f t="shared" ca="1" si="103"/>
        <v>12.809293617840616</v>
      </c>
      <c r="AW57" s="93">
        <f t="shared" ca="1" si="104"/>
        <v>26.116385912095659</v>
      </c>
      <c r="AX57" s="91">
        <f ca="1">'F3 Wawer'!AK50</f>
        <v>3.3839500000000002E-4</v>
      </c>
      <c r="AY57" s="91">
        <f t="shared" ca="1" si="105"/>
        <v>3.38395E-6</v>
      </c>
      <c r="AZ57" s="92">
        <f t="shared" ca="1" si="106"/>
        <v>37.268171806167409</v>
      </c>
      <c r="BA57" s="92">
        <f t="shared" ca="1" si="107"/>
        <v>3.1718553279157584</v>
      </c>
      <c r="BB57" s="91">
        <f>ARM!G56</f>
        <v>3.5074315483546647E-3</v>
      </c>
      <c r="BC57" s="91">
        <f t="shared" si="108"/>
        <v>3.5074315483546648E-9</v>
      </c>
      <c r="BD57" s="94">
        <f t="shared" si="109"/>
        <v>9.789631166074353E-8</v>
      </c>
      <c r="BE57" s="95">
        <f t="shared" si="110"/>
        <v>9.7896311660743525</v>
      </c>
      <c r="BF57" s="91"/>
      <c r="BG57" s="91">
        <f t="shared" si="131"/>
        <v>0</v>
      </c>
      <c r="BH57" s="94">
        <f t="shared" si="132"/>
        <v>0</v>
      </c>
      <c r="BI57" s="95">
        <f t="shared" si="133"/>
        <v>0</v>
      </c>
      <c r="BJ57" s="96"/>
      <c r="BK57" s="91">
        <f t="shared" si="111"/>
        <v>0</v>
      </c>
      <c r="BL57" s="97">
        <f t="shared" si="65"/>
        <v>0</v>
      </c>
      <c r="BM57" s="95">
        <f t="shared" si="112"/>
        <v>0</v>
      </c>
      <c r="BN57" s="96"/>
      <c r="BO57" s="91">
        <f t="shared" si="113"/>
        <v>0</v>
      </c>
      <c r="BP57" s="97">
        <f t="shared" si="114"/>
        <v>0</v>
      </c>
      <c r="BQ57" s="95">
        <f t="shared" si="115"/>
        <v>0</v>
      </c>
      <c r="BR57" s="96"/>
      <c r="BS57" s="91">
        <f t="shared" si="116"/>
        <v>0</v>
      </c>
      <c r="BT57" s="94">
        <f t="shared" si="117"/>
        <v>0</v>
      </c>
      <c r="BU57" s="95">
        <f t="shared" si="118"/>
        <v>0</v>
      </c>
      <c r="BV57" s="91"/>
      <c r="BW57" s="91">
        <f t="shared" si="69"/>
        <v>0</v>
      </c>
      <c r="BX57" s="94">
        <f t="shared" si="70"/>
        <v>0</v>
      </c>
      <c r="BY57" s="95">
        <f t="shared" si="71"/>
        <v>0</v>
      </c>
      <c r="BZ57" s="95"/>
      <c r="CA57" s="95"/>
      <c r="CB57" s="95"/>
      <c r="CC57" s="95"/>
      <c r="CD57" s="101">
        <f>VSM!D50</f>
        <v>22.856000000000002</v>
      </c>
      <c r="CE57" s="101">
        <f>VSM!E50</f>
        <v>3.1850000000000001</v>
      </c>
      <c r="CF57" s="102">
        <f t="shared" si="119"/>
        <v>0.13935071753587677</v>
      </c>
      <c r="CG57" s="101">
        <f>VSM!F50</f>
        <v>10.89</v>
      </c>
      <c r="CH57" s="101">
        <f>ABS(VSM!G50)</f>
        <v>27.2</v>
      </c>
      <c r="CI57" s="103">
        <f t="shared" si="120"/>
        <v>2.4977043158861338</v>
      </c>
      <c r="CJ57" s="101">
        <f>VSM!H50</f>
        <v>20.57</v>
      </c>
      <c r="CK57" s="101">
        <f>VSM!K50</f>
        <v>5.5</v>
      </c>
      <c r="CL57" s="101">
        <f>VSM!D101</f>
        <v>0</v>
      </c>
      <c r="CM57" s="101">
        <f>VSM!E101</f>
        <v>0</v>
      </c>
      <c r="CN57" s="102" t="e">
        <f t="shared" si="121"/>
        <v>#DIV/0!</v>
      </c>
      <c r="CO57" s="101">
        <f>VSM!F101</f>
        <v>0</v>
      </c>
      <c r="CP57" s="101"/>
      <c r="CQ57" s="103" t="e">
        <f t="shared" si="122"/>
        <v>#DIV/0!</v>
      </c>
      <c r="CR57" s="101">
        <f>VSM!H101</f>
        <v>0</v>
      </c>
      <c r="CS57" s="101">
        <f>VSM!K101</f>
        <v>0</v>
      </c>
      <c r="CT57" s="101">
        <f>VSM!D203</f>
        <v>0</v>
      </c>
      <c r="CU57" s="101">
        <f>VSM!E203</f>
        <v>0</v>
      </c>
      <c r="CV57" s="102" t="e">
        <f t="shared" si="123"/>
        <v>#DIV/0!</v>
      </c>
      <c r="CW57" s="101">
        <f>VSM!F203</f>
        <v>0</v>
      </c>
      <c r="CX57" s="101">
        <f>ABS(VSM!G203)</f>
        <v>0</v>
      </c>
      <c r="CY57" s="103" t="e">
        <f t="shared" si="124"/>
        <v>#DIV/0!</v>
      </c>
      <c r="CZ57" s="101">
        <f>VSM!H203</f>
        <v>0</v>
      </c>
      <c r="DA57" s="101">
        <f>VSM!K203</f>
        <v>0</v>
      </c>
      <c r="DB57" s="101">
        <f>VSM!D254</f>
        <v>0</v>
      </c>
      <c r="DC57" s="101">
        <f>VSM!E254</f>
        <v>0</v>
      </c>
      <c r="DD57" s="102" t="e">
        <f t="shared" si="125"/>
        <v>#DIV/0!</v>
      </c>
      <c r="DE57" s="101">
        <f>VSM!F254</f>
        <v>0</v>
      </c>
      <c r="DF57" s="101">
        <f>ABS(VSM!G254)</f>
        <v>0</v>
      </c>
      <c r="DG57" s="103" t="e">
        <f t="shared" si="126"/>
        <v>#DIV/0!</v>
      </c>
      <c r="DH57" s="101">
        <f>VSM!H254</f>
        <v>0</v>
      </c>
      <c r="DI57" s="101">
        <f>VSM!K254</f>
        <v>0</v>
      </c>
      <c r="DJ57" s="101">
        <f>VSM!D305</f>
        <v>0</v>
      </c>
      <c r="DK57" s="101">
        <f>VSM!E305</f>
        <v>0</v>
      </c>
      <c r="DL57" s="102" t="e">
        <f t="shared" si="127"/>
        <v>#DIV/0!</v>
      </c>
      <c r="DM57" s="101">
        <f>VSM!F305</f>
        <v>0</v>
      </c>
      <c r="DN57" s="101">
        <f>ABS(VSM!G305)</f>
        <v>0</v>
      </c>
      <c r="DO57" s="103" t="e">
        <f t="shared" si="128"/>
        <v>#DIV/0!</v>
      </c>
      <c r="DP57" s="101">
        <f>VSM!H305</f>
        <v>0</v>
      </c>
      <c r="DQ57" s="101">
        <f>VSM!K305</f>
        <v>0</v>
      </c>
      <c r="DR57" s="101">
        <f>VSM!D152</f>
        <v>0</v>
      </c>
      <c r="DS57" s="101">
        <f>VSM!E152</f>
        <v>0</v>
      </c>
      <c r="DT57" s="102" t="e">
        <f t="shared" si="129"/>
        <v>#DIV/0!</v>
      </c>
      <c r="DU57" s="101">
        <f>VSM!F152</f>
        <v>0</v>
      </c>
      <c r="DV57" s="101"/>
      <c r="DW57" s="103" t="e">
        <f t="shared" si="130"/>
        <v>#DIV/0!</v>
      </c>
      <c r="DX57" s="101">
        <f>VSM!H152</f>
        <v>0</v>
      </c>
      <c r="DY57" s="101">
        <f>VSM!K152</f>
        <v>0</v>
      </c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</row>
    <row r="58" spans="1:190" ht="16.5" customHeight="1">
      <c r="M58" s="110" t="s">
        <v>160</v>
      </c>
      <c r="N58" s="111">
        <f>MIN(N9:N57)</f>
        <v>1.0074174178785877</v>
      </c>
      <c r="O58" s="111">
        <f>MIN(O9:O57)</f>
        <v>3.4196465269214964</v>
      </c>
      <c r="P58" s="111">
        <f>MIN(P9:P57)</f>
        <v>11.585558243310244</v>
      </c>
      <c r="Q58" s="111">
        <f>MIN(Q9:Q57)</f>
        <v>16.999369615465437</v>
      </c>
      <c r="R58" s="111">
        <f>MIN(R9:R57)</f>
        <v>1.3658331582265184</v>
      </c>
      <c r="AJ58" s="110" t="s">
        <v>160</v>
      </c>
      <c r="AK58" s="227">
        <f t="shared" ref="AK58:AP58" ca="1" si="134">MIN(AK9:AK57)</f>
        <v>20.430402930402927</v>
      </c>
      <c r="AL58" s="227">
        <f t="shared" ca="1" si="134"/>
        <v>34.089337175792501</v>
      </c>
      <c r="AM58" s="227">
        <f t="shared" ca="1" si="134"/>
        <v>18.176043557168782</v>
      </c>
      <c r="AN58" s="227">
        <f t="shared" ca="1" si="134"/>
        <v>12.882565492321589</v>
      </c>
      <c r="AO58" s="227">
        <f t="shared" ca="1" si="134"/>
        <v>14.298528058877645</v>
      </c>
      <c r="AP58" s="227">
        <f t="shared" ca="1" si="134"/>
        <v>39.867945823927769</v>
      </c>
      <c r="AR58" s="111">
        <f t="shared" ref="AR58:AW58" ca="1" si="135">MIN(AR9:AR57)</f>
        <v>5.1588329562168136</v>
      </c>
      <c r="AS58" s="111">
        <f t="shared" ca="1" si="135"/>
        <v>14.272549988912125</v>
      </c>
      <c r="AT58" s="111">
        <f t="shared" ca="1" si="135"/>
        <v>10.143959897440984</v>
      </c>
      <c r="AU58" s="111">
        <f t="shared" ca="1" si="135"/>
        <v>4.7609531280365287</v>
      </c>
      <c r="AV58" s="111">
        <f t="shared" ca="1" si="135"/>
        <v>3.2245231967827275</v>
      </c>
      <c r="AW58" s="111">
        <f t="shared" ca="1" si="135"/>
        <v>7.1928713139431082</v>
      </c>
      <c r="AZ58" s="111">
        <f ca="1">MIN(AZ9:AZ57)</f>
        <v>19.861162361623617</v>
      </c>
      <c r="BA58" s="112">
        <v>0</v>
      </c>
      <c r="BE58" s="111">
        <f>MIN(BE9:BE57)</f>
        <v>2.678309677143929</v>
      </c>
      <c r="BF58" s="113"/>
      <c r="BG58" s="113"/>
      <c r="BH58" s="113"/>
      <c r="BI58" s="111">
        <f>MIN(BI9:BI57)</f>
        <v>0</v>
      </c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3"/>
      <c r="BW58" s="113"/>
      <c r="BX58" s="113"/>
      <c r="BY58" s="113"/>
      <c r="BZ58" s="113"/>
      <c r="CA58" s="113"/>
      <c r="CB58" s="113"/>
      <c r="CC58" s="114">
        <f t="shared" ref="CC58:CM58" si="136">MIN(CC9:CC57)</f>
        <v>26.145436532832427</v>
      </c>
      <c r="CD58" s="111">
        <f t="shared" si="136"/>
        <v>4.7160000000000002</v>
      </c>
      <c r="CE58" s="111">
        <f t="shared" si="136"/>
        <v>0.82099999999999995</v>
      </c>
      <c r="CF58" s="115">
        <f t="shared" si="136"/>
        <v>1.6574047990985684E-2</v>
      </c>
      <c r="CG58" s="111">
        <f t="shared" si="136"/>
        <v>1.24</v>
      </c>
      <c r="CH58" s="111">
        <f t="shared" si="136"/>
        <v>9.5500000000000007</v>
      </c>
      <c r="CI58" s="111">
        <f t="shared" si="136"/>
        <v>1.7169117647058822</v>
      </c>
      <c r="CJ58" s="111">
        <f t="shared" si="136"/>
        <v>4.24</v>
      </c>
      <c r="CK58" s="111">
        <f t="shared" si="136"/>
        <v>1.7</v>
      </c>
      <c r="CL58" s="116">
        <f t="shared" si="136"/>
        <v>0</v>
      </c>
      <c r="CM58" s="116">
        <f t="shared" si="136"/>
        <v>0</v>
      </c>
      <c r="CN58" s="116"/>
      <c r="CO58" s="116">
        <f>MIN(CO9:CO57)</f>
        <v>0</v>
      </c>
      <c r="CP58" s="116">
        <f>MIN(CP9:CP57)</f>
        <v>7.32</v>
      </c>
      <c r="CQ58" s="117"/>
      <c r="CR58" s="117"/>
      <c r="CS58" s="117"/>
      <c r="CT58" s="117"/>
      <c r="CU58" s="117"/>
      <c r="CV58" s="117"/>
      <c r="CW58" s="117"/>
      <c r="CX58" s="117"/>
      <c r="CY58" s="117"/>
      <c r="CZ58" s="117"/>
      <c r="DA58" s="117"/>
      <c r="DB58" s="117"/>
      <c r="DC58" s="117"/>
      <c r="DD58" s="117"/>
      <c r="DE58" s="117"/>
      <c r="DF58" s="117"/>
      <c r="DG58" s="117"/>
      <c r="DH58" s="117"/>
      <c r="DI58" s="117"/>
      <c r="DJ58" s="117"/>
      <c r="DK58" s="117"/>
      <c r="DL58" s="117"/>
      <c r="DM58" s="117"/>
      <c r="DN58" s="117"/>
      <c r="DO58" s="117"/>
      <c r="DP58" s="117"/>
      <c r="DQ58" s="117"/>
      <c r="DR58" s="116">
        <f>MIN(DR9:DR57)</f>
        <v>0</v>
      </c>
      <c r="DS58" s="116">
        <f>MIN(DS9:DS57)</f>
        <v>0</v>
      </c>
      <c r="DT58" s="118"/>
      <c r="DU58" s="116">
        <f>MIN(DU9:DU57)</f>
        <v>0</v>
      </c>
      <c r="DV58" s="116">
        <f>MIN(DV9:DV57)</f>
        <v>24.28</v>
      </c>
      <c r="DW58" s="117"/>
      <c r="DX58" s="117"/>
      <c r="DY58" s="117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</row>
    <row r="59" spans="1:190" ht="16.5" customHeight="1">
      <c r="M59" s="110" t="s">
        <v>161</v>
      </c>
      <c r="N59" s="111">
        <f>MAX(N9:N57)</f>
        <v>12.408759124087592</v>
      </c>
      <c r="O59" s="111">
        <f>MAX(O9:O57)</f>
        <v>32.394084732214232</v>
      </c>
      <c r="P59" s="111">
        <f>MAX(P9:P57)</f>
        <v>58.054213069972683</v>
      </c>
      <c r="Q59" s="111">
        <f>MAX(Q9:Q57)</f>
        <v>59.075679492765602</v>
      </c>
      <c r="R59" s="111">
        <f>MAX(R9:R57)</f>
        <v>29.994245787094119</v>
      </c>
      <c r="AJ59" s="110" t="s">
        <v>161</v>
      </c>
      <c r="AK59" s="227">
        <f t="shared" ref="AK59:AP59" ca="1" si="137">MAX(AK9:AK57)</f>
        <v>238.82146439317955</v>
      </c>
      <c r="AL59" s="227">
        <f t="shared" ca="1" si="137"/>
        <v>641.19693396226421</v>
      </c>
      <c r="AM59" s="227">
        <f t="shared" ca="1" si="137"/>
        <v>286.43523316062181</v>
      </c>
      <c r="AN59" s="227">
        <f t="shared" ca="1" si="137"/>
        <v>149.94375703037119</v>
      </c>
      <c r="AO59" s="227">
        <f t="shared" ca="1" si="137"/>
        <v>185.04156769596204</v>
      </c>
      <c r="AP59" s="227">
        <f t="shared" ca="1" si="137"/>
        <v>462.27755644090314</v>
      </c>
      <c r="AR59" s="111">
        <f t="shared" ref="AR59:AW59" ca="1" si="138">MAX(AR9:AR57)</f>
        <v>17.42734072985759</v>
      </c>
      <c r="AS59" s="111">
        <f t="shared" ca="1" si="138"/>
        <v>56.150989862131638</v>
      </c>
      <c r="AT59" s="111">
        <f t="shared" ca="1" si="138"/>
        <v>25.925019304071657</v>
      </c>
      <c r="AU59" s="111">
        <f t="shared" ca="1" si="138"/>
        <v>13.380818710530773</v>
      </c>
      <c r="AV59" s="111">
        <f t="shared" ca="1" si="138"/>
        <v>14.893723159779857</v>
      </c>
      <c r="AW59" s="111">
        <f t="shared" ca="1" si="138"/>
        <v>41.11090757239473</v>
      </c>
      <c r="AZ59" s="111">
        <f ca="1">MAX(AZ9:AZ57)</f>
        <v>231.81043129388163</v>
      </c>
      <c r="BA59" s="119">
        <v>5</v>
      </c>
      <c r="BE59" s="111">
        <f>MAX(BE9:BE57)</f>
        <v>115.06266536882067</v>
      </c>
      <c r="BF59" s="113"/>
      <c r="BG59" s="113"/>
      <c r="BH59" s="113"/>
      <c r="BI59" s="111">
        <f>MAX(BI9:BI57)</f>
        <v>522.06748000730454</v>
      </c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3"/>
      <c r="BW59" s="113"/>
      <c r="BX59" s="113"/>
      <c r="BY59" s="113"/>
      <c r="BZ59" s="113"/>
      <c r="CA59" s="113"/>
      <c r="CB59" s="113"/>
      <c r="CC59" s="114">
        <f t="shared" ref="CC59:CM59" si="139">MAX(CC9:CC57)</f>
        <v>104.94319738561484</v>
      </c>
      <c r="CD59" s="111">
        <f t="shared" si="139"/>
        <v>257.06799999999998</v>
      </c>
      <c r="CE59" s="111">
        <f t="shared" si="139"/>
        <v>19.497</v>
      </c>
      <c r="CF59" s="115">
        <f t="shared" si="139"/>
        <v>0.18473557692307691</v>
      </c>
      <c r="CG59" s="111">
        <f t="shared" si="139"/>
        <v>12.53</v>
      </c>
      <c r="CH59" s="111">
        <f t="shared" si="139"/>
        <v>29.88</v>
      </c>
      <c r="CI59" s="111">
        <f t="shared" si="139"/>
        <v>7.7016129032258069</v>
      </c>
      <c r="CJ59" s="111">
        <f t="shared" si="139"/>
        <v>231.37</v>
      </c>
      <c r="CK59" s="111">
        <f t="shared" si="139"/>
        <v>10.4</v>
      </c>
      <c r="CL59" s="116">
        <f t="shared" si="139"/>
        <v>1772.366</v>
      </c>
      <c r="CM59" s="116">
        <f t="shared" si="139"/>
        <v>113.14400000000001</v>
      </c>
      <c r="CN59" s="116"/>
      <c r="CO59" s="116">
        <f>MAX(CO9:CO57)</f>
        <v>12.2</v>
      </c>
      <c r="CP59" s="116">
        <f>MAX(CP9:CP57)</f>
        <v>29.79</v>
      </c>
      <c r="CQ59" s="117"/>
      <c r="CR59" s="117"/>
      <c r="CS59" s="117"/>
      <c r="CT59" s="117"/>
      <c r="CU59" s="117"/>
      <c r="CV59" s="117"/>
      <c r="CW59" s="117"/>
      <c r="CX59" s="117"/>
      <c r="CY59" s="117"/>
      <c r="CZ59" s="117"/>
      <c r="DA59" s="117"/>
      <c r="DB59" s="117"/>
      <c r="DC59" s="117"/>
      <c r="DD59" s="117"/>
      <c r="DE59" s="117"/>
      <c r="DF59" s="117"/>
      <c r="DG59" s="117"/>
      <c r="DH59" s="117"/>
      <c r="DI59" s="117"/>
      <c r="DJ59" s="117"/>
      <c r="DK59" s="117"/>
      <c r="DL59" s="117"/>
      <c r="DM59" s="117"/>
      <c r="DN59" s="117"/>
      <c r="DO59" s="117"/>
      <c r="DP59" s="117"/>
      <c r="DQ59" s="117"/>
      <c r="DR59" s="116">
        <f>MAX(DR9:DR57)</f>
        <v>454.55599999999998</v>
      </c>
      <c r="DS59" s="116">
        <f>MAX(DS9:DS57)</f>
        <v>51.834000000000003</v>
      </c>
      <c r="DT59" s="118"/>
      <c r="DU59" s="116">
        <f>MAX(DU9:DU57)</f>
        <v>13.17</v>
      </c>
      <c r="DV59" s="116">
        <f>MAX(DV9:DV57)</f>
        <v>33.86</v>
      </c>
      <c r="DW59" s="117"/>
      <c r="DX59" s="117"/>
      <c r="DY59" s="117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</row>
    <row r="60" spans="1:190" ht="16.5" customHeight="1">
      <c r="M60" s="110" t="s">
        <v>162</v>
      </c>
      <c r="N60" s="111">
        <f>AVERAGE(N9:N57)</f>
        <v>4.9598176024191059</v>
      </c>
      <c r="O60" s="111">
        <f>AVERAGE(O9:O57)</f>
        <v>13.673630912513939</v>
      </c>
      <c r="P60" s="111">
        <f>AVERAGE(P9:P57)</f>
        <v>35.276669610200393</v>
      </c>
      <c r="Q60" s="111">
        <f>AVERAGE(Q9:Q57)</f>
        <v>38.38986373474755</v>
      </c>
      <c r="R60" s="111">
        <f>AVERAGE(R9:R57)</f>
        <v>7.510720817282925</v>
      </c>
      <c r="AJ60" s="110" t="s">
        <v>162</v>
      </c>
      <c r="AK60" s="227">
        <f t="shared" ref="AK60:AP60" ca="1" si="140">AVERAGE(AK9:AK57)</f>
        <v>85.022301029461531</v>
      </c>
      <c r="AL60" s="227">
        <f t="shared" ca="1" si="140"/>
        <v>195.022847300622</v>
      </c>
      <c r="AM60" s="227">
        <f t="shared" ca="1" si="140"/>
        <v>105.25124941054685</v>
      </c>
      <c r="AN60" s="227">
        <f t="shared" ca="1" si="140"/>
        <v>59.309645632818267</v>
      </c>
      <c r="AO60" s="227">
        <f t="shared" ca="1" si="140"/>
        <v>65.479603685417018</v>
      </c>
      <c r="AP60" s="227">
        <f t="shared" ca="1" si="140"/>
        <v>166.39515564611827</v>
      </c>
      <c r="AR60" s="111">
        <f t="shared" ref="AR60:AW60" ca="1" si="141">AVERAGE(AR9:AR57)</f>
        <v>12.528474847973191</v>
      </c>
      <c r="AS60" s="111">
        <f t="shared" ca="1" si="141"/>
        <v>28.361582950061212</v>
      </c>
      <c r="AT60" s="111">
        <f t="shared" ca="1" si="141"/>
        <v>15.620499326272681</v>
      </c>
      <c r="AU60" s="111">
        <f t="shared" ca="1" si="141"/>
        <v>8.839281590346852</v>
      </c>
      <c r="AV60" s="111">
        <f t="shared" ca="1" si="141"/>
        <v>9.7426110053408603</v>
      </c>
      <c r="AW60" s="111">
        <f t="shared" ca="1" si="141"/>
        <v>24.907550280005196</v>
      </c>
      <c r="AZ60" s="111">
        <f ca="1">AVERAGE(AZ9:AZ57)</f>
        <v>82.534519948557332</v>
      </c>
      <c r="BA60" s="119">
        <v>3.0625</v>
      </c>
      <c r="BE60" s="111">
        <f>AVERAGE(BE9:BE57)</f>
        <v>20.049781770907035</v>
      </c>
      <c r="BF60" s="113"/>
      <c r="BG60" s="113"/>
      <c r="BH60" s="113"/>
      <c r="BI60" s="111">
        <f>AVERAGE(BI9:BI57)</f>
        <v>67.101294434058516</v>
      </c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3"/>
      <c r="BW60" s="113"/>
      <c r="BX60" s="113"/>
      <c r="BY60" s="113"/>
      <c r="BZ60" s="113"/>
      <c r="CA60" s="113"/>
      <c r="CB60" s="113"/>
      <c r="CC60" s="114">
        <f t="shared" ref="CC60:CM60" si="142">AVERAGE(CC9:CC57)</f>
        <v>51.694225827733611</v>
      </c>
      <c r="CD60" s="111">
        <f t="shared" si="142"/>
        <v>78.032959183673441</v>
      </c>
      <c r="CE60" s="111">
        <f t="shared" si="142"/>
        <v>7.1646530612244872</v>
      </c>
      <c r="CF60" s="115">
        <f t="shared" si="142"/>
        <v>0.10726637055493876</v>
      </c>
      <c r="CG60" s="111">
        <f t="shared" si="142"/>
        <v>8.4561224489795883</v>
      </c>
      <c r="CH60" s="111">
        <f t="shared" si="142"/>
        <v>22.622857142857146</v>
      </c>
      <c r="CI60" s="111">
        <f t="shared" si="142"/>
        <v>2.8277558166478394</v>
      </c>
      <c r="CJ60" s="111">
        <f t="shared" si="142"/>
        <v>70.23</v>
      </c>
      <c r="CK60" s="111">
        <f t="shared" si="142"/>
        <v>5.1142857142857157</v>
      </c>
      <c r="CL60" s="116">
        <f t="shared" si="142"/>
        <v>111.82818367346937</v>
      </c>
      <c r="CM60" s="116">
        <f t="shared" si="142"/>
        <v>8.9695306122448972</v>
      </c>
      <c r="CN60" s="116"/>
      <c r="CO60" s="116">
        <f>AVERAGE(CO9:CO57)</f>
        <v>2.176530612244898</v>
      </c>
      <c r="CP60" s="116">
        <f>AVERAGE(CP9:CP57)</f>
        <v>22.067777777777778</v>
      </c>
      <c r="CQ60" s="117"/>
      <c r="CR60" s="117"/>
      <c r="CS60" s="117"/>
      <c r="CT60" s="117"/>
      <c r="CU60" s="117"/>
      <c r="CV60" s="117"/>
      <c r="CW60" s="117"/>
      <c r="CX60" s="117"/>
      <c r="CY60" s="117"/>
      <c r="CZ60" s="117"/>
      <c r="DA60" s="117"/>
      <c r="DB60" s="117"/>
      <c r="DC60" s="117"/>
      <c r="DD60" s="117"/>
      <c r="DE60" s="117"/>
      <c r="DF60" s="117"/>
      <c r="DG60" s="117"/>
      <c r="DH60" s="117"/>
      <c r="DI60" s="117"/>
      <c r="DJ60" s="117"/>
      <c r="DK60" s="117"/>
      <c r="DL60" s="117"/>
      <c r="DM60" s="117"/>
      <c r="DN60" s="117"/>
      <c r="DO60" s="117"/>
      <c r="DP60" s="117"/>
      <c r="DQ60" s="117"/>
      <c r="DR60" s="116">
        <f>AVERAGE(DR9:DR57)</f>
        <v>98.066591836734688</v>
      </c>
      <c r="DS60" s="116">
        <f>AVERAGE(DS9:DS57)</f>
        <v>9.6149795918367342</v>
      </c>
      <c r="DT60" s="118"/>
      <c r="DU60" s="116">
        <f>AVERAGE(DU9:DU57)</f>
        <v>3.0765306122448979</v>
      </c>
      <c r="DV60" s="116">
        <f>AVERAGE(DV9:DV57)</f>
        <v>27.394999999999996</v>
      </c>
      <c r="DW60" s="117"/>
      <c r="DX60" s="117"/>
      <c r="DY60" s="117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</row>
    <row r="61" spans="1:190" ht="16.5" customHeight="1">
      <c r="M61" s="110" t="s">
        <v>163</v>
      </c>
      <c r="N61" s="111">
        <f>MEDIAN(N9:N57)</f>
        <v>4.7563707053205428</v>
      </c>
      <c r="O61" s="111">
        <f>MEDIAN(O9:O57)</f>
        <v>13.317955795882098</v>
      </c>
      <c r="P61" s="111">
        <f>MEDIAN(P9:P57)</f>
        <v>37.282140457653242</v>
      </c>
      <c r="Q61" s="111">
        <f>MEDIAN(Q9:Q57)</f>
        <v>37.819806982317502</v>
      </c>
      <c r="R61" s="111">
        <f>MEDIAN(R9:R57)</f>
        <v>5.6100240882390233</v>
      </c>
      <c r="AJ61" s="110" t="s">
        <v>163</v>
      </c>
      <c r="AK61" s="227">
        <f t="shared" ref="AK61:AP61" ca="1" si="143">MEDIAN(AK9:AK57)</f>
        <v>69.356052899287889</v>
      </c>
      <c r="AL61" s="227">
        <f t="shared" ca="1" si="143"/>
        <v>159.06282722513089</v>
      </c>
      <c r="AM61" s="227">
        <f t="shared" ca="1" si="143"/>
        <v>86.496439471007136</v>
      </c>
      <c r="AN61" s="227">
        <f t="shared" ca="1" si="143"/>
        <v>48.26245387453875</v>
      </c>
      <c r="AO61" s="227">
        <f t="shared" ca="1" si="143"/>
        <v>51.517275419545911</v>
      </c>
      <c r="AP61" s="227">
        <f t="shared" ca="1" si="143"/>
        <v>145.42244640605296</v>
      </c>
      <c r="AR61" s="111">
        <f t="shared" ref="AR61:AW61" ca="1" si="144">MEDIAN(AR9:AR57)</f>
        <v>12.734921539017947</v>
      </c>
      <c r="AS61" s="111">
        <f t="shared" ca="1" si="144"/>
        <v>28.72111162079284</v>
      </c>
      <c r="AT61" s="111">
        <f t="shared" ca="1" si="144"/>
        <v>15.027212175884571</v>
      </c>
      <c r="AU61" s="111">
        <f t="shared" ca="1" si="144"/>
        <v>8.7642854461818089</v>
      </c>
      <c r="AV61" s="111">
        <f t="shared" ca="1" si="144"/>
        <v>9.5459594755114043</v>
      </c>
      <c r="AW61" s="111">
        <f t="shared" ca="1" si="144"/>
        <v>23.50478102996097</v>
      </c>
      <c r="AZ61" s="111">
        <f ca="1">MEDIAN(AZ9:AZ57)</f>
        <v>66.933875890132242</v>
      </c>
      <c r="BA61" s="119">
        <v>3</v>
      </c>
      <c r="BE61" s="111">
        <f>MEDIAN(BE9:BE57)</f>
        <v>15.701544081112575</v>
      </c>
      <c r="BF61" s="113"/>
      <c r="BG61" s="113"/>
      <c r="BH61" s="113"/>
      <c r="BI61" s="111">
        <f>MEDIAN(BI9:BI57)</f>
        <v>51.135313504174135</v>
      </c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3"/>
      <c r="BW61" s="113"/>
      <c r="BX61" s="113"/>
      <c r="BY61" s="113"/>
      <c r="BZ61" s="113"/>
      <c r="CA61" s="113"/>
      <c r="CB61" s="113"/>
      <c r="CC61" s="114">
        <f t="shared" ref="CC61:CM61" si="145">MEDIAN(CC9:CC57)</f>
        <v>50.639703681103001</v>
      </c>
      <c r="CD61" s="111">
        <f t="shared" si="145"/>
        <v>48.848999999999997</v>
      </c>
      <c r="CE61" s="111">
        <f t="shared" si="145"/>
        <v>4.968</v>
      </c>
      <c r="CF61" s="115">
        <f t="shared" si="145"/>
        <v>0.10685806739198626</v>
      </c>
      <c r="CG61" s="111">
        <f t="shared" si="145"/>
        <v>8.4700000000000006</v>
      </c>
      <c r="CH61" s="111">
        <f t="shared" si="145"/>
        <v>23.35</v>
      </c>
      <c r="CI61" s="111">
        <f t="shared" si="145"/>
        <v>2.6634717784877529</v>
      </c>
      <c r="CJ61" s="111">
        <f t="shared" si="145"/>
        <v>43.96</v>
      </c>
      <c r="CK61" s="111">
        <f t="shared" si="145"/>
        <v>4.9000000000000004</v>
      </c>
      <c r="CL61" s="116">
        <f t="shared" si="145"/>
        <v>0</v>
      </c>
      <c r="CM61" s="116">
        <f t="shared" si="145"/>
        <v>0</v>
      </c>
      <c r="CN61" s="116"/>
      <c r="CO61" s="116">
        <f>MEDIAN(CO9:CO57)</f>
        <v>0</v>
      </c>
      <c r="CP61" s="116">
        <f>MEDIAN(CP9:CP57)</f>
        <v>24.27</v>
      </c>
      <c r="CQ61" s="117"/>
      <c r="CR61" s="117"/>
      <c r="CS61" s="117"/>
      <c r="CT61" s="117"/>
      <c r="CU61" s="117"/>
      <c r="CV61" s="117"/>
      <c r="CW61" s="117"/>
      <c r="CX61" s="117"/>
      <c r="CY61" s="117"/>
      <c r="CZ61" s="117"/>
      <c r="DA61" s="117"/>
      <c r="DB61" s="117"/>
      <c r="DC61" s="117"/>
      <c r="DD61" s="117"/>
      <c r="DE61" s="117"/>
      <c r="DF61" s="117"/>
      <c r="DG61" s="117"/>
      <c r="DH61" s="117"/>
      <c r="DI61" s="117"/>
      <c r="DJ61" s="117"/>
      <c r="DK61" s="117"/>
      <c r="DL61" s="117"/>
      <c r="DM61" s="117"/>
      <c r="DN61" s="117"/>
      <c r="DO61" s="117"/>
      <c r="DP61" s="117"/>
      <c r="DQ61" s="117"/>
      <c r="DR61" s="116">
        <f>MEDIAN(DR9:DR57)</f>
        <v>0</v>
      </c>
      <c r="DS61" s="116">
        <f>MEDIAN(DS9:DS57)</f>
        <v>0</v>
      </c>
      <c r="DT61" s="118"/>
      <c r="DU61" s="116">
        <f>MEDIAN(DU9:DU57)</f>
        <v>0</v>
      </c>
      <c r="DV61" s="116">
        <f>MEDIAN(DV9:DV57)</f>
        <v>27.274999999999999</v>
      </c>
      <c r="DW61" s="117"/>
      <c r="DX61" s="117"/>
      <c r="DY61" s="117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</row>
    <row r="62" spans="1:190" ht="16.5" customHeight="1">
      <c r="M62" s="110"/>
      <c r="N62" s="111"/>
      <c r="O62" s="111"/>
      <c r="P62" s="111"/>
      <c r="Q62" s="111"/>
      <c r="R62" s="111"/>
      <c r="AJ62" s="110" t="s">
        <v>164</v>
      </c>
      <c r="AK62" s="227">
        <f t="shared" ref="AK62:AP62" ca="1" si="146">QUARTILE(AK9:AK57,3)</f>
        <v>107.507869884575</v>
      </c>
      <c r="AL62" s="227">
        <f t="shared" ca="1" si="146"/>
        <v>261.56891495601172</v>
      </c>
      <c r="AM62" s="227">
        <f t="shared" ca="1" si="146"/>
        <v>127.14439946018892</v>
      </c>
      <c r="AN62" s="227">
        <f t="shared" ca="1" si="146"/>
        <v>79.852201257861637</v>
      </c>
      <c r="AO62" s="227">
        <f t="shared" ca="1" si="146"/>
        <v>86.31219512195122</v>
      </c>
      <c r="AP62" s="227">
        <f t="shared" ca="1" si="146"/>
        <v>204.62416107382549</v>
      </c>
      <c r="AR62" s="111">
        <f t="shared" ref="AR62:AW62" ca="1" si="147">QUARTILE(AR9:AR57,3)</f>
        <v>13.915396561974248</v>
      </c>
      <c r="AS62" s="111">
        <f t="shared" ca="1" si="147"/>
        <v>32.290071636540425</v>
      </c>
      <c r="AT62" s="111">
        <f t="shared" ca="1" si="147"/>
        <v>17.328411810127029</v>
      </c>
      <c r="AU62" s="111">
        <f t="shared" ca="1" si="147"/>
        <v>9.8310208388525826</v>
      </c>
      <c r="AV62" s="111">
        <f t="shared" ca="1" si="147"/>
        <v>11.387821579966282</v>
      </c>
      <c r="AW62" s="111">
        <f t="shared" ca="1" si="147"/>
        <v>30.802331059766054</v>
      </c>
      <c r="AZ62" s="111">
        <f ca="1">QUARTILE(AZ9:AZ57,3)</f>
        <v>103.27387198321091</v>
      </c>
      <c r="BA62" s="119">
        <v>0</v>
      </c>
      <c r="BE62" s="111">
        <f>QUARTILE(BE9:BE57,3)</f>
        <v>24.566763462052155</v>
      </c>
      <c r="BF62" s="113"/>
      <c r="BG62" s="113"/>
      <c r="BH62" s="113"/>
      <c r="BI62" s="111">
        <f>QUARTILE(BI9:BI57,3)</f>
        <v>86.164424784210809</v>
      </c>
      <c r="BJ62" s="111"/>
      <c r="BK62" s="111"/>
      <c r="BL62" s="111"/>
      <c r="BM62" s="111"/>
      <c r="BN62" s="111"/>
      <c r="BO62" s="111"/>
      <c r="BP62" s="111"/>
      <c r="BQ62" s="111"/>
      <c r="BR62" s="111"/>
      <c r="BS62" s="111"/>
      <c r="BT62" s="111"/>
      <c r="BU62" s="111"/>
      <c r="BV62" s="113"/>
      <c r="BW62" s="113"/>
      <c r="BX62" s="113"/>
      <c r="BY62" s="113"/>
      <c r="BZ62" s="113"/>
      <c r="CA62" s="113"/>
      <c r="CB62" s="113"/>
      <c r="CC62" s="114">
        <f t="shared" ref="CC62:CM62" si="148">QUARTILE(CC9:CC57,3)</f>
        <v>55.811376788741001</v>
      </c>
      <c r="CD62" s="111">
        <f t="shared" si="148"/>
        <v>122.94199999999999</v>
      </c>
      <c r="CE62" s="111">
        <f t="shared" si="148"/>
        <v>9.7750000000000004</v>
      </c>
      <c r="CF62" s="115">
        <f t="shared" si="148"/>
        <v>0.12479886722018407</v>
      </c>
      <c r="CG62" s="111">
        <f t="shared" si="148"/>
        <v>9.5</v>
      </c>
      <c r="CH62" s="111">
        <f t="shared" si="148"/>
        <v>25.01</v>
      </c>
      <c r="CI62" s="111">
        <f t="shared" si="148"/>
        <v>3.06993006993007</v>
      </c>
      <c r="CJ62" s="111">
        <f t="shared" si="148"/>
        <v>110.65</v>
      </c>
      <c r="CK62" s="111">
        <f t="shared" si="148"/>
        <v>6.3</v>
      </c>
      <c r="CL62" s="116">
        <f t="shared" si="148"/>
        <v>20.757000000000001</v>
      </c>
      <c r="CM62" s="116">
        <f t="shared" si="148"/>
        <v>1.917</v>
      </c>
      <c r="CN62" s="116"/>
      <c r="CO62" s="116">
        <f>QUARTILE(CO9:CO57,3)</f>
        <v>3.06</v>
      </c>
      <c r="CP62" s="116">
        <f>QUARTILE(CP9:CP57,3)</f>
        <v>26.68</v>
      </c>
      <c r="CQ62" s="117"/>
      <c r="CR62" s="117"/>
      <c r="CS62" s="117"/>
      <c r="CT62" s="117"/>
      <c r="CU62" s="117"/>
      <c r="CV62" s="117"/>
      <c r="CW62" s="117"/>
      <c r="CX62" s="117"/>
      <c r="CY62" s="117"/>
      <c r="CZ62" s="117"/>
      <c r="DA62" s="117"/>
      <c r="DB62" s="117"/>
      <c r="DC62" s="117"/>
      <c r="DD62" s="117"/>
      <c r="DE62" s="117"/>
      <c r="DF62" s="117"/>
      <c r="DG62" s="117"/>
      <c r="DH62" s="117"/>
      <c r="DI62" s="117"/>
      <c r="DJ62" s="117"/>
      <c r="DK62" s="117"/>
      <c r="DL62" s="117"/>
      <c r="DM62" s="117"/>
      <c r="DN62" s="117"/>
      <c r="DO62" s="117"/>
      <c r="DP62" s="117"/>
      <c r="DQ62" s="117"/>
      <c r="DR62" s="116">
        <f>QUARTILE(DR9:DR57,3)</f>
        <v>219.75200000000001</v>
      </c>
      <c r="DS62" s="116">
        <f>QUARTILE(DS9:DS57,3)</f>
        <v>21.372</v>
      </c>
      <c r="DT62" s="118"/>
      <c r="DU62" s="116">
        <f>QUARTILE(DU9:DU57,3)</f>
        <v>8.36</v>
      </c>
      <c r="DV62" s="116">
        <f>QUARTILE(DV9:DV57,3)</f>
        <v>28.130000000000003</v>
      </c>
      <c r="DW62" s="117"/>
      <c r="DX62" s="117"/>
      <c r="DY62" s="117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</row>
    <row r="63" spans="1:190" ht="16.5" customHeight="1">
      <c r="M63" s="110" t="s">
        <v>165</v>
      </c>
      <c r="N63" s="111">
        <f>STDEV(N9:N57)</f>
        <v>2.283865584382331</v>
      </c>
      <c r="O63" s="111">
        <f>STDEV(O9:O57)</f>
        <v>6.1657881107993191</v>
      </c>
      <c r="P63" s="111">
        <f>STDEV(P9:P57)</f>
        <v>10.077441885649776</v>
      </c>
      <c r="Q63" s="111">
        <f>STDEV(Q9:Q57)</f>
        <v>11.052923363974338</v>
      </c>
      <c r="R63" s="111">
        <f>STDEV(R9:R57)</f>
        <v>5.5258171717405142</v>
      </c>
      <c r="AJ63" s="110" t="s">
        <v>165</v>
      </c>
      <c r="AK63" s="227">
        <f t="shared" ref="AK63:AP63" ca="1" si="149">STDEV(AK9:AK57)</f>
        <v>50.022355111987942</v>
      </c>
      <c r="AL63" s="227">
        <f t="shared" ca="1" si="149"/>
        <v>128.02262601978683</v>
      </c>
      <c r="AM63" s="227">
        <f t="shared" ca="1" si="149"/>
        <v>62.073291174400168</v>
      </c>
      <c r="AN63" s="227">
        <f t="shared" ca="1" si="149"/>
        <v>32.389221997208772</v>
      </c>
      <c r="AO63" s="227">
        <f t="shared" ca="1" si="149"/>
        <v>38.449341709038798</v>
      </c>
      <c r="AP63" s="227">
        <f t="shared" ca="1" si="149"/>
        <v>101.78961828024329</v>
      </c>
      <c r="AR63" s="111">
        <f t="shared" ref="AR63:AW63" ca="1" si="150">STDEV(AR9:AR57)</f>
        <v>2.3934472005682288</v>
      </c>
      <c r="AS63" s="111">
        <f t="shared" ca="1" si="150"/>
        <v>9.2801987394850105</v>
      </c>
      <c r="AT63" s="111">
        <f t="shared" ca="1" si="150"/>
        <v>3.6370310790815719</v>
      </c>
      <c r="AU63" s="111">
        <f t="shared" ca="1" si="150"/>
        <v>1.643823612827255</v>
      </c>
      <c r="AV63" s="111">
        <f t="shared" ca="1" si="150"/>
        <v>2.5981020163220823</v>
      </c>
      <c r="AW63" s="111">
        <f t="shared" ca="1" si="150"/>
        <v>7.6944450329672573</v>
      </c>
      <c r="AZ63" s="111">
        <f ca="1">STDEV(AZ9:AZ57)</f>
        <v>48.554575529103438</v>
      </c>
      <c r="BA63" s="119">
        <v>1.060033</v>
      </c>
      <c r="BE63" s="111">
        <f>STDEV(BE9:BE57)</f>
        <v>17.456459721727509</v>
      </c>
      <c r="BF63" s="113"/>
      <c r="BG63" s="113"/>
      <c r="BH63" s="113"/>
      <c r="BI63" s="111">
        <f>STDEV(BI9:BI57)</f>
        <v>113.6499130815905</v>
      </c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3"/>
      <c r="BW63" s="113"/>
      <c r="BX63" s="113"/>
      <c r="BY63" s="113"/>
      <c r="BZ63" s="113"/>
      <c r="CA63" s="113"/>
      <c r="CB63" s="113"/>
      <c r="CC63" s="114">
        <f t="shared" ref="CC63:CM63" si="151">STDEV(CC9:CC57)</f>
        <v>21.235285264422064</v>
      </c>
      <c r="CD63" s="111">
        <f t="shared" si="151"/>
        <v>60.471384328650046</v>
      </c>
      <c r="CE63" s="111">
        <f t="shared" si="151"/>
        <v>5.1269708834384762</v>
      </c>
      <c r="CF63" s="115">
        <f t="shared" si="151"/>
        <v>3.5279655603001739E-2</v>
      </c>
      <c r="CG63" s="111">
        <f t="shared" si="151"/>
        <v>1.9484190346775889</v>
      </c>
      <c r="CH63" s="111">
        <f t="shared" si="151"/>
        <v>3.8821557585100912</v>
      </c>
      <c r="CI63" s="111">
        <f t="shared" si="151"/>
        <v>0.88833344005024573</v>
      </c>
      <c r="CJ63" s="111">
        <f t="shared" si="151"/>
        <v>54.425901768673839</v>
      </c>
      <c r="CK63" s="111">
        <f t="shared" si="151"/>
        <v>1.7889708400828295</v>
      </c>
      <c r="CL63" s="116">
        <f t="shared" si="151"/>
        <v>296.85215185254492</v>
      </c>
      <c r="CM63" s="116">
        <f t="shared" si="151"/>
        <v>20.258750780117673</v>
      </c>
      <c r="CN63" s="116"/>
      <c r="CO63" s="116">
        <f>STDEV(CO9:CO57)</f>
        <v>3.8656783314943626</v>
      </c>
      <c r="CP63" s="116">
        <f>STDEV(CP9:CP57)</f>
        <v>6.9837987116213771</v>
      </c>
      <c r="CQ63" s="117"/>
      <c r="CR63" s="117"/>
      <c r="CS63" s="117"/>
      <c r="CT63" s="117"/>
      <c r="CU63" s="117"/>
      <c r="CV63" s="117"/>
      <c r="CW63" s="117"/>
      <c r="CX63" s="117"/>
      <c r="CY63" s="117"/>
      <c r="CZ63" s="117"/>
      <c r="DA63" s="117"/>
      <c r="DB63" s="117"/>
      <c r="DC63" s="117"/>
      <c r="DD63" s="117"/>
      <c r="DE63" s="117"/>
      <c r="DF63" s="117"/>
      <c r="DG63" s="117"/>
      <c r="DH63" s="117"/>
      <c r="DI63" s="117"/>
      <c r="DJ63" s="117"/>
      <c r="DK63" s="117"/>
      <c r="DL63" s="117"/>
      <c r="DM63" s="117"/>
      <c r="DN63" s="117"/>
      <c r="DO63" s="117"/>
      <c r="DP63" s="117"/>
      <c r="DQ63" s="117"/>
      <c r="DR63" s="116">
        <f>SUM(DR58:DR62)</f>
        <v>772.37459183673468</v>
      </c>
      <c r="DS63" s="116">
        <f>SUM(DS58:DS62)</f>
        <v>82.820979591836732</v>
      </c>
      <c r="DT63" s="118"/>
      <c r="DU63" s="116">
        <f>SUM(DU58:DU62)</f>
        <v>24.606530612244896</v>
      </c>
      <c r="DV63" s="116">
        <f>SUM(DV58:DV62)</f>
        <v>140.94</v>
      </c>
      <c r="DW63" s="117"/>
      <c r="DX63" s="117"/>
      <c r="DY63" s="117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</row>
    <row r="64" spans="1:190" ht="16.5" customHeight="1">
      <c r="L64" s="120" t="s">
        <v>166</v>
      </c>
      <c r="M64" s="121" t="s">
        <v>160</v>
      </c>
      <c r="N64" s="122">
        <f>MIN(N9:N39)</f>
        <v>1.0074174178785877</v>
      </c>
      <c r="O64" s="122">
        <f>MIN(O9:O39)</f>
        <v>3.4196465269214964</v>
      </c>
      <c r="P64" s="122">
        <f>MIN(P9:P39)</f>
        <v>11.585558243310244</v>
      </c>
      <c r="Q64" s="122">
        <f>MIN(Q9:Q39)</f>
        <v>16.999369615465437</v>
      </c>
      <c r="R64" s="122">
        <f>MIN(R9:R39)</f>
        <v>1.3658331582265184</v>
      </c>
      <c r="AI64" s="120" t="s">
        <v>166</v>
      </c>
      <c r="AJ64" s="121" t="s">
        <v>160</v>
      </c>
      <c r="AK64" s="228">
        <f t="shared" ref="AK64:AP64" ca="1" si="152">MIN(AK9:AK39)</f>
        <v>36.370078740157481</v>
      </c>
      <c r="AL64" s="228">
        <f t="shared" ca="1" si="152"/>
        <v>39.523784901758013</v>
      </c>
      <c r="AM64" s="228">
        <f t="shared" ca="1" si="152"/>
        <v>29.161057692307693</v>
      </c>
      <c r="AN64" s="228">
        <f t="shared" ca="1" si="152"/>
        <v>19.073429951690823</v>
      </c>
      <c r="AO64" s="228">
        <f t="shared" ca="1" si="152"/>
        <v>31.343283582089555</v>
      </c>
      <c r="AP64" s="228">
        <f t="shared" ca="1" si="152"/>
        <v>61.829599056603776</v>
      </c>
      <c r="AR64" s="122">
        <f t="shared" ref="AR64:AW64" ca="1" si="153">MIN(AR9:AR39)</f>
        <v>9.5543597054021898</v>
      </c>
      <c r="AS64" s="122">
        <f t="shared" ca="1" si="153"/>
        <v>14.37714726156514</v>
      </c>
      <c r="AT64" s="122">
        <f t="shared" ca="1" si="153"/>
        <v>10.143959897440984</v>
      </c>
      <c r="AU64" s="122">
        <f t="shared" ca="1" si="153"/>
        <v>6.9882878981667824</v>
      </c>
      <c r="AV64" s="122">
        <f t="shared" ca="1" si="153"/>
        <v>7.7747410689215828</v>
      </c>
      <c r="AW64" s="122">
        <f t="shared" ca="1" si="153"/>
        <v>14.644316529283765</v>
      </c>
      <c r="AZ64" s="122">
        <f ca="1">MIN(AZ9:AZ39)</f>
        <v>35.09596456692914</v>
      </c>
      <c r="BE64" s="122">
        <f>MIN(BE9:BE39)</f>
        <v>9.7769066690601125</v>
      </c>
      <c r="BF64" s="113"/>
      <c r="BG64" s="113"/>
      <c r="BH64" s="113"/>
      <c r="BI64" s="122">
        <f>MIN(BI9:BI39)</f>
        <v>0</v>
      </c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13"/>
      <c r="BW64" s="113"/>
      <c r="BX64" s="113"/>
      <c r="BY64" s="113"/>
      <c r="BZ64" s="113"/>
      <c r="CA64" s="113"/>
      <c r="CB64" s="113"/>
      <c r="CC64" s="113"/>
      <c r="CD64" s="122">
        <f t="shared" ref="CD64:CK64" si="154">MIN(CD9:CD39)</f>
        <v>24.831</v>
      </c>
      <c r="CE64" s="122">
        <f t="shared" si="154"/>
        <v>2.8260000000000001</v>
      </c>
      <c r="CF64" s="123">
        <f t="shared" si="154"/>
        <v>3.43684217767566E-2</v>
      </c>
      <c r="CG64" s="122">
        <f t="shared" si="154"/>
        <v>4.9800000000000004</v>
      </c>
      <c r="CH64" s="122">
        <f t="shared" si="154"/>
        <v>15.53</v>
      </c>
      <c r="CI64" s="122">
        <f t="shared" si="154"/>
        <v>2.1595744680851063</v>
      </c>
      <c r="CJ64" s="122">
        <f t="shared" si="154"/>
        <v>22.35</v>
      </c>
      <c r="CK64" s="122">
        <f t="shared" si="154"/>
        <v>1.7</v>
      </c>
      <c r="CL64" s="117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7"/>
      <c r="CY64" s="117"/>
      <c r="CZ64" s="117"/>
      <c r="DA64" s="117"/>
      <c r="DB64" s="117"/>
      <c r="DC64" s="117"/>
      <c r="DD64" s="117"/>
      <c r="DE64" s="117"/>
      <c r="DF64" s="117"/>
      <c r="DG64" s="117"/>
      <c r="DH64" s="117"/>
      <c r="DI64" s="117"/>
      <c r="DJ64" s="117"/>
      <c r="DK64" s="117"/>
      <c r="DL64" s="117"/>
      <c r="DM64" s="117"/>
      <c r="DN64" s="117"/>
      <c r="DO64" s="117"/>
      <c r="DP64" s="117"/>
      <c r="DQ64" s="117"/>
      <c r="DR64" s="117"/>
      <c r="DS64" s="117"/>
      <c r="DT64" s="117"/>
      <c r="DU64" s="117"/>
      <c r="DV64" s="117"/>
      <c r="DW64" s="117"/>
      <c r="DX64" s="117"/>
      <c r="DY64" s="117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</row>
    <row r="65" spans="12:190" ht="16.5" customHeight="1">
      <c r="M65" s="121" t="s">
        <v>161</v>
      </c>
      <c r="N65" s="122">
        <f>MAX(N9:N39)</f>
        <v>12.408759124087592</v>
      </c>
      <c r="O65" s="122">
        <f>MAX(O9:O39)</f>
        <v>32.394084732214232</v>
      </c>
      <c r="P65" s="122">
        <f>MAX(P9:P39)</f>
        <v>58.054213069972683</v>
      </c>
      <c r="Q65" s="122">
        <f>MAX(Q9:Q39)</f>
        <v>59.075679492765602</v>
      </c>
      <c r="R65" s="122">
        <f>MAX(R9:R39)</f>
        <v>29.994245787094119</v>
      </c>
      <c r="AJ65" s="121" t="s">
        <v>161</v>
      </c>
      <c r="AK65" s="228">
        <f t="shared" ref="AK65:AP65" ca="1" si="155">MAX(AK9:AK39)</f>
        <v>238.82146439317955</v>
      </c>
      <c r="AL65" s="228">
        <f t="shared" ca="1" si="155"/>
        <v>641.19693396226421</v>
      </c>
      <c r="AM65" s="228">
        <f t="shared" ca="1" si="155"/>
        <v>286.43523316062181</v>
      </c>
      <c r="AN65" s="228">
        <f t="shared" ca="1" si="155"/>
        <v>149.94375703037119</v>
      </c>
      <c r="AO65" s="228">
        <f t="shared" ca="1" si="155"/>
        <v>185.04156769596204</v>
      </c>
      <c r="AP65" s="228">
        <f t="shared" ca="1" si="155"/>
        <v>462.27755644090314</v>
      </c>
      <c r="AR65" s="122">
        <f t="shared" ref="AR65:AW65" ca="1" si="156">MAX(AR9:AR39)</f>
        <v>17.42734072985759</v>
      </c>
      <c r="AS65" s="122">
        <f t="shared" ca="1" si="156"/>
        <v>36.339490483743738</v>
      </c>
      <c r="AT65" s="122">
        <f t="shared" ca="1" si="156"/>
        <v>22.894866583576636</v>
      </c>
      <c r="AU65" s="122">
        <f t="shared" ca="1" si="156"/>
        <v>13.380818710530773</v>
      </c>
      <c r="AV65" s="122">
        <f t="shared" ca="1" si="156"/>
        <v>14.60889916982913</v>
      </c>
      <c r="AW65" s="122">
        <f t="shared" ca="1" si="156"/>
        <v>40.401776868791963</v>
      </c>
      <c r="AZ65" s="122">
        <f ca="1">MAX(AZ9:AZ39)</f>
        <v>231.81043129388163</v>
      </c>
      <c r="BE65" s="122">
        <f>MAX(BE9:BE39)</f>
        <v>115.06266536882067</v>
      </c>
      <c r="BF65" s="113"/>
      <c r="BG65" s="113"/>
      <c r="BH65" s="113"/>
      <c r="BI65" s="122">
        <f>MAX(BI9:BI39)</f>
        <v>522.06748000730454</v>
      </c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13"/>
      <c r="BW65" s="113"/>
      <c r="BX65" s="113"/>
      <c r="BY65" s="113"/>
      <c r="BZ65" s="113"/>
      <c r="CA65" s="113"/>
      <c r="CB65" s="113"/>
      <c r="CC65" s="113"/>
      <c r="CD65" s="122">
        <f t="shared" ref="CD65:CK65" si="157">MAX(CD9:CD39)</f>
        <v>257.06799999999998</v>
      </c>
      <c r="CE65" s="122">
        <f t="shared" si="157"/>
        <v>19.497</v>
      </c>
      <c r="CF65" s="123">
        <f t="shared" si="157"/>
        <v>0.16075068759100469</v>
      </c>
      <c r="CG65" s="122">
        <f t="shared" si="157"/>
        <v>11.63</v>
      </c>
      <c r="CH65" s="122">
        <f t="shared" si="157"/>
        <v>27.85</v>
      </c>
      <c r="CI65" s="122">
        <f t="shared" si="157"/>
        <v>4.6084337349397586</v>
      </c>
      <c r="CJ65" s="122">
        <f t="shared" si="157"/>
        <v>231.37</v>
      </c>
      <c r="CK65" s="122">
        <f t="shared" si="157"/>
        <v>10.4</v>
      </c>
      <c r="CL65" s="117"/>
      <c r="CM65" s="117"/>
      <c r="CN65" s="117"/>
      <c r="CO65" s="117"/>
      <c r="CP65" s="117"/>
      <c r="CQ65" s="117"/>
      <c r="CR65" s="117"/>
      <c r="CS65" s="117"/>
      <c r="CT65" s="117"/>
      <c r="CU65" s="117"/>
      <c r="CV65" s="117"/>
      <c r="CW65" s="117"/>
      <c r="CX65" s="117"/>
      <c r="CY65" s="117"/>
      <c r="CZ65" s="117"/>
      <c r="DA65" s="117"/>
      <c r="DB65" s="117"/>
      <c r="DC65" s="117"/>
      <c r="DD65" s="117"/>
      <c r="DE65" s="117"/>
      <c r="DF65" s="117"/>
      <c r="DG65" s="117"/>
      <c r="DH65" s="117"/>
      <c r="DI65" s="117"/>
      <c r="DJ65" s="117"/>
      <c r="DK65" s="117"/>
      <c r="DL65" s="117"/>
      <c r="DM65" s="117"/>
      <c r="DN65" s="117"/>
      <c r="DO65" s="117"/>
      <c r="DP65" s="117"/>
      <c r="DQ65" s="117"/>
      <c r="DR65" s="117"/>
      <c r="DS65" s="117"/>
      <c r="DT65" s="117"/>
      <c r="DU65" s="117"/>
      <c r="DV65" s="117"/>
      <c r="DW65" s="117"/>
      <c r="DX65" s="117"/>
      <c r="DY65" s="117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</row>
    <row r="66" spans="12:190" ht="16.5" customHeight="1">
      <c r="M66" s="121" t="s">
        <v>162</v>
      </c>
      <c r="N66" s="122">
        <f>AVERAGE(N9:N39)</f>
        <v>4.8496218602544356</v>
      </c>
      <c r="O66" s="122">
        <f>AVERAGE(O9:O39)</f>
        <v>13.611899822315095</v>
      </c>
      <c r="P66" s="122">
        <f>AVERAGE(P9:P39)</f>
        <v>33.979827013440719</v>
      </c>
      <c r="Q66" s="122">
        <f>AVERAGE(Q9:Q39)</f>
        <v>38.733562658270699</v>
      </c>
      <c r="R66" s="122">
        <f>AVERAGE(R9:R39)</f>
        <v>8.6137275552682944</v>
      </c>
      <c r="AJ66" s="121" t="s">
        <v>162</v>
      </c>
      <c r="AK66" s="228">
        <f t="shared" ref="AK66:AP66" ca="1" si="158">AVERAGE(AK9:AK39)</f>
        <v>100.9717446244784</v>
      </c>
      <c r="AL66" s="228">
        <f t="shared" ca="1" si="158"/>
        <v>210.22041629705717</v>
      </c>
      <c r="AM66" s="228">
        <f t="shared" ca="1" si="158"/>
        <v>118.90584266118515</v>
      </c>
      <c r="AN66" s="228">
        <f t="shared" ca="1" si="158"/>
        <v>69.227669926221708</v>
      </c>
      <c r="AO66" s="228">
        <f t="shared" ca="1" si="158"/>
        <v>78.750664132627861</v>
      </c>
      <c r="AP66" s="228">
        <f t="shared" ca="1" si="158"/>
        <v>195.46110552162071</v>
      </c>
      <c r="AR66" s="122">
        <f t="shared" ref="AR66:AW66" ca="1" si="159">AVERAGE(AR9:AR39)</f>
        <v>13.233531748302465</v>
      </c>
      <c r="AS66" s="122">
        <f t="shared" ca="1" si="159"/>
        <v>26.442603652706136</v>
      </c>
      <c r="AT66" s="122">
        <f t="shared" ca="1" si="159"/>
        <v>15.426144132575873</v>
      </c>
      <c r="AU66" s="122">
        <f t="shared" ca="1" si="159"/>
        <v>9.1251670918436236</v>
      </c>
      <c r="AV66" s="122">
        <f t="shared" ca="1" si="159"/>
        <v>10.50916113969282</v>
      </c>
      <c r="AW66" s="122">
        <f t="shared" ca="1" si="159"/>
        <v>25.263392234879088</v>
      </c>
      <c r="AZ66" s="122">
        <f ca="1">AVERAGE(AZ9:AZ39)</f>
        <v>98.000547911298355</v>
      </c>
      <c r="BE66" s="122">
        <f>AVERAGE(BE9:BE39)</f>
        <v>24.011921177770546</v>
      </c>
      <c r="BF66" s="113"/>
      <c r="BG66" s="113"/>
      <c r="BH66" s="113"/>
      <c r="BI66" s="122">
        <f>AVERAGE(BI9:BI39)</f>
        <v>102.39144144936455</v>
      </c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13"/>
      <c r="BW66" s="113"/>
      <c r="BX66" s="113"/>
      <c r="BY66" s="113"/>
      <c r="BZ66" s="113"/>
      <c r="CA66" s="113"/>
      <c r="CB66" s="113"/>
      <c r="CC66" s="113"/>
      <c r="CD66" s="122">
        <f t="shared" ref="CD66:CK66" si="160">AVERAGE(CD9:CD39)</f>
        <v>91.308451612903227</v>
      </c>
      <c r="CE66" s="122">
        <f t="shared" si="160"/>
        <v>8.4980645161290305</v>
      </c>
      <c r="CF66" s="123">
        <f t="shared" si="160"/>
        <v>0.10004687329702644</v>
      </c>
      <c r="CG66" s="122">
        <f t="shared" si="160"/>
        <v>8.2938709677419347</v>
      </c>
      <c r="CH66" s="122">
        <f t="shared" si="160"/>
        <v>23.217096774193553</v>
      </c>
      <c r="CI66" s="122">
        <f t="shared" si="160"/>
        <v>2.8695592153029992</v>
      </c>
      <c r="CJ66" s="122">
        <f t="shared" si="160"/>
        <v>82.178387096774188</v>
      </c>
      <c r="CK66" s="122">
        <f t="shared" si="160"/>
        <v>5.3000000000000007</v>
      </c>
      <c r="CL66" s="117"/>
      <c r="CM66" s="117"/>
      <c r="CN66" s="117"/>
      <c r="CO66" s="117"/>
      <c r="CP66" s="117"/>
      <c r="CQ66" s="117"/>
      <c r="CR66" s="117"/>
      <c r="CS66" s="117"/>
      <c r="CT66" s="117"/>
      <c r="CU66" s="117"/>
      <c r="CV66" s="117"/>
      <c r="CW66" s="117"/>
      <c r="CX66" s="117"/>
      <c r="CY66" s="117"/>
      <c r="CZ66" s="117"/>
      <c r="DA66" s="117"/>
      <c r="DB66" s="117"/>
      <c r="DC66" s="117"/>
      <c r="DD66" s="117"/>
      <c r="DE66" s="117"/>
      <c r="DF66" s="117"/>
      <c r="DG66" s="117"/>
      <c r="DH66" s="117"/>
      <c r="DI66" s="117"/>
      <c r="DJ66" s="117"/>
      <c r="DK66" s="117"/>
      <c r="DL66" s="117"/>
      <c r="DM66" s="117"/>
      <c r="DN66" s="117"/>
      <c r="DO66" s="117"/>
      <c r="DP66" s="117"/>
      <c r="DQ66" s="117"/>
      <c r="DR66" s="117"/>
      <c r="DS66" s="117"/>
      <c r="DT66" s="117"/>
      <c r="DU66" s="117"/>
      <c r="DV66" s="117"/>
      <c r="DW66" s="117"/>
      <c r="DX66" s="117"/>
      <c r="DY66" s="117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</row>
    <row r="67" spans="12:190" ht="16.5" customHeight="1">
      <c r="M67" s="121" t="s">
        <v>163</v>
      </c>
      <c r="N67" s="122">
        <f>MEDIAN(N9:N39)</f>
        <v>4.7004496293595821</v>
      </c>
      <c r="O67" s="122">
        <f>MEDIAN(O9:O39)</f>
        <v>13.317955795882098</v>
      </c>
      <c r="P67" s="122">
        <f>MEDIAN(P9:P39)</f>
        <v>37.282140457653242</v>
      </c>
      <c r="Q67" s="122">
        <f>MEDIAN(Q9:Q39)</f>
        <v>39.008526970562102</v>
      </c>
      <c r="R67" s="122">
        <f>MEDIAN(R9:R39)</f>
        <v>6.6154878764997065</v>
      </c>
      <c r="AJ67" s="121" t="s">
        <v>163</v>
      </c>
      <c r="AK67" s="228">
        <f t="shared" ref="AK67:AP67" ca="1" si="161">MEDIAN(AK9:AK39)</f>
        <v>82.74759615384616</v>
      </c>
      <c r="AL67" s="228">
        <f t="shared" ca="1" si="161"/>
        <v>160.49206349206352</v>
      </c>
      <c r="AM67" s="228">
        <f t="shared" ca="1" si="161"/>
        <v>100.05176767676767</v>
      </c>
      <c r="AN67" s="228">
        <f t="shared" ca="1" si="161"/>
        <v>66.294294294294289</v>
      </c>
      <c r="AO67" s="228">
        <f t="shared" ca="1" si="161"/>
        <v>72.155471289274104</v>
      </c>
      <c r="AP67" s="228">
        <f t="shared" ca="1" si="161"/>
        <v>159.98790810157197</v>
      </c>
      <c r="AR67" s="122">
        <f t="shared" ref="AR67:AW67" ca="1" si="162">MEDIAN(AR9:AR39)</f>
        <v>13.429169393455698</v>
      </c>
      <c r="AS67" s="122">
        <f t="shared" ca="1" si="162"/>
        <v>28.481233941818139</v>
      </c>
      <c r="AT67" s="122">
        <f t="shared" ca="1" si="162"/>
        <v>14.776675112278697</v>
      </c>
      <c r="AU67" s="122">
        <f t="shared" ca="1" si="162"/>
        <v>8.7655641751692368</v>
      </c>
      <c r="AV67" s="122">
        <f t="shared" ca="1" si="162"/>
        <v>9.8445377150904747</v>
      </c>
      <c r="AW67" s="122">
        <f t="shared" ca="1" si="162"/>
        <v>23.848062222829917</v>
      </c>
      <c r="AZ67" s="122">
        <f ca="1">MEDIAN(AZ9:AZ39)</f>
        <v>80.278132992327372</v>
      </c>
      <c r="BE67" s="122">
        <f>MEDIAN(BE9:BE39)</f>
        <v>20.909587112301441</v>
      </c>
      <c r="BF67" s="113"/>
      <c r="BG67" s="113"/>
      <c r="BH67" s="113"/>
      <c r="BI67" s="122">
        <f>MEDIAN(BI9:BI39)</f>
        <v>56.769652176759593</v>
      </c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13"/>
      <c r="BW67" s="113"/>
      <c r="BX67" s="113"/>
      <c r="BY67" s="113"/>
      <c r="BZ67" s="113"/>
      <c r="CA67" s="113"/>
      <c r="CB67" s="113"/>
      <c r="CC67" s="113"/>
      <c r="CD67" s="122">
        <f t="shared" ref="CD67:CK67" si="163">MEDIAN(CD9:CD39)</f>
        <v>67.48</v>
      </c>
      <c r="CE67" s="122">
        <f t="shared" si="163"/>
        <v>6.0279999999999996</v>
      </c>
      <c r="CF67" s="123">
        <f t="shared" si="163"/>
        <v>0.10299412113202386</v>
      </c>
      <c r="CG67" s="122">
        <f t="shared" si="163"/>
        <v>8.44</v>
      </c>
      <c r="CH67" s="122">
        <f t="shared" si="163"/>
        <v>23.33</v>
      </c>
      <c r="CI67" s="122">
        <f t="shared" si="163"/>
        <v>2.8223039215686274</v>
      </c>
      <c r="CJ67" s="122">
        <f t="shared" si="163"/>
        <v>60.73</v>
      </c>
      <c r="CK67" s="122">
        <f t="shared" si="163"/>
        <v>5.2</v>
      </c>
      <c r="CL67" s="117"/>
      <c r="CM67" s="117"/>
      <c r="CN67" s="117"/>
      <c r="CO67" s="117"/>
      <c r="CP67" s="117"/>
      <c r="CQ67" s="117"/>
      <c r="CR67" s="117"/>
      <c r="CS67" s="117"/>
      <c r="CT67" s="117"/>
      <c r="CU67" s="117"/>
      <c r="CV67" s="117"/>
      <c r="CW67" s="117"/>
      <c r="CX67" s="117"/>
      <c r="CY67" s="117"/>
      <c r="CZ67" s="117"/>
      <c r="DA67" s="117"/>
      <c r="DB67" s="117"/>
      <c r="DC67" s="117"/>
      <c r="DD67" s="117"/>
      <c r="DE67" s="117"/>
      <c r="DF67" s="117"/>
      <c r="DG67" s="117"/>
      <c r="DH67" s="117"/>
      <c r="DI67" s="117"/>
      <c r="DJ67" s="117"/>
      <c r="DK67" s="117"/>
      <c r="DL67" s="117"/>
      <c r="DM67" s="117"/>
      <c r="DN67" s="117"/>
      <c r="DO67" s="117"/>
      <c r="DP67" s="117"/>
      <c r="DQ67" s="117"/>
      <c r="DR67" s="117"/>
      <c r="DS67" s="117"/>
      <c r="DT67" s="117"/>
      <c r="DU67" s="117"/>
      <c r="DV67" s="117"/>
      <c r="DW67" s="117"/>
      <c r="DX67" s="117"/>
      <c r="DY67" s="117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</row>
    <row r="68" spans="12:190" ht="16.5" customHeight="1">
      <c r="M68" s="121"/>
      <c r="N68" s="122"/>
      <c r="O68" s="122"/>
      <c r="P68" s="122"/>
      <c r="Q68" s="122"/>
      <c r="R68" s="122"/>
      <c r="AJ68" s="121" t="s">
        <v>164</v>
      </c>
      <c r="AK68" s="228">
        <f t="shared" ref="AK68:AP68" ca="1" si="164">QUARTILE(AK9:AK39,3)</f>
        <v>138.96782320409199</v>
      </c>
      <c r="AL68" s="228">
        <f t="shared" ca="1" si="164"/>
        <v>268.38797714674291</v>
      </c>
      <c r="AM68" s="228">
        <f t="shared" ca="1" si="164"/>
        <v>134.96060765340064</v>
      </c>
      <c r="AN68" s="228">
        <f t="shared" ca="1" si="164"/>
        <v>90.295480781050728</v>
      </c>
      <c r="AO68" s="228">
        <f t="shared" ca="1" si="164"/>
        <v>96.884503538014158</v>
      </c>
      <c r="AP68" s="228">
        <f t="shared" ca="1" si="164"/>
        <v>267.93423694779108</v>
      </c>
      <c r="AR68" s="122">
        <f t="shared" ref="AR68:AW68" ca="1" si="165">QUARTILE(AR9:AR39,3)</f>
        <v>14.519538158338278</v>
      </c>
      <c r="AS68" s="122">
        <f t="shared" ca="1" si="165"/>
        <v>31.175455025217438</v>
      </c>
      <c r="AT68" s="122">
        <f t="shared" ca="1" si="165"/>
        <v>17.099278934005362</v>
      </c>
      <c r="AU68" s="122">
        <f t="shared" ca="1" si="165"/>
        <v>9.9417140062176834</v>
      </c>
      <c r="AV68" s="122">
        <f t="shared" ca="1" si="165"/>
        <v>11.960606557486521</v>
      </c>
      <c r="AW68" s="122">
        <f t="shared" ca="1" si="165"/>
        <v>28.971649594560894</v>
      </c>
      <c r="AZ68" s="122">
        <f ca="1">QUARTILE(AZ9:AZ39,3)</f>
        <v>133.86281327304755</v>
      </c>
      <c r="BE68" s="122">
        <f>QUARTILE(BE9:BE39,3)</f>
        <v>26.150355927140367</v>
      </c>
      <c r="BF68" s="113"/>
      <c r="BG68" s="113"/>
      <c r="BH68" s="113"/>
      <c r="BI68" s="122">
        <f>QUARTILE(BI9:BI39,3)</f>
        <v>121.97453995072107</v>
      </c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13"/>
      <c r="BW68" s="113"/>
      <c r="BX68" s="113"/>
      <c r="BY68" s="113"/>
      <c r="BZ68" s="113"/>
      <c r="CA68" s="113"/>
      <c r="CB68" s="113"/>
      <c r="CC68" s="113"/>
      <c r="CD68" s="122">
        <f t="shared" ref="CD68:CK68" si="166">QUARTILE(CD9:CD39,3)</f>
        <v>135.8775</v>
      </c>
      <c r="CE68" s="122">
        <f t="shared" si="166"/>
        <v>11.416499999999999</v>
      </c>
      <c r="CF68" s="123">
        <f t="shared" si="166"/>
        <v>0.11599405472022033</v>
      </c>
      <c r="CG68" s="122">
        <f t="shared" si="166"/>
        <v>9.3849999999999998</v>
      </c>
      <c r="CH68" s="122">
        <f t="shared" si="166"/>
        <v>24.79</v>
      </c>
      <c r="CI68" s="122">
        <f t="shared" si="166"/>
        <v>3.113042491124749</v>
      </c>
      <c r="CJ68" s="122">
        <f t="shared" si="166"/>
        <v>122.29</v>
      </c>
      <c r="CK68" s="122">
        <f t="shared" si="166"/>
        <v>6.4</v>
      </c>
      <c r="CL68" s="117"/>
      <c r="CM68" s="117"/>
      <c r="CN68" s="117"/>
      <c r="CO68" s="117"/>
      <c r="CP68" s="117"/>
      <c r="CQ68" s="117"/>
      <c r="CR68" s="117"/>
      <c r="CS68" s="117"/>
      <c r="CT68" s="117"/>
      <c r="CU68" s="117"/>
      <c r="CV68" s="117"/>
      <c r="CW68" s="117"/>
      <c r="CX68" s="117"/>
      <c r="CY68" s="117"/>
      <c r="CZ68" s="117"/>
      <c r="DA68" s="117"/>
      <c r="DB68" s="117"/>
      <c r="DC68" s="117"/>
      <c r="DD68" s="117"/>
      <c r="DE68" s="117"/>
      <c r="DF68" s="117"/>
      <c r="DG68" s="117"/>
      <c r="DH68" s="117"/>
      <c r="DI68" s="117"/>
      <c r="DJ68" s="117"/>
      <c r="DK68" s="117"/>
      <c r="DL68" s="117"/>
      <c r="DM68" s="117"/>
      <c r="DN68" s="117"/>
      <c r="DO68" s="117"/>
      <c r="DP68" s="117"/>
      <c r="DQ68" s="117"/>
      <c r="DR68" s="117"/>
      <c r="DS68" s="117"/>
      <c r="DT68" s="117"/>
      <c r="DU68" s="117"/>
      <c r="DV68" s="117"/>
      <c r="DW68" s="117"/>
      <c r="DX68" s="117"/>
      <c r="DY68" s="117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</row>
    <row r="69" spans="12:190" ht="16.5" customHeight="1">
      <c r="M69" s="121" t="s">
        <v>165</v>
      </c>
      <c r="N69" s="122">
        <f>STDEV(N9:N39)</f>
        <v>2.4374788879685401</v>
      </c>
      <c r="O69" s="122">
        <f>STDEV(O9:O39)</f>
        <v>7.0860406789235437</v>
      </c>
      <c r="P69" s="122">
        <f>STDEV(P9:P39)</f>
        <v>11.724801768959926</v>
      </c>
      <c r="Q69" s="122">
        <f>STDEV(Q9:Q39)</f>
        <v>12.416587217472383</v>
      </c>
      <c r="R69" s="122">
        <f>STDEV(R9:R39)</f>
        <v>6.540870995293159</v>
      </c>
      <c r="AJ69" s="121" t="s">
        <v>165</v>
      </c>
      <c r="AK69" s="228">
        <f t="shared" ref="AK69:AP69" ca="1" si="167">STDEV(AK9:AK39)</f>
        <v>51.657711476383753</v>
      </c>
      <c r="AL69" s="228">
        <f t="shared" ca="1" si="167"/>
        <v>135.70348691882887</v>
      </c>
      <c r="AM69" s="228">
        <f t="shared" ca="1" si="167"/>
        <v>66.752998289378709</v>
      </c>
      <c r="AN69" s="228">
        <f t="shared" ca="1" si="167"/>
        <v>32.618244738440694</v>
      </c>
      <c r="AO69" s="228">
        <f t="shared" ca="1" si="167"/>
        <v>37.96422127650537</v>
      </c>
      <c r="AP69" s="228">
        <f t="shared" ca="1" si="167"/>
        <v>110.48574906258884</v>
      </c>
      <c r="AR69" s="122">
        <f t="shared" ref="AR69:AW69" ca="1" si="168">STDEV(AR9:AR39)</f>
        <v>2.0372048442664883</v>
      </c>
      <c r="AS69" s="122">
        <f t="shared" ca="1" si="168"/>
        <v>6.464197802235188</v>
      </c>
      <c r="AT69" s="122">
        <f t="shared" ca="1" si="168"/>
        <v>3.4692443487487732</v>
      </c>
      <c r="AU69" s="122">
        <f t="shared" ca="1" si="168"/>
        <v>1.3966766840274116</v>
      </c>
      <c r="AV69" s="122">
        <f t="shared" ca="1" si="168"/>
        <v>2.0687445075574815</v>
      </c>
      <c r="AW69" s="122">
        <f t="shared" ca="1" si="168"/>
        <v>6.7308917520209137</v>
      </c>
      <c r="AZ69" s="122">
        <f ca="1">STDEV(AZ9:AZ39)</f>
        <v>50.111932317817043</v>
      </c>
      <c r="BE69" s="122">
        <f>STDEV(BE9:BE39)</f>
        <v>19.82914132939101</v>
      </c>
      <c r="BF69" s="113"/>
      <c r="BG69" s="113"/>
      <c r="BH69" s="113"/>
      <c r="BI69" s="122">
        <f>STDEV(BI9:BI39)</f>
        <v>146.71688527586647</v>
      </c>
      <c r="BJ69" s="122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2"/>
      <c r="BV69" s="113"/>
      <c r="BW69" s="113"/>
      <c r="BX69" s="113"/>
      <c r="BY69" s="113"/>
      <c r="BZ69" s="113"/>
      <c r="CA69" s="113"/>
      <c r="CB69" s="113"/>
      <c r="CC69" s="113"/>
      <c r="CD69" s="122">
        <f t="shared" ref="CD69:CK69" si="169">STDEV(CD9:CD39)</f>
        <v>60.228215857043132</v>
      </c>
      <c r="CE69" s="122">
        <f t="shared" si="169"/>
        <v>5.4366333941480409</v>
      </c>
      <c r="CF69" s="123">
        <f t="shared" si="169"/>
        <v>2.878677546024493E-2</v>
      </c>
      <c r="CG69" s="122">
        <f t="shared" si="169"/>
        <v>1.5317564589262849</v>
      </c>
      <c r="CH69" s="122">
        <f t="shared" si="169"/>
        <v>2.4733178708613925</v>
      </c>
      <c r="CI69" s="122">
        <f t="shared" si="169"/>
        <v>0.49872135300635811</v>
      </c>
      <c r="CJ69" s="122">
        <f t="shared" si="169"/>
        <v>54.20722123461502</v>
      </c>
      <c r="CK69" s="122">
        <f t="shared" si="169"/>
        <v>1.786243731036351</v>
      </c>
      <c r="CL69" s="117"/>
      <c r="CM69" s="117"/>
      <c r="CN69" s="117"/>
      <c r="CO69" s="117"/>
      <c r="CP69" s="117"/>
      <c r="CQ69" s="117"/>
      <c r="CR69" s="117"/>
      <c r="CS69" s="117"/>
      <c r="CT69" s="117"/>
      <c r="CU69" s="117"/>
      <c r="CV69" s="117"/>
      <c r="CW69" s="117"/>
      <c r="CX69" s="117"/>
      <c r="CY69" s="117"/>
      <c r="CZ69" s="117"/>
      <c r="DA69" s="117"/>
      <c r="DB69" s="117"/>
      <c r="DC69" s="117"/>
      <c r="DD69" s="117"/>
      <c r="DE69" s="117"/>
      <c r="DF69" s="117"/>
      <c r="DG69" s="117"/>
      <c r="DH69" s="117"/>
      <c r="DI69" s="117"/>
      <c r="DJ69" s="117"/>
      <c r="DK69" s="117"/>
      <c r="DL69" s="117"/>
      <c r="DM69" s="117"/>
      <c r="DN69" s="117"/>
      <c r="DO69" s="117"/>
      <c r="DP69" s="117"/>
      <c r="DQ69" s="117"/>
      <c r="DR69" s="117"/>
      <c r="DS69" s="117"/>
      <c r="DT69" s="117"/>
      <c r="DU69" s="117"/>
      <c r="DV69" s="117"/>
      <c r="DW69" s="117"/>
      <c r="DX69" s="117"/>
      <c r="DY69" s="117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</row>
    <row r="70" spans="12:190" ht="16.5" customHeight="1">
      <c r="L70" s="124" t="s">
        <v>167</v>
      </c>
      <c r="M70" s="125" t="s">
        <v>160</v>
      </c>
      <c r="N70" s="126">
        <f>MIN(N40:N57)</f>
        <v>2.2273150469096903</v>
      </c>
      <c r="O70" s="126">
        <f>MIN(O40:O57)</f>
        <v>5.9543078135071257</v>
      </c>
      <c r="P70" s="126">
        <f>MIN(P40:P57)</f>
        <v>27.712375211904313</v>
      </c>
      <c r="Q70" s="126">
        <f>MIN(Q40:Q57)</f>
        <v>24.93092862624712</v>
      </c>
      <c r="R70" s="126">
        <f>MIN(R40:R57)</f>
        <v>2.8383854757659268</v>
      </c>
      <c r="AI70" s="124" t="s">
        <v>167</v>
      </c>
      <c r="AJ70" s="125" t="s">
        <v>160</v>
      </c>
      <c r="AK70" s="229">
        <f t="shared" ref="AK70:AP70" ca="1" si="170">MIN(AK40:AK57)</f>
        <v>20.430402930402927</v>
      </c>
      <c r="AL70" s="229">
        <f t="shared" ca="1" si="170"/>
        <v>34.089337175792501</v>
      </c>
      <c r="AM70" s="229">
        <f t="shared" ca="1" si="170"/>
        <v>18.176043557168782</v>
      </c>
      <c r="AN70" s="229">
        <f t="shared" ca="1" si="170"/>
        <v>12.882565492321589</v>
      </c>
      <c r="AO70" s="229">
        <f t="shared" ca="1" si="170"/>
        <v>14.298528058877645</v>
      </c>
      <c r="AP70" s="229">
        <f t="shared" ca="1" si="170"/>
        <v>39.867945823927769</v>
      </c>
      <c r="AR70" s="126">
        <f t="shared" ref="AR70:AW70" ca="1" si="171">MIN(AR40:AR57)</f>
        <v>5.1588329562168136</v>
      </c>
      <c r="AS70" s="126">
        <f t="shared" ca="1" si="171"/>
        <v>14.272549988912125</v>
      </c>
      <c r="AT70" s="126">
        <f t="shared" ca="1" si="171"/>
        <v>10.911073264680857</v>
      </c>
      <c r="AU70" s="126">
        <f t="shared" ca="1" si="171"/>
        <v>4.7609531280365287</v>
      </c>
      <c r="AV70" s="126">
        <f t="shared" ca="1" si="171"/>
        <v>3.2245231967827275</v>
      </c>
      <c r="AW70" s="126">
        <f t="shared" ca="1" si="171"/>
        <v>7.1928713139431082</v>
      </c>
      <c r="AZ70" s="126">
        <f ca="1">MIN(AZ40:AZ57)</f>
        <v>19.861162361623617</v>
      </c>
      <c r="BE70" s="126">
        <f>MIN(BE40:BE57)</f>
        <v>2.678309677143929</v>
      </c>
      <c r="BF70" s="113"/>
      <c r="BG70" s="113"/>
      <c r="BH70" s="113"/>
      <c r="BI70" s="126">
        <f>MIN(BI40:BI57)</f>
        <v>0</v>
      </c>
      <c r="BJ70" s="126"/>
      <c r="BK70" s="126"/>
      <c r="BL70" s="126"/>
      <c r="BM70" s="126"/>
      <c r="BN70" s="126"/>
      <c r="BO70" s="126"/>
      <c r="BP70" s="126"/>
      <c r="BQ70" s="126"/>
      <c r="BR70" s="126"/>
      <c r="BS70" s="126"/>
      <c r="BT70" s="126"/>
      <c r="BU70" s="126"/>
      <c r="BV70" s="113"/>
      <c r="BW70" s="113"/>
      <c r="BX70" s="113"/>
      <c r="BY70" s="113"/>
      <c r="BZ70" s="113"/>
      <c r="CA70" s="113"/>
      <c r="CB70" s="113"/>
      <c r="CC70" s="113"/>
      <c r="CD70" s="126">
        <f t="shared" ref="CD70:CK70" si="172">MIN(CD40:CD57)</f>
        <v>4.7160000000000002</v>
      </c>
      <c r="CE70" s="126">
        <f t="shared" si="172"/>
        <v>0.82099999999999995</v>
      </c>
      <c r="CF70" s="127">
        <f t="shared" si="172"/>
        <v>1.6574047990985684E-2</v>
      </c>
      <c r="CG70" s="126">
        <f t="shared" si="172"/>
        <v>1.24</v>
      </c>
      <c r="CH70" s="126">
        <f t="shared" si="172"/>
        <v>9.5500000000000007</v>
      </c>
      <c r="CI70" s="126">
        <f t="shared" si="172"/>
        <v>1.7169117647058822</v>
      </c>
      <c r="CJ70" s="126">
        <f t="shared" si="172"/>
        <v>4.24</v>
      </c>
      <c r="CK70" s="126">
        <f t="shared" si="172"/>
        <v>1.8</v>
      </c>
      <c r="CL70" s="117"/>
      <c r="CM70" s="117"/>
      <c r="CN70" s="117"/>
      <c r="CO70" s="117"/>
      <c r="CP70" s="117"/>
      <c r="CQ70" s="117"/>
      <c r="CR70" s="117"/>
      <c r="CS70" s="117"/>
      <c r="CT70" s="117"/>
      <c r="CU70" s="117"/>
      <c r="CV70" s="117"/>
      <c r="CW70" s="117"/>
      <c r="CX70" s="117"/>
      <c r="CY70" s="117"/>
      <c r="CZ70" s="117"/>
      <c r="DA70" s="117"/>
      <c r="DB70" s="117"/>
      <c r="DC70" s="117"/>
      <c r="DD70" s="117"/>
      <c r="DE70" s="117"/>
      <c r="DF70" s="117"/>
      <c r="DG70" s="117"/>
      <c r="DH70" s="117"/>
      <c r="DI70" s="117"/>
      <c r="DJ70" s="117"/>
      <c r="DK70" s="117"/>
      <c r="DL70" s="117"/>
      <c r="DM70" s="117"/>
      <c r="DN70" s="117"/>
      <c r="DO70" s="117"/>
      <c r="DP70" s="117"/>
      <c r="DQ70" s="117"/>
      <c r="DR70" s="117"/>
      <c r="DS70" s="117"/>
      <c r="DT70" s="117"/>
      <c r="DU70" s="117"/>
      <c r="DV70" s="117"/>
      <c r="DW70" s="117"/>
      <c r="DX70" s="117"/>
      <c r="DY70" s="117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</row>
    <row r="71" spans="12:190" ht="16.5" customHeight="1">
      <c r="M71" s="125" t="s">
        <v>161</v>
      </c>
      <c r="N71" s="126">
        <f>MAX(N40:N57)</f>
        <v>9.046743697478993</v>
      </c>
      <c r="O71" s="126">
        <f>MAX(O40:O57)</f>
        <v>20.946214061541792</v>
      </c>
      <c r="P71" s="126">
        <f>MAX(P40:P57)</f>
        <v>47.270530937817576</v>
      </c>
      <c r="Q71" s="126">
        <f>MAX(Q40:Q57)</f>
        <v>52.3718461568482</v>
      </c>
      <c r="R71" s="126">
        <f>MAX(R40:R57)</f>
        <v>11.167009017163945</v>
      </c>
      <c r="AJ71" s="125" t="s">
        <v>161</v>
      </c>
      <c r="AK71" s="229">
        <f t="shared" ref="AK71:AP71" ca="1" si="173">MAX(AK40:AK57)</f>
        <v>141.89725330620553</v>
      </c>
      <c r="AL71" s="229">
        <f t="shared" ca="1" si="173"/>
        <v>417.9768041237113</v>
      </c>
      <c r="AM71" s="229">
        <f t="shared" ca="1" si="173"/>
        <v>191.25124626121629</v>
      </c>
      <c r="AN71" s="229">
        <f t="shared" ca="1" si="173"/>
        <v>102.27551020408161</v>
      </c>
      <c r="AO71" s="229">
        <f t="shared" ca="1" si="173"/>
        <v>117.21174004192872</v>
      </c>
      <c r="AP71" s="229">
        <f t="shared" ca="1" si="173"/>
        <v>251.26598465473148</v>
      </c>
      <c r="AR71" s="126">
        <f t="shared" ref="AR71:AW71" ca="1" si="174">MAX(AR40:AR57)</f>
        <v>15.44546083735791</v>
      </c>
      <c r="AS71" s="126">
        <f t="shared" ca="1" si="174"/>
        <v>56.150989862131638</v>
      </c>
      <c r="AT71" s="126">
        <f t="shared" ca="1" si="174"/>
        <v>25.925019304071657</v>
      </c>
      <c r="AU71" s="126">
        <f t="shared" ca="1" si="174"/>
        <v>11.038380831054004</v>
      </c>
      <c r="AV71" s="126">
        <f t="shared" ca="1" si="174"/>
        <v>14.893723159779857</v>
      </c>
      <c r="AW71" s="126">
        <f t="shared" ca="1" si="174"/>
        <v>41.11090757239473</v>
      </c>
      <c r="AZ71" s="126">
        <f ca="1">MAX(AZ40:AZ57)</f>
        <v>138.13835198372334</v>
      </c>
      <c r="BE71" s="126">
        <f>MAX(BE40:BE57)</f>
        <v>43.514817447271113</v>
      </c>
      <c r="BF71" s="113"/>
      <c r="BG71" s="113"/>
      <c r="BH71" s="113"/>
      <c r="BI71" s="126">
        <f>MAX(BI40:BI57)</f>
        <v>95.250595825707848</v>
      </c>
      <c r="BJ71" s="126"/>
      <c r="BK71" s="126"/>
      <c r="BL71" s="126"/>
      <c r="BM71" s="126"/>
      <c r="BN71" s="126"/>
      <c r="BO71" s="126"/>
      <c r="BP71" s="126"/>
      <c r="BQ71" s="126"/>
      <c r="BR71" s="126"/>
      <c r="BS71" s="126"/>
      <c r="BT71" s="126"/>
      <c r="BU71" s="126"/>
      <c r="BV71" s="113"/>
      <c r="BW71" s="113"/>
      <c r="BX71" s="113"/>
      <c r="BY71" s="113"/>
      <c r="BZ71" s="113"/>
      <c r="CA71" s="113"/>
      <c r="CB71" s="113"/>
      <c r="CC71" s="113"/>
      <c r="CD71" s="126">
        <f t="shared" ref="CD71:CK71" si="175">MAX(CD40:CD57)</f>
        <v>195.245</v>
      </c>
      <c r="CE71" s="126">
        <f t="shared" si="175"/>
        <v>14.032</v>
      </c>
      <c r="CF71" s="127">
        <f t="shared" si="175"/>
        <v>0.18473557692307691</v>
      </c>
      <c r="CG71" s="126">
        <f t="shared" si="175"/>
        <v>12.53</v>
      </c>
      <c r="CH71" s="126">
        <f t="shared" si="175"/>
        <v>29.88</v>
      </c>
      <c r="CI71" s="126">
        <f t="shared" si="175"/>
        <v>7.7016129032258069</v>
      </c>
      <c r="CJ71" s="126">
        <f t="shared" si="175"/>
        <v>175.72</v>
      </c>
      <c r="CK71" s="126">
        <f t="shared" si="175"/>
        <v>8.8000000000000007</v>
      </c>
      <c r="CL71" s="117"/>
      <c r="CM71" s="117"/>
      <c r="CN71" s="117"/>
      <c r="CO71" s="117"/>
      <c r="CP71" s="117"/>
      <c r="CQ71" s="117"/>
      <c r="CR71" s="117"/>
      <c r="CS71" s="117"/>
      <c r="CT71" s="117"/>
      <c r="CU71" s="117"/>
      <c r="CV71" s="117"/>
      <c r="CW71" s="117"/>
      <c r="CX71" s="117"/>
      <c r="CY71" s="117"/>
      <c r="CZ71" s="117"/>
      <c r="DA71" s="117"/>
      <c r="DB71" s="117"/>
      <c r="DC71" s="117"/>
      <c r="DD71" s="117"/>
      <c r="DE71" s="117"/>
      <c r="DF71" s="117"/>
      <c r="DG71" s="117"/>
      <c r="DH71" s="117"/>
      <c r="DI71" s="117"/>
      <c r="DJ71" s="117"/>
      <c r="DK71" s="117"/>
      <c r="DL71" s="117"/>
      <c r="DM71" s="117"/>
      <c r="DN71" s="117"/>
      <c r="DO71" s="117"/>
      <c r="DP71" s="117"/>
      <c r="DQ71" s="117"/>
      <c r="DR71" s="117"/>
      <c r="DS71" s="117"/>
      <c r="DT71" s="117"/>
      <c r="DU71" s="117"/>
      <c r="DV71" s="117"/>
      <c r="DW71" s="117"/>
      <c r="DX71" s="117"/>
      <c r="DY71" s="117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</row>
    <row r="72" spans="12:190" ht="16.5" customHeight="1">
      <c r="M72" s="125" t="s">
        <v>162</v>
      </c>
      <c r="N72" s="126">
        <f>AVERAGE(N40:N57)</f>
        <v>5.1495991583693685</v>
      </c>
      <c r="O72" s="126">
        <f>AVERAGE(O40:O57)</f>
        <v>13.779945567856387</v>
      </c>
      <c r="P72" s="126">
        <f>AVERAGE(P40:P57)</f>
        <v>37.510120749064278</v>
      </c>
      <c r="Q72" s="126">
        <f>AVERAGE(Q40:Q57)</f>
        <v>37.797937810902162</v>
      </c>
      <c r="R72" s="126">
        <f>AVERAGE(R40:R57)</f>
        <v>5.6110981018636723</v>
      </c>
      <c r="AJ72" s="125" t="s">
        <v>162</v>
      </c>
      <c r="AK72" s="229">
        <f t="shared" ref="AK72:AP72" ca="1" si="176">AVERAGE(AK40:AK57)</f>
        <v>57.5538148380436</v>
      </c>
      <c r="AL72" s="229">
        <f t="shared" ca="1" si="176"/>
        <v>168.84925625120604</v>
      </c>
      <c r="AM72" s="229">
        <f t="shared" ca="1" si="176"/>
        <v>81.735005478891907</v>
      </c>
      <c r="AN72" s="229">
        <f t="shared" ca="1" si="176"/>
        <v>42.228603794179016</v>
      </c>
      <c r="AO72" s="229">
        <f t="shared" ca="1" si="176"/>
        <v>42.62388847077608</v>
      </c>
      <c r="AP72" s="229">
        <f t="shared" ca="1" si="176"/>
        <v>116.33713086053078</v>
      </c>
      <c r="AR72" s="126">
        <f t="shared" ref="AR72:AW72" ca="1" si="177">AVERAGE(AR40:AR57)</f>
        <v>11.314210186295007</v>
      </c>
      <c r="AS72" s="126">
        <f t="shared" ca="1" si="177"/>
        <v>31.66649173995053</v>
      </c>
      <c r="AT72" s="126">
        <f t="shared" ca="1" si="177"/>
        <v>15.955222159861636</v>
      </c>
      <c r="AU72" s="126">
        <f t="shared" ca="1" si="177"/>
        <v>8.3469232266579709</v>
      </c>
      <c r="AV72" s="126">
        <f t="shared" ca="1" si="177"/>
        <v>8.4224413295124787</v>
      </c>
      <c r="AW72" s="126">
        <f t="shared" ca="1" si="177"/>
        <v>24.294711357722385</v>
      </c>
      <c r="AZ72" s="126">
        <f ca="1">AVERAGE(AZ40:AZ57)</f>
        <v>55.898582901614454</v>
      </c>
      <c r="BE72" s="126">
        <f>AVERAGE(BE40:BE57)</f>
        <v>13.226097236864312</v>
      </c>
      <c r="BF72" s="113"/>
      <c r="BG72" s="113"/>
      <c r="BH72" s="113"/>
      <c r="BI72" s="126">
        <f>AVERAGE(BI40:BI57)</f>
        <v>28.602952235542844</v>
      </c>
      <c r="BJ72" s="126"/>
      <c r="BK72" s="126"/>
      <c r="BL72" s="126"/>
      <c r="BM72" s="126"/>
      <c r="BN72" s="126"/>
      <c r="BO72" s="126"/>
      <c r="BP72" s="126"/>
      <c r="BQ72" s="126"/>
      <c r="BR72" s="126"/>
      <c r="BS72" s="126"/>
      <c r="BT72" s="126"/>
      <c r="BU72" s="126"/>
      <c r="BV72" s="113"/>
      <c r="BW72" s="113"/>
      <c r="BX72" s="113"/>
      <c r="BY72" s="113"/>
      <c r="BZ72" s="113"/>
      <c r="CA72" s="113"/>
      <c r="CB72" s="113"/>
      <c r="CC72" s="113"/>
      <c r="CD72" s="126">
        <f t="shared" ref="CD72:CK72" si="178">AVERAGE(CD40:CD57)</f>
        <v>55.169611111111116</v>
      </c>
      <c r="CE72" s="126">
        <f t="shared" si="178"/>
        <v>4.8682222222222231</v>
      </c>
      <c r="CF72" s="127">
        <f t="shared" si="178"/>
        <v>0.1196999491657878</v>
      </c>
      <c r="CG72" s="126">
        <f t="shared" si="178"/>
        <v>8.7355555555555569</v>
      </c>
      <c r="CH72" s="126">
        <f t="shared" si="178"/>
        <v>21.599444444444444</v>
      </c>
      <c r="CI72" s="126">
        <f t="shared" si="178"/>
        <v>2.7557610745195094</v>
      </c>
      <c r="CJ72" s="126">
        <f t="shared" si="178"/>
        <v>49.652222222222228</v>
      </c>
      <c r="CK72" s="126">
        <f t="shared" si="178"/>
        <v>4.7944444444444443</v>
      </c>
      <c r="CL72" s="117"/>
      <c r="CM72" s="117"/>
      <c r="CN72" s="117"/>
      <c r="CO72" s="117"/>
      <c r="CP72" s="117"/>
      <c r="CQ72" s="117"/>
      <c r="CR72" s="117"/>
      <c r="CS72" s="117"/>
      <c r="CT72" s="117"/>
      <c r="CU72" s="117"/>
      <c r="CV72" s="117"/>
      <c r="CW72" s="117"/>
      <c r="CX72" s="117"/>
      <c r="CY72" s="117"/>
      <c r="CZ72" s="117"/>
      <c r="DA72" s="117"/>
      <c r="DB72" s="117"/>
      <c r="DC72" s="117"/>
      <c r="DD72" s="117"/>
      <c r="DE72" s="117"/>
      <c r="DF72" s="117"/>
      <c r="DG72" s="117"/>
      <c r="DH72" s="117"/>
      <c r="DI72" s="117"/>
      <c r="DJ72" s="117"/>
      <c r="DK72" s="117"/>
      <c r="DL72" s="117"/>
      <c r="DM72" s="117"/>
      <c r="DN72" s="117"/>
      <c r="DO72" s="117"/>
      <c r="DP72" s="117"/>
      <c r="DQ72" s="117"/>
      <c r="DR72" s="117"/>
      <c r="DS72" s="117"/>
      <c r="DT72" s="117"/>
      <c r="DU72" s="117"/>
      <c r="DV72" s="117"/>
      <c r="DW72" s="117"/>
      <c r="DX72" s="117"/>
      <c r="DY72" s="117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</row>
    <row r="73" spans="12:190" ht="16.5" customHeight="1">
      <c r="M73" s="125" t="s">
        <v>163</v>
      </c>
      <c r="N73" s="126">
        <f>MEDIAN(N40:N57)</f>
        <v>4.9160885168444803</v>
      </c>
      <c r="O73" s="126">
        <f>MEDIAN(O40:O57)</f>
        <v>13.35918128025282</v>
      </c>
      <c r="P73" s="126">
        <f>MEDIAN(P40:P57)</f>
        <v>37.354872506302996</v>
      </c>
      <c r="Q73" s="126">
        <f>MEDIAN(Q40:Q57)</f>
        <v>37.625108323091524</v>
      </c>
      <c r="R73" s="126">
        <f>MEDIAN(R40:R57)</f>
        <v>5.0963075488578653</v>
      </c>
      <c r="AJ73" s="125" t="s">
        <v>163</v>
      </c>
      <c r="AK73" s="229">
        <f t="shared" ref="AK73:AP73" ca="1" si="179">MEDIAN(AK40:AK57)</f>
        <v>44.342652910763555</v>
      </c>
      <c r="AL73" s="229">
        <f t="shared" ca="1" si="179"/>
        <v>141.33527540118334</v>
      </c>
      <c r="AM73" s="229">
        <f t="shared" ca="1" si="179"/>
        <v>69.35661764705884</v>
      </c>
      <c r="AN73" s="229">
        <f t="shared" ca="1" si="179"/>
        <v>34.661733072916675</v>
      </c>
      <c r="AO73" s="229">
        <f t="shared" ca="1" si="179"/>
        <v>36.882968997799296</v>
      </c>
      <c r="AP73" s="229">
        <f t="shared" ca="1" si="179"/>
        <v>108.07953808383374</v>
      </c>
      <c r="AR73" s="126">
        <f t="shared" ref="AR73:AW73" ca="1" si="180">MEDIAN(AR40:AR57)</f>
        <v>11.934087535385984</v>
      </c>
      <c r="AS73" s="126">
        <f t="shared" ca="1" si="180"/>
        <v>30.666505031747512</v>
      </c>
      <c r="AT73" s="126">
        <f t="shared" ca="1" si="180"/>
        <v>15.807482321625319</v>
      </c>
      <c r="AU73" s="126">
        <f t="shared" ca="1" si="180"/>
        <v>8.345455379573206</v>
      </c>
      <c r="AV73" s="126">
        <f t="shared" ca="1" si="180"/>
        <v>8.5630876566171921</v>
      </c>
      <c r="AW73" s="126">
        <f t="shared" ca="1" si="180"/>
        <v>22.826938568222548</v>
      </c>
      <c r="AZ73" s="126">
        <f ca="1">MEDIAN(AZ40:AZ57)</f>
        <v>43.155506189675847</v>
      </c>
      <c r="BE73" s="126">
        <f>MEDIAN(BE40:BE57)</f>
        <v>11.886396326236977</v>
      </c>
      <c r="BF73" s="113"/>
      <c r="BG73" s="113"/>
      <c r="BH73" s="113"/>
      <c r="BI73" s="126">
        <f>MEDIAN(BI40:BI57)</f>
        <v>0</v>
      </c>
      <c r="BJ73" s="126"/>
      <c r="BK73" s="126"/>
      <c r="BL73" s="126"/>
      <c r="BM73" s="126"/>
      <c r="BN73" s="126"/>
      <c r="BO73" s="126"/>
      <c r="BP73" s="126"/>
      <c r="BQ73" s="126"/>
      <c r="BR73" s="126"/>
      <c r="BS73" s="126"/>
      <c r="BT73" s="126"/>
      <c r="BU73" s="126"/>
      <c r="BV73" s="113"/>
      <c r="BW73" s="113"/>
      <c r="BX73" s="113"/>
      <c r="BY73" s="113"/>
      <c r="BZ73" s="113"/>
      <c r="CA73" s="113"/>
      <c r="CB73" s="113"/>
      <c r="CC73" s="113"/>
      <c r="CD73" s="126">
        <f t="shared" ref="CD73:CK73" si="181">MEDIAN(CD40:CD57)</f>
        <v>36.218000000000004</v>
      </c>
      <c r="CE73" s="126">
        <f t="shared" si="181"/>
        <v>4.1989999999999998</v>
      </c>
      <c r="CF73" s="127">
        <f t="shared" si="181"/>
        <v>0.12021894569725486</v>
      </c>
      <c r="CG73" s="126">
        <f t="shared" si="181"/>
        <v>8.64</v>
      </c>
      <c r="CH73" s="126">
        <f t="shared" si="181"/>
        <v>24.03</v>
      </c>
      <c r="CI73" s="126">
        <f t="shared" si="181"/>
        <v>2.4349298018520358</v>
      </c>
      <c r="CJ73" s="126">
        <f t="shared" si="181"/>
        <v>32.594999999999999</v>
      </c>
      <c r="CK73" s="126">
        <f t="shared" si="181"/>
        <v>4.4000000000000004</v>
      </c>
      <c r="CL73" s="117"/>
      <c r="CM73" s="117"/>
      <c r="CN73" s="117"/>
      <c r="CO73" s="117"/>
      <c r="CP73" s="117"/>
      <c r="CQ73" s="117"/>
      <c r="CR73" s="117"/>
      <c r="CS73" s="117"/>
      <c r="CT73" s="117"/>
      <c r="CU73" s="117"/>
      <c r="CV73" s="117"/>
      <c r="CW73" s="117"/>
      <c r="CX73" s="117"/>
      <c r="CY73" s="117"/>
      <c r="CZ73" s="117"/>
      <c r="DA73" s="117"/>
      <c r="DB73" s="117"/>
      <c r="DC73" s="117"/>
      <c r="DD73" s="117"/>
      <c r="DE73" s="117"/>
      <c r="DF73" s="117"/>
      <c r="DG73" s="117"/>
      <c r="DH73" s="117"/>
      <c r="DI73" s="117"/>
      <c r="DJ73" s="117"/>
      <c r="DK73" s="117"/>
      <c r="DL73" s="117"/>
      <c r="DM73" s="117"/>
      <c r="DN73" s="117"/>
      <c r="DO73" s="117"/>
      <c r="DP73" s="117"/>
      <c r="DQ73" s="117"/>
      <c r="DR73" s="117"/>
      <c r="DS73" s="117"/>
      <c r="DT73" s="117"/>
      <c r="DU73" s="117"/>
      <c r="DV73" s="117"/>
      <c r="DW73" s="117"/>
      <c r="DX73" s="117"/>
      <c r="DY73" s="117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</row>
    <row r="74" spans="12:190" ht="16.5" customHeight="1">
      <c r="M74" s="125"/>
      <c r="N74" s="126"/>
      <c r="O74" s="126"/>
      <c r="P74" s="126"/>
      <c r="Q74" s="126"/>
      <c r="R74" s="126"/>
      <c r="AJ74" s="125" t="s">
        <v>164</v>
      </c>
      <c r="AK74" s="229">
        <f t="shared" ref="AK74:AP74" ca="1" si="182">QUARTILE(AK40:AK57,3)</f>
        <v>69.60229381581685</v>
      </c>
      <c r="AL74" s="229">
        <f t="shared" ca="1" si="182"/>
        <v>228.13680443539198</v>
      </c>
      <c r="AM74" s="229">
        <f t="shared" ca="1" si="182"/>
        <v>95.019886104999628</v>
      </c>
      <c r="AN74" s="229">
        <f t="shared" ca="1" si="182"/>
        <v>44.84039497350404</v>
      </c>
      <c r="AO74" s="229">
        <f t="shared" ca="1" si="182"/>
        <v>45.773879906692407</v>
      </c>
      <c r="AP74" s="229">
        <f t="shared" ca="1" si="182"/>
        <v>160.97124776932469</v>
      </c>
      <c r="AR74" s="126">
        <f t="shared" ref="AR74:AW74" ca="1" si="183">QUARTILE(AR40:AR57,3)</f>
        <v>12.806931416612663</v>
      </c>
      <c r="AS74" s="126">
        <f t="shared" ca="1" si="183"/>
        <v>40.374938243580047</v>
      </c>
      <c r="AT74" s="126">
        <f t="shared" ca="1" si="183"/>
        <v>17.977086561390159</v>
      </c>
      <c r="AU74" s="126">
        <f t="shared" ca="1" si="183"/>
        <v>9.5369118428142201</v>
      </c>
      <c r="AV74" s="126">
        <f t="shared" ca="1" si="183"/>
        <v>9.8273032486304999</v>
      </c>
      <c r="AW74" s="126">
        <f t="shared" ca="1" si="183"/>
        <v>30.883621351847612</v>
      </c>
      <c r="AZ74" s="126">
        <f ca="1">QUARTILE(AZ40:AZ57,3)</f>
        <v>68.216702106312454</v>
      </c>
      <c r="BE74" s="126">
        <f>QUARTILE(BE40:BE57,3)</f>
        <v>16.244911240635744</v>
      </c>
      <c r="BF74" s="113"/>
      <c r="BG74" s="113"/>
      <c r="BH74" s="113"/>
      <c r="BI74" s="126">
        <f>QUARTILE(BI40:BI57,3)</f>
        <v>62.831423513599333</v>
      </c>
      <c r="BJ74" s="126"/>
      <c r="BK74" s="126"/>
      <c r="BL74" s="126"/>
      <c r="BM74" s="126"/>
      <c r="BN74" s="126"/>
      <c r="BO74" s="126"/>
      <c r="BP74" s="126"/>
      <c r="BQ74" s="126"/>
      <c r="BR74" s="126"/>
      <c r="BS74" s="126"/>
      <c r="BT74" s="126"/>
      <c r="BU74" s="126"/>
      <c r="BV74" s="113"/>
      <c r="BW74" s="113"/>
      <c r="BX74" s="113"/>
      <c r="BY74" s="113"/>
      <c r="BZ74" s="113"/>
      <c r="CA74" s="113"/>
      <c r="CB74" s="113"/>
      <c r="CC74" s="113"/>
      <c r="CD74" s="126">
        <f t="shared" ref="CD74:CK74" si="184">QUARTILE(CD40:CD57,3)</f>
        <v>52.514499999999998</v>
      </c>
      <c r="CE74" s="126">
        <f t="shared" si="184"/>
        <v>5.3922499999999998</v>
      </c>
      <c r="CF74" s="127">
        <f t="shared" si="184"/>
        <v>0.14469808445134591</v>
      </c>
      <c r="CG74" s="126">
        <f t="shared" si="184"/>
        <v>10.727500000000001</v>
      </c>
      <c r="CH74" s="126">
        <f t="shared" si="184"/>
        <v>25.175000000000001</v>
      </c>
      <c r="CI74" s="126">
        <f t="shared" si="184"/>
        <v>2.7658679446219385</v>
      </c>
      <c r="CJ74" s="126">
        <f t="shared" si="184"/>
        <v>47.265000000000001</v>
      </c>
      <c r="CK74" s="126">
        <f t="shared" si="184"/>
        <v>5.375</v>
      </c>
      <c r="CL74" s="117"/>
      <c r="CM74" s="117"/>
      <c r="CN74" s="117"/>
      <c r="CO74" s="117"/>
      <c r="CP74" s="117"/>
      <c r="CQ74" s="117"/>
      <c r="CR74" s="117"/>
      <c r="CS74" s="117"/>
      <c r="CT74" s="117"/>
      <c r="CU74" s="117"/>
      <c r="CV74" s="117"/>
      <c r="CW74" s="117"/>
      <c r="CX74" s="117"/>
      <c r="CY74" s="117"/>
      <c r="CZ74" s="117"/>
      <c r="DA74" s="117"/>
      <c r="DB74" s="117"/>
      <c r="DC74" s="117"/>
      <c r="DD74" s="117"/>
      <c r="DE74" s="117"/>
      <c r="DF74" s="117"/>
      <c r="DG74" s="117"/>
      <c r="DH74" s="117"/>
      <c r="DI74" s="117"/>
      <c r="DJ74" s="117"/>
      <c r="DK74" s="117"/>
      <c r="DL74" s="117"/>
      <c r="DM74" s="117"/>
      <c r="DN74" s="117"/>
      <c r="DO74" s="117"/>
      <c r="DP74" s="117"/>
      <c r="DQ74" s="117"/>
      <c r="DR74" s="117"/>
      <c r="DS74" s="117"/>
      <c r="DT74" s="117"/>
      <c r="DU74" s="117"/>
      <c r="DV74" s="117"/>
      <c r="DW74" s="117"/>
      <c r="DX74" s="117"/>
      <c r="DY74" s="117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</row>
    <row r="75" spans="12:190" ht="16.5" customHeight="1">
      <c r="M75" s="125" t="s">
        <v>165</v>
      </c>
      <c r="N75" s="126">
        <f>STDEV(N40:N57)</f>
        <v>2.0451689651401659</v>
      </c>
      <c r="O75" s="126">
        <f>STDEV(O40:O57)</f>
        <v>4.3259307543140855</v>
      </c>
      <c r="P75" s="126">
        <f>STDEV(P40:P57)</f>
        <v>5.9831994599319556</v>
      </c>
      <c r="Q75" s="126">
        <f>STDEV(Q40:Q57)</f>
        <v>8.5022612909154915</v>
      </c>
      <c r="R75" s="126">
        <f>STDEV(R40:R57)</f>
        <v>2.1625709447724093</v>
      </c>
      <c r="AJ75" s="125" t="s">
        <v>165</v>
      </c>
      <c r="AK75" s="229">
        <f t="shared" ref="AK75:AP75" ca="1" si="185">STDEV(AK40:AK57)</f>
        <v>33.063670653040781</v>
      </c>
      <c r="AL75" s="229">
        <f t="shared" ca="1" si="185"/>
        <v>112.39530799532852</v>
      </c>
      <c r="AM75" s="229">
        <f t="shared" ca="1" si="185"/>
        <v>45.720037408113946</v>
      </c>
      <c r="AN75" s="229">
        <f t="shared" ca="1" si="185"/>
        <v>24.417165820320218</v>
      </c>
      <c r="AO75" s="229">
        <f t="shared" ca="1" si="185"/>
        <v>27.5037621945796</v>
      </c>
      <c r="AP75" s="229">
        <f t="shared" ca="1" si="185"/>
        <v>59.323056920174864</v>
      </c>
      <c r="AR75" s="126">
        <f t="shared" ref="AR75:AW75" ca="1" si="186">STDEV(AR40:AR57)</f>
        <v>2.5265185360133513</v>
      </c>
      <c r="AS75" s="126">
        <f t="shared" ca="1" si="186"/>
        <v>12.294245742265987</v>
      </c>
      <c r="AT75" s="126">
        <f t="shared" ca="1" si="186"/>
        <v>3.9903292794499174</v>
      </c>
      <c r="AU75" s="126">
        <f t="shared" ca="1" si="186"/>
        <v>1.9446029506246025</v>
      </c>
      <c r="AV75" s="126">
        <f t="shared" ca="1" si="186"/>
        <v>2.9308549764794773</v>
      </c>
      <c r="AW75" s="126">
        <f t="shared" ca="1" si="186"/>
        <v>9.3052247183664072</v>
      </c>
      <c r="AZ75" s="126">
        <f ca="1">STDEV(AZ40:AZ57)</f>
        <v>32.212911733791501</v>
      </c>
      <c r="BE75" s="126">
        <f>STDEV(BE40:BE57)</f>
        <v>9.4131162331792151</v>
      </c>
      <c r="BF75" s="113"/>
      <c r="BG75" s="113"/>
      <c r="BH75" s="113"/>
      <c r="BI75" s="126">
        <f>STDEV(BI40:BI57)</f>
        <v>40.157554820582867</v>
      </c>
      <c r="BJ75" s="126"/>
      <c r="BK75" s="126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  <c r="BV75" s="113"/>
      <c r="BW75" s="113"/>
      <c r="BX75" s="113"/>
      <c r="BY75" s="113"/>
      <c r="BZ75" s="113"/>
      <c r="CA75" s="113"/>
      <c r="CB75" s="113"/>
      <c r="CC75" s="113"/>
      <c r="CD75" s="126">
        <f t="shared" ref="CD75:CK75" si="187">STDEV(CD40:CD57)</f>
        <v>55.216212409399013</v>
      </c>
      <c r="CE75" s="126">
        <f t="shared" si="187"/>
        <v>3.6377765438529246</v>
      </c>
      <c r="CF75" s="127">
        <f t="shared" si="187"/>
        <v>4.2346330061671822E-2</v>
      </c>
      <c r="CG75" s="126">
        <f t="shared" si="187"/>
        <v>2.5392709055999019</v>
      </c>
      <c r="CH75" s="126">
        <f t="shared" si="187"/>
        <v>5.4777404876165052</v>
      </c>
      <c r="CI75" s="126">
        <f t="shared" si="187"/>
        <v>1.3343731988644194</v>
      </c>
      <c r="CJ75" s="126">
        <f t="shared" si="187"/>
        <v>49.6956650441767</v>
      </c>
      <c r="CK75" s="126">
        <f t="shared" si="187"/>
        <v>1.7985197253892937</v>
      </c>
      <c r="CL75" s="117"/>
      <c r="CM75" s="117"/>
      <c r="CN75" s="117"/>
      <c r="CO75" s="117"/>
      <c r="CP75" s="117"/>
      <c r="CQ75" s="117"/>
      <c r="CR75" s="117"/>
      <c r="CS75" s="117"/>
      <c r="CT75" s="117"/>
      <c r="CU75" s="117"/>
      <c r="CV75" s="117"/>
      <c r="CW75" s="117"/>
      <c r="CX75" s="117"/>
      <c r="CY75" s="117"/>
      <c r="CZ75" s="117"/>
      <c r="DA75" s="117"/>
      <c r="DB75" s="117"/>
      <c r="DC75" s="117"/>
      <c r="DD75" s="117"/>
      <c r="DE75" s="117"/>
      <c r="DF75" s="117"/>
      <c r="DG75" s="117"/>
      <c r="DH75" s="117"/>
      <c r="DI75" s="117"/>
      <c r="DJ75" s="117"/>
      <c r="DK75" s="117"/>
      <c r="DL75" s="117"/>
      <c r="DM75" s="117"/>
      <c r="DN75" s="117"/>
      <c r="DO75" s="117"/>
      <c r="DP75" s="117"/>
      <c r="DQ75" s="117"/>
      <c r="DR75" s="117"/>
      <c r="DS75" s="117"/>
      <c r="DT75" s="117"/>
      <c r="DU75" s="117"/>
      <c r="DV75" s="117"/>
      <c r="DW75" s="117"/>
      <c r="DX75" s="117"/>
      <c r="DY75" s="117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</row>
    <row r="76" spans="12:190" ht="16.5" customHeight="1">
      <c r="CD76" s="117"/>
      <c r="CE76" s="117"/>
      <c r="CF76" s="117"/>
      <c r="CG76" s="117"/>
      <c r="CH76" s="117"/>
      <c r="CI76" s="117"/>
      <c r="CJ76" s="117"/>
      <c r="CK76" s="117"/>
      <c r="CL76" s="117"/>
      <c r="CM76" s="117"/>
      <c r="CN76" s="117"/>
      <c r="CO76" s="117"/>
      <c r="CP76" s="117"/>
      <c r="CQ76" s="117"/>
      <c r="CR76" s="117"/>
      <c r="CS76" s="117"/>
      <c r="CT76" s="117"/>
      <c r="CU76" s="117"/>
      <c r="CV76" s="117"/>
      <c r="CW76" s="117"/>
      <c r="CX76" s="117"/>
      <c r="CY76" s="117"/>
      <c r="CZ76" s="117"/>
      <c r="DA76" s="117"/>
      <c r="DB76" s="117"/>
      <c r="DC76" s="117"/>
      <c r="DD76" s="117"/>
      <c r="DE76" s="117"/>
      <c r="DF76" s="117"/>
      <c r="DG76" s="117"/>
      <c r="DH76" s="117"/>
      <c r="DI76" s="117"/>
      <c r="DJ76" s="117"/>
      <c r="DK76" s="117"/>
      <c r="DL76" s="117"/>
      <c r="DM76" s="117"/>
      <c r="DN76" s="117"/>
      <c r="DO76" s="117"/>
      <c r="DP76" s="117"/>
      <c r="DQ76" s="117"/>
      <c r="DR76" s="117"/>
      <c r="DS76" s="117"/>
      <c r="DT76" s="117"/>
      <c r="DU76" s="117"/>
      <c r="DV76" s="117"/>
      <c r="DW76" s="117"/>
      <c r="DX76" s="117"/>
      <c r="DY76" s="117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</row>
    <row r="77" spans="12:190" ht="16.5" customHeight="1"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7"/>
      <c r="CO77" s="117"/>
      <c r="CP77" s="117"/>
      <c r="CQ77" s="117"/>
      <c r="CR77" s="117"/>
      <c r="CS77" s="117"/>
      <c r="CT77" s="117"/>
      <c r="CU77" s="117"/>
      <c r="CV77" s="117"/>
      <c r="CW77" s="117"/>
      <c r="CX77" s="117"/>
      <c r="CY77" s="117"/>
      <c r="CZ77" s="117"/>
      <c r="DA77" s="117"/>
      <c r="DB77" s="117"/>
      <c r="DC77" s="117"/>
      <c r="DD77" s="117"/>
      <c r="DE77" s="117"/>
      <c r="DF77" s="117"/>
      <c r="DG77" s="117"/>
      <c r="DH77" s="117"/>
      <c r="DI77" s="117"/>
      <c r="DJ77" s="117"/>
      <c r="DK77" s="117"/>
      <c r="DL77" s="117"/>
      <c r="DM77" s="117"/>
      <c r="DN77" s="117"/>
      <c r="DO77" s="117"/>
      <c r="DP77" s="117"/>
      <c r="DQ77" s="117"/>
      <c r="DR77" s="117"/>
      <c r="DS77" s="117"/>
      <c r="DT77" s="117"/>
      <c r="DU77" s="117"/>
      <c r="DV77" s="117"/>
      <c r="DW77" s="117"/>
      <c r="DX77" s="117"/>
      <c r="DY77" s="117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</row>
    <row r="78" spans="12:190" ht="16.5" customHeight="1"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7"/>
      <c r="CO78" s="117"/>
      <c r="CP78" s="117"/>
      <c r="CQ78" s="117"/>
      <c r="CR78" s="117"/>
      <c r="CS78" s="117"/>
      <c r="CT78" s="117"/>
      <c r="CU78" s="117"/>
      <c r="CV78" s="117"/>
      <c r="CW78" s="117"/>
      <c r="CX78" s="117"/>
      <c r="CY78" s="117"/>
      <c r="CZ78" s="117"/>
      <c r="DA78" s="117"/>
      <c r="DB78" s="117"/>
      <c r="DC78" s="117"/>
      <c r="DD78" s="117"/>
      <c r="DE78" s="117"/>
      <c r="DF78" s="117"/>
      <c r="DG78" s="117"/>
      <c r="DH78" s="117"/>
      <c r="DI78" s="117"/>
      <c r="DJ78" s="117"/>
      <c r="DK78" s="117"/>
      <c r="DL78" s="117"/>
      <c r="DM78" s="117"/>
      <c r="DN78" s="117"/>
      <c r="DO78" s="117"/>
      <c r="DP78" s="117"/>
      <c r="DQ78" s="117"/>
      <c r="DR78" s="117"/>
      <c r="DS78" s="117"/>
      <c r="DT78" s="117"/>
      <c r="DU78" s="117"/>
      <c r="DV78" s="117"/>
      <c r="DW78" s="117"/>
      <c r="DX78" s="117"/>
      <c r="DY78" s="117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</row>
    <row r="79" spans="12:190" ht="16.5" customHeight="1"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  <c r="DE79" s="117"/>
      <c r="DF79" s="117"/>
      <c r="DG79" s="117"/>
      <c r="DH79" s="117"/>
      <c r="DI79" s="117"/>
      <c r="DJ79" s="117"/>
      <c r="DK79" s="117"/>
      <c r="DL79" s="117"/>
      <c r="DM79" s="117"/>
      <c r="DN79" s="117"/>
      <c r="DO79" s="117"/>
      <c r="DP79" s="117"/>
      <c r="DQ79" s="117"/>
      <c r="DR79" s="117"/>
      <c r="DS79" s="117"/>
      <c r="DT79" s="117"/>
      <c r="DU79" s="117"/>
      <c r="DV79" s="117"/>
      <c r="DW79" s="117"/>
      <c r="DX79" s="117"/>
      <c r="DY79" s="117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21"/>
      <c r="GE79" s="21"/>
      <c r="GF79" s="21"/>
      <c r="GG79" s="21"/>
      <c r="GH79" s="21"/>
    </row>
    <row r="80" spans="12:190" ht="16.5" customHeight="1"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  <c r="DE80" s="117"/>
      <c r="DF80" s="117"/>
      <c r="DG80" s="117"/>
      <c r="DH80" s="117"/>
      <c r="DI80" s="117"/>
      <c r="DJ80" s="117"/>
      <c r="DK80" s="117"/>
      <c r="DL80" s="117"/>
      <c r="DM80" s="117"/>
      <c r="DN80" s="117"/>
      <c r="DO80" s="117"/>
      <c r="DP80" s="117"/>
      <c r="DQ80" s="117"/>
      <c r="DR80" s="117"/>
      <c r="DS80" s="117"/>
      <c r="DT80" s="117"/>
      <c r="DU80" s="117"/>
      <c r="DV80" s="117"/>
      <c r="DW80" s="117"/>
      <c r="DX80" s="117"/>
      <c r="DY80" s="117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1"/>
      <c r="GC80" s="21"/>
      <c r="GD80" s="21"/>
      <c r="GE80" s="21"/>
      <c r="GF80" s="21"/>
      <c r="GG80" s="21"/>
      <c r="GH80" s="21"/>
    </row>
    <row r="81" spans="82:190" ht="16.5" customHeight="1"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  <c r="DE81" s="117"/>
      <c r="DF81" s="117"/>
      <c r="DG81" s="117"/>
      <c r="DH81" s="117"/>
      <c r="DI81" s="117"/>
      <c r="DJ81" s="117"/>
      <c r="DK81" s="117"/>
      <c r="DL81" s="117"/>
      <c r="DM81" s="117"/>
      <c r="DN81" s="117"/>
      <c r="DO81" s="117"/>
      <c r="DP81" s="117"/>
      <c r="DQ81" s="117"/>
      <c r="DR81" s="117"/>
      <c r="DS81" s="117"/>
      <c r="DT81" s="117"/>
      <c r="DU81" s="117"/>
      <c r="DV81" s="117"/>
      <c r="DW81" s="117"/>
      <c r="DX81" s="117"/>
      <c r="DY81" s="117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  <c r="FJ81" s="21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  <c r="FX81" s="21"/>
      <c r="FY81" s="21"/>
      <c r="FZ81" s="21"/>
      <c r="GA81" s="21"/>
      <c r="GB81" s="21"/>
      <c r="GC81" s="21"/>
      <c r="GD81" s="21"/>
      <c r="GE81" s="21"/>
      <c r="GF81" s="21"/>
      <c r="GG81" s="21"/>
      <c r="GH81" s="21"/>
    </row>
    <row r="82" spans="82:190" ht="16.5" customHeight="1"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  <c r="DE82" s="117"/>
      <c r="DF82" s="117"/>
      <c r="DG82" s="117"/>
      <c r="DH82" s="117"/>
      <c r="DI82" s="117"/>
      <c r="DJ82" s="117"/>
      <c r="DK82" s="117"/>
      <c r="DL82" s="117"/>
      <c r="DM82" s="117"/>
      <c r="DN82" s="117"/>
      <c r="DO82" s="117"/>
      <c r="DP82" s="117"/>
      <c r="DQ82" s="117"/>
      <c r="DR82" s="117"/>
      <c r="DS82" s="117"/>
      <c r="DT82" s="117"/>
      <c r="DU82" s="117"/>
      <c r="DV82" s="117"/>
      <c r="DW82" s="117"/>
      <c r="DX82" s="117"/>
      <c r="DY82" s="117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  <c r="GF82" s="21"/>
      <c r="GG82" s="21"/>
      <c r="GH82" s="21"/>
    </row>
    <row r="83" spans="82:190" ht="16.5" customHeight="1"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  <c r="DE83" s="117"/>
      <c r="DF83" s="117"/>
      <c r="DG83" s="117"/>
      <c r="DH83" s="117"/>
      <c r="DI83" s="117"/>
      <c r="DJ83" s="117"/>
      <c r="DK83" s="117"/>
      <c r="DL83" s="117"/>
      <c r="DM83" s="117"/>
      <c r="DN83" s="117"/>
      <c r="DO83" s="117"/>
      <c r="DP83" s="117"/>
      <c r="DQ83" s="117"/>
      <c r="DR83" s="117"/>
      <c r="DS83" s="117"/>
      <c r="DT83" s="117"/>
      <c r="DU83" s="117"/>
      <c r="DV83" s="117"/>
      <c r="DW83" s="117"/>
      <c r="DX83" s="117"/>
      <c r="DY83" s="117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1"/>
      <c r="GC83" s="21"/>
      <c r="GD83" s="21"/>
      <c r="GE83" s="21"/>
      <c r="GF83" s="21"/>
      <c r="GG83" s="21"/>
      <c r="GH83" s="21"/>
    </row>
    <row r="84" spans="82:190" ht="16.5" customHeight="1"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  <c r="DE84" s="117"/>
      <c r="DF84" s="117"/>
      <c r="DG84" s="117"/>
      <c r="DH84" s="117"/>
      <c r="DI84" s="117"/>
      <c r="DJ84" s="117"/>
      <c r="DK84" s="117"/>
      <c r="DL84" s="117"/>
      <c r="DM84" s="117"/>
      <c r="DN84" s="117"/>
      <c r="DO84" s="117"/>
      <c r="DP84" s="117"/>
      <c r="DQ84" s="117"/>
      <c r="DR84" s="117"/>
      <c r="DS84" s="117"/>
      <c r="DT84" s="117"/>
      <c r="DU84" s="117"/>
      <c r="DV84" s="117"/>
      <c r="DW84" s="117"/>
      <c r="DX84" s="117"/>
      <c r="DY84" s="117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</row>
    <row r="85" spans="82:190" ht="16.5" customHeight="1"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  <c r="DE85" s="117"/>
      <c r="DF85" s="117"/>
      <c r="DG85" s="117"/>
      <c r="DH85" s="117"/>
      <c r="DI85" s="117"/>
      <c r="DJ85" s="117"/>
      <c r="DK85" s="117"/>
      <c r="DL85" s="117"/>
      <c r="DM85" s="117"/>
      <c r="DN85" s="117"/>
      <c r="DO85" s="117"/>
      <c r="DP85" s="117"/>
      <c r="DQ85" s="117"/>
      <c r="DR85" s="117"/>
      <c r="DS85" s="117"/>
      <c r="DT85" s="117"/>
      <c r="DU85" s="117"/>
      <c r="DV85" s="117"/>
      <c r="DW85" s="117"/>
      <c r="DX85" s="117"/>
      <c r="DY85" s="117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</row>
    <row r="86" spans="82:190" ht="16.5" customHeight="1">
      <c r="CD86" s="117"/>
      <c r="CE86" s="117"/>
      <c r="CF86" s="117"/>
      <c r="CG86" s="117"/>
      <c r="CH86" s="117"/>
      <c r="CI86" s="117"/>
      <c r="CJ86" s="117"/>
      <c r="CK86" s="117"/>
      <c r="CL86" s="117"/>
      <c r="CM86" s="117"/>
      <c r="CN86" s="117"/>
      <c r="CO86" s="117"/>
      <c r="CP86" s="117"/>
      <c r="CQ86" s="117"/>
      <c r="CR86" s="117"/>
      <c r="CS86" s="117"/>
      <c r="CT86" s="117"/>
      <c r="CU86" s="117"/>
      <c r="CV86" s="117"/>
      <c r="CW86" s="117"/>
      <c r="CX86" s="117"/>
      <c r="CY86" s="117"/>
      <c r="CZ86" s="117"/>
      <c r="DA86" s="117"/>
      <c r="DB86" s="117"/>
      <c r="DC86" s="117"/>
      <c r="DD86" s="117"/>
      <c r="DE86" s="117"/>
      <c r="DF86" s="117"/>
      <c r="DG86" s="117"/>
      <c r="DH86" s="117"/>
      <c r="DI86" s="117"/>
      <c r="DJ86" s="117"/>
      <c r="DK86" s="117"/>
      <c r="DL86" s="117"/>
      <c r="DM86" s="117"/>
      <c r="DN86" s="117"/>
      <c r="DO86" s="117"/>
      <c r="DP86" s="117"/>
      <c r="DQ86" s="117"/>
      <c r="DR86" s="117"/>
      <c r="DS86" s="117"/>
      <c r="DT86" s="117"/>
      <c r="DU86" s="117"/>
      <c r="DV86" s="117"/>
      <c r="DW86" s="117"/>
      <c r="DX86" s="117"/>
      <c r="DY86" s="117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</row>
    <row r="87" spans="82:190" ht="16.5" customHeight="1">
      <c r="CD87" s="117"/>
      <c r="CE87" s="117"/>
      <c r="CF87" s="117"/>
      <c r="CG87" s="117"/>
      <c r="CH87" s="117"/>
      <c r="CI87" s="117"/>
      <c r="CJ87" s="117"/>
      <c r="CK87" s="117"/>
      <c r="CL87" s="117"/>
      <c r="CM87" s="117"/>
      <c r="CN87" s="117"/>
      <c r="CO87" s="117"/>
      <c r="CP87" s="117"/>
      <c r="CQ87" s="117"/>
      <c r="CR87" s="117"/>
      <c r="CS87" s="117"/>
      <c r="CT87" s="117"/>
      <c r="CU87" s="117"/>
      <c r="CV87" s="117"/>
      <c r="CW87" s="117"/>
      <c r="CX87" s="117"/>
      <c r="CY87" s="117"/>
      <c r="CZ87" s="117"/>
      <c r="DA87" s="117"/>
      <c r="DB87" s="117"/>
      <c r="DC87" s="117"/>
      <c r="DD87" s="117"/>
      <c r="DE87" s="117"/>
      <c r="DF87" s="117"/>
      <c r="DG87" s="117"/>
      <c r="DH87" s="117"/>
      <c r="DI87" s="117"/>
      <c r="DJ87" s="117"/>
      <c r="DK87" s="117"/>
      <c r="DL87" s="117"/>
      <c r="DM87" s="117"/>
      <c r="DN87" s="117"/>
      <c r="DO87" s="117"/>
      <c r="DP87" s="117"/>
      <c r="DQ87" s="117"/>
      <c r="DR87" s="117"/>
      <c r="DS87" s="117"/>
      <c r="DT87" s="117"/>
      <c r="DU87" s="117"/>
      <c r="DV87" s="117"/>
      <c r="DW87" s="117"/>
      <c r="DX87" s="117"/>
      <c r="DY87" s="117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</row>
    <row r="88" spans="82:190" ht="16.5" customHeight="1">
      <c r="CD88" s="117"/>
      <c r="CE88" s="117"/>
      <c r="CF88" s="117"/>
      <c r="CG88" s="117"/>
      <c r="CH88" s="117"/>
      <c r="CI88" s="117"/>
      <c r="CJ88" s="117"/>
      <c r="CK88" s="117"/>
      <c r="CL88" s="117"/>
      <c r="CM88" s="117"/>
      <c r="CN88" s="117"/>
      <c r="CO88" s="117"/>
      <c r="CP88" s="117"/>
      <c r="CQ88" s="117"/>
      <c r="CR88" s="117"/>
      <c r="CS88" s="117"/>
      <c r="CT88" s="117"/>
      <c r="CU88" s="117"/>
      <c r="CV88" s="117"/>
      <c r="CW88" s="117"/>
      <c r="CX88" s="117"/>
      <c r="CY88" s="117"/>
      <c r="CZ88" s="117"/>
      <c r="DA88" s="117"/>
      <c r="DB88" s="117"/>
      <c r="DC88" s="117"/>
      <c r="DD88" s="117"/>
      <c r="DE88" s="117"/>
      <c r="DF88" s="117"/>
      <c r="DG88" s="117"/>
      <c r="DH88" s="117"/>
      <c r="DI88" s="117"/>
      <c r="DJ88" s="117"/>
      <c r="DK88" s="117"/>
      <c r="DL88" s="117"/>
      <c r="DM88" s="117"/>
      <c r="DN88" s="117"/>
      <c r="DO88" s="117"/>
      <c r="DP88" s="117"/>
      <c r="DQ88" s="117"/>
      <c r="DR88" s="117"/>
      <c r="DS88" s="117"/>
      <c r="DT88" s="117"/>
      <c r="DU88" s="117"/>
      <c r="DV88" s="117"/>
      <c r="DW88" s="117"/>
      <c r="DX88" s="117"/>
      <c r="DY88" s="117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</row>
    <row r="89" spans="82:190" ht="16.5" customHeight="1">
      <c r="CD89" s="117"/>
      <c r="CE89" s="117"/>
      <c r="CF89" s="117"/>
      <c r="CG89" s="117"/>
      <c r="CH89" s="117"/>
      <c r="CI89" s="117"/>
      <c r="CJ89" s="117"/>
      <c r="CK89" s="117"/>
      <c r="CL89" s="117"/>
      <c r="CM89" s="117"/>
      <c r="CN89" s="117"/>
      <c r="CO89" s="117"/>
      <c r="CP89" s="117"/>
      <c r="CQ89" s="117"/>
      <c r="CR89" s="117"/>
      <c r="CS89" s="117"/>
      <c r="CT89" s="117"/>
      <c r="CU89" s="117"/>
      <c r="CV89" s="117"/>
      <c r="CW89" s="117"/>
      <c r="CX89" s="117"/>
      <c r="CY89" s="117"/>
      <c r="CZ89" s="117"/>
      <c r="DA89" s="117"/>
      <c r="DB89" s="117"/>
      <c r="DC89" s="117"/>
      <c r="DD89" s="117"/>
      <c r="DE89" s="117"/>
      <c r="DF89" s="117"/>
      <c r="DG89" s="117"/>
      <c r="DH89" s="117"/>
      <c r="DI89" s="117"/>
      <c r="DJ89" s="117"/>
      <c r="DK89" s="117"/>
      <c r="DL89" s="117"/>
      <c r="DM89" s="117"/>
      <c r="DN89" s="117"/>
      <c r="DO89" s="117"/>
      <c r="DP89" s="117"/>
      <c r="DQ89" s="117"/>
      <c r="DR89" s="117"/>
      <c r="DS89" s="117"/>
      <c r="DT89" s="117"/>
      <c r="DU89" s="117"/>
      <c r="DV89" s="117"/>
      <c r="DW89" s="117"/>
      <c r="DX89" s="117"/>
      <c r="DY89" s="117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</row>
    <row r="90" spans="82:190" ht="16.5" customHeight="1">
      <c r="CD90" s="117"/>
      <c r="CE90" s="117"/>
      <c r="CF90" s="117"/>
      <c r="CG90" s="117"/>
      <c r="CH90" s="117"/>
      <c r="CI90" s="117"/>
      <c r="CJ90" s="117"/>
      <c r="CK90" s="117"/>
      <c r="CL90" s="117"/>
      <c r="CM90" s="117"/>
      <c r="CN90" s="117"/>
      <c r="CO90" s="117"/>
      <c r="CP90" s="117"/>
      <c r="CQ90" s="117"/>
      <c r="CR90" s="117"/>
      <c r="CS90" s="117"/>
      <c r="CT90" s="117"/>
      <c r="CU90" s="117"/>
      <c r="CV90" s="117"/>
      <c r="CW90" s="117"/>
      <c r="CX90" s="117"/>
      <c r="CY90" s="117"/>
      <c r="CZ90" s="117"/>
      <c r="DA90" s="117"/>
      <c r="DB90" s="117"/>
      <c r="DC90" s="117"/>
      <c r="DD90" s="117"/>
      <c r="DE90" s="117"/>
      <c r="DF90" s="117"/>
      <c r="DG90" s="117"/>
      <c r="DH90" s="117"/>
      <c r="DI90" s="117"/>
      <c r="DJ90" s="117"/>
      <c r="DK90" s="117"/>
      <c r="DL90" s="117"/>
      <c r="DM90" s="117"/>
      <c r="DN90" s="117"/>
      <c r="DO90" s="117"/>
      <c r="DP90" s="117"/>
      <c r="DQ90" s="117"/>
      <c r="DR90" s="117"/>
      <c r="DS90" s="117"/>
      <c r="DT90" s="117"/>
      <c r="DU90" s="117"/>
      <c r="DV90" s="117"/>
      <c r="DW90" s="117"/>
      <c r="DX90" s="117"/>
      <c r="DY90" s="117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</row>
    <row r="91" spans="82:190" ht="16.5" customHeight="1">
      <c r="CD91" s="117"/>
      <c r="CE91" s="117"/>
      <c r="CF91" s="117"/>
      <c r="CG91" s="117"/>
      <c r="CH91" s="117"/>
      <c r="CI91" s="117"/>
      <c r="CJ91" s="117"/>
      <c r="CK91" s="117"/>
      <c r="CL91" s="117"/>
      <c r="CM91" s="117"/>
      <c r="CN91" s="117"/>
      <c r="CO91" s="117"/>
      <c r="CP91" s="117"/>
      <c r="CQ91" s="117"/>
      <c r="CR91" s="117"/>
      <c r="CS91" s="117"/>
      <c r="CT91" s="117"/>
      <c r="CU91" s="117"/>
      <c r="CV91" s="117"/>
      <c r="CW91" s="117"/>
      <c r="CX91" s="117"/>
      <c r="CY91" s="117"/>
      <c r="CZ91" s="117"/>
      <c r="DA91" s="117"/>
      <c r="DB91" s="117"/>
      <c r="DC91" s="117"/>
      <c r="DD91" s="117"/>
      <c r="DE91" s="117"/>
      <c r="DF91" s="117"/>
      <c r="DG91" s="117"/>
      <c r="DH91" s="117"/>
      <c r="DI91" s="117"/>
      <c r="DJ91" s="117"/>
      <c r="DK91" s="117"/>
      <c r="DL91" s="117"/>
      <c r="DM91" s="117"/>
      <c r="DN91" s="117"/>
      <c r="DO91" s="117"/>
      <c r="DP91" s="117"/>
      <c r="DQ91" s="117"/>
      <c r="DR91" s="117"/>
      <c r="DS91" s="117"/>
      <c r="DT91" s="117"/>
      <c r="DU91" s="117"/>
      <c r="DV91" s="117"/>
      <c r="DW91" s="117"/>
      <c r="DX91" s="117"/>
      <c r="DY91" s="117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</row>
    <row r="92" spans="82:190" ht="16.5" customHeight="1">
      <c r="CD92" s="117"/>
      <c r="CE92" s="117"/>
      <c r="CF92" s="117"/>
      <c r="CG92" s="117"/>
      <c r="CH92" s="117"/>
      <c r="CI92" s="117"/>
      <c r="CJ92" s="117"/>
      <c r="CK92" s="117"/>
      <c r="CL92" s="117"/>
      <c r="CM92" s="117"/>
      <c r="CN92" s="117"/>
      <c r="CO92" s="117"/>
      <c r="CP92" s="117"/>
      <c r="CQ92" s="117"/>
      <c r="CR92" s="117"/>
      <c r="CS92" s="117"/>
      <c r="CT92" s="117"/>
      <c r="CU92" s="117"/>
      <c r="CV92" s="117"/>
      <c r="CW92" s="117"/>
      <c r="CX92" s="117"/>
      <c r="CY92" s="117"/>
      <c r="CZ92" s="117"/>
      <c r="DA92" s="117"/>
      <c r="DB92" s="117"/>
      <c r="DC92" s="117"/>
      <c r="DD92" s="117"/>
      <c r="DE92" s="117"/>
      <c r="DF92" s="117"/>
      <c r="DG92" s="117"/>
      <c r="DH92" s="117"/>
      <c r="DI92" s="117"/>
      <c r="DJ92" s="117"/>
      <c r="DK92" s="117"/>
      <c r="DL92" s="117"/>
      <c r="DM92" s="117"/>
      <c r="DN92" s="117"/>
      <c r="DO92" s="117"/>
      <c r="DP92" s="117"/>
      <c r="DQ92" s="117"/>
      <c r="DR92" s="117"/>
      <c r="DS92" s="117"/>
      <c r="DT92" s="117"/>
      <c r="DU92" s="117"/>
      <c r="DV92" s="117"/>
      <c r="DW92" s="117"/>
      <c r="DX92" s="117"/>
      <c r="DY92" s="117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</row>
    <row r="93" spans="82:190" ht="16.5" customHeight="1">
      <c r="CD93" s="117"/>
      <c r="CE93" s="117"/>
      <c r="CF93" s="117"/>
      <c r="CG93" s="117"/>
      <c r="CH93" s="117"/>
      <c r="CI93" s="117"/>
      <c r="CJ93" s="117"/>
      <c r="CK93" s="117"/>
      <c r="CL93" s="117"/>
      <c r="CM93" s="117"/>
      <c r="CN93" s="117"/>
      <c r="CO93" s="117"/>
      <c r="CP93" s="117"/>
      <c r="CQ93" s="117"/>
      <c r="CR93" s="117"/>
      <c r="CS93" s="117"/>
      <c r="CT93" s="117"/>
      <c r="CU93" s="117"/>
      <c r="CV93" s="117"/>
      <c r="CW93" s="117"/>
      <c r="CX93" s="117"/>
      <c r="CY93" s="117"/>
      <c r="CZ93" s="117"/>
      <c r="DA93" s="117"/>
      <c r="DB93" s="117"/>
      <c r="DC93" s="117"/>
      <c r="DD93" s="117"/>
      <c r="DE93" s="117"/>
      <c r="DF93" s="117"/>
      <c r="DG93" s="117"/>
      <c r="DH93" s="117"/>
      <c r="DI93" s="117"/>
      <c r="DJ93" s="117"/>
      <c r="DK93" s="117"/>
      <c r="DL93" s="117"/>
      <c r="DM93" s="117"/>
      <c r="DN93" s="117"/>
      <c r="DO93" s="117"/>
      <c r="DP93" s="117"/>
      <c r="DQ93" s="117"/>
      <c r="DR93" s="117"/>
      <c r="DS93" s="117"/>
      <c r="DT93" s="117"/>
      <c r="DU93" s="117"/>
      <c r="DV93" s="117"/>
      <c r="DW93" s="117"/>
      <c r="DX93" s="117"/>
      <c r="DY93" s="117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</row>
    <row r="94" spans="82:190" ht="16.5" customHeight="1">
      <c r="CD94" s="117"/>
      <c r="CE94" s="117"/>
      <c r="CF94" s="117"/>
      <c r="CG94" s="117"/>
      <c r="CH94" s="117"/>
      <c r="CI94" s="117"/>
      <c r="CJ94" s="117"/>
      <c r="CK94" s="117"/>
      <c r="CL94" s="117"/>
      <c r="CM94" s="117"/>
      <c r="CN94" s="117"/>
      <c r="CO94" s="117"/>
      <c r="CP94" s="117"/>
      <c r="CQ94" s="117"/>
      <c r="CR94" s="117"/>
      <c r="CS94" s="117"/>
      <c r="CT94" s="117"/>
      <c r="CU94" s="117"/>
      <c r="CV94" s="117"/>
      <c r="CW94" s="117"/>
      <c r="CX94" s="117"/>
      <c r="CY94" s="117"/>
      <c r="CZ94" s="117"/>
      <c r="DA94" s="117"/>
      <c r="DB94" s="117"/>
      <c r="DC94" s="117"/>
      <c r="DD94" s="117"/>
      <c r="DE94" s="117"/>
      <c r="DF94" s="117"/>
      <c r="DG94" s="117"/>
      <c r="DH94" s="117"/>
      <c r="DI94" s="117"/>
      <c r="DJ94" s="117"/>
      <c r="DK94" s="117"/>
      <c r="DL94" s="117"/>
      <c r="DM94" s="117"/>
      <c r="DN94" s="117"/>
      <c r="DO94" s="117"/>
      <c r="DP94" s="117"/>
      <c r="DQ94" s="117"/>
      <c r="DR94" s="117"/>
      <c r="DS94" s="117"/>
      <c r="DT94" s="117"/>
      <c r="DU94" s="117"/>
      <c r="DV94" s="117"/>
      <c r="DW94" s="117"/>
      <c r="DX94" s="117"/>
      <c r="DY94" s="117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</row>
    <row r="95" spans="82:190" ht="16.5" customHeight="1">
      <c r="CD95" s="117"/>
      <c r="CE95" s="117"/>
      <c r="CF95" s="117"/>
      <c r="CG95" s="117"/>
      <c r="CH95" s="117"/>
      <c r="CI95" s="117"/>
      <c r="CJ95" s="117"/>
      <c r="CK95" s="117"/>
      <c r="CL95" s="117"/>
      <c r="CM95" s="117"/>
      <c r="CN95" s="117"/>
      <c r="CO95" s="117"/>
      <c r="CP95" s="117"/>
      <c r="CQ95" s="117"/>
      <c r="CR95" s="117"/>
      <c r="CS95" s="117"/>
      <c r="CT95" s="117"/>
      <c r="CU95" s="117"/>
      <c r="CV95" s="117"/>
      <c r="CW95" s="117"/>
      <c r="CX95" s="117"/>
      <c r="CY95" s="117"/>
      <c r="CZ95" s="117"/>
      <c r="DA95" s="117"/>
      <c r="DB95" s="117"/>
      <c r="DC95" s="117"/>
      <c r="DD95" s="117"/>
      <c r="DE95" s="117"/>
      <c r="DF95" s="117"/>
      <c r="DG95" s="117"/>
      <c r="DH95" s="117"/>
      <c r="DI95" s="117"/>
      <c r="DJ95" s="117"/>
      <c r="DK95" s="117"/>
      <c r="DL95" s="117"/>
      <c r="DM95" s="117"/>
      <c r="DN95" s="117"/>
      <c r="DO95" s="117"/>
      <c r="DP95" s="117"/>
      <c r="DQ95" s="117"/>
      <c r="DR95" s="117"/>
      <c r="DS95" s="117"/>
      <c r="DT95" s="117"/>
      <c r="DU95" s="117"/>
      <c r="DV95" s="117"/>
      <c r="DW95" s="117"/>
      <c r="DX95" s="117"/>
      <c r="DY95" s="117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</row>
    <row r="96" spans="82:190" ht="16.5" customHeight="1">
      <c r="CD96" s="117"/>
      <c r="CE96" s="117"/>
      <c r="CF96" s="117"/>
      <c r="CG96" s="117"/>
      <c r="CH96" s="117"/>
      <c r="CI96" s="117"/>
      <c r="CJ96" s="117"/>
      <c r="CK96" s="117"/>
      <c r="CL96" s="117"/>
      <c r="CM96" s="117"/>
      <c r="CN96" s="117"/>
      <c r="CO96" s="117"/>
      <c r="CP96" s="117"/>
      <c r="CQ96" s="117"/>
      <c r="CR96" s="117"/>
      <c r="CS96" s="117"/>
      <c r="CT96" s="117"/>
      <c r="CU96" s="117"/>
      <c r="CV96" s="117"/>
      <c r="CW96" s="117"/>
      <c r="CX96" s="117"/>
      <c r="CY96" s="117"/>
      <c r="CZ96" s="117"/>
      <c r="DA96" s="117"/>
      <c r="DB96" s="117"/>
      <c r="DC96" s="117"/>
      <c r="DD96" s="117"/>
      <c r="DE96" s="117"/>
      <c r="DF96" s="117"/>
      <c r="DG96" s="117"/>
      <c r="DH96" s="117"/>
      <c r="DI96" s="117"/>
      <c r="DJ96" s="117"/>
      <c r="DK96" s="117"/>
      <c r="DL96" s="117"/>
      <c r="DM96" s="117"/>
      <c r="DN96" s="117"/>
      <c r="DO96" s="117"/>
      <c r="DP96" s="117"/>
      <c r="DQ96" s="117"/>
      <c r="DR96" s="117"/>
      <c r="DS96" s="117"/>
      <c r="DT96" s="117"/>
      <c r="DU96" s="117"/>
      <c r="DV96" s="117"/>
      <c r="DW96" s="117"/>
      <c r="DX96" s="117"/>
      <c r="DY96" s="117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</row>
    <row r="97" spans="82:190" ht="16.5" customHeight="1">
      <c r="CD97" s="117"/>
      <c r="CE97" s="117"/>
      <c r="CF97" s="117"/>
      <c r="CG97" s="117"/>
      <c r="CH97" s="117"/>
      <c r="CI97" s="117"/>
      <c r="CJ97" s="117"/>
      <c r="CK97" s="117"/>
      <c r="CL97" s="117"/>
      <c r="CM97" s="117"/>
      <c r="CN97" s="117"/>
      <c r="CO97" s="117"/>
      <c r="CP97" s="117"/>
      <c r="CQ97" s="117"/>
      <c r="CR97" s="117"/>
      <c r="CS97" s="117"/>
      <c r="CT97" s="117"/>
      <c r="CU97" s="117"/>
      <c r="CV97" s="117"/>
      <c r="CW97" s="117"/>
      <c r="CX97" s="117"/>
      <c r="CY97" s="117"/>
      <c r="CZ97" s="117"/>
      <c r="DA97" s="117"/>
      <c r="DB97" s="117"/>
      <c r="DC97" s="117"/>
      <c r="DD97" s="117"/>
      <c r="DE97" s="117"/>
      <c r="DF97" s="117"/>
      <c r="DG97" s="117"/>
      <c r="DH97" s="117"/>
      <c r="DI97" s="117"/>
      <c r="DJ97" s="117"/>
      <c r="DK97" s="117"/>
      <c r="DL97" s="117"/>
      <c r="DM97" s="117"/>
      <c r="DN97" s="117"/>
      <c r="DO97" s="117"/>
      <c r="DP97" s="117"/>
      <c r="DQ97" s="117"/>
      <c r="DR97" s="117"/>
      <c r="DS97" s="117"/>
      <c r="DT97" s="117"/>
      <c r="DU97" s="117"/>
      <c r="DV97" s="117"/>
      <c r="DW97" s="117"/>
      <c r="DX97" s="117"/>
      <c r="DY97" s="117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</row>
    <row r="98" spans="82:190" ht="16.5" customHeight="1">
      <c r="CD98" s="117"/>
      <c r="CE98" s="117"/>
      <c r="CF98" s="117"/>
      <c r="CG98" s="117"/>
      <c r="CH98" s="117"/>
      <c r="CI98" s="117"/>
      <c r="CJ98" s="117"/>
      <c r="CK98" s="117"/>
      <c r="CL98" s="117"/>
      <c r="CM98" s="117"/>
      <c r="CN98" s="117"/>
      <c r="CO98" s="117"/>
      <c r="CP98" s="117"/>
      <c r="CQ98" s="117"/>
      <c r="CR98" s="117"/>
      <c r="CS98" s="117"/>
      <c r="CT98" s="117"/>
      <c r="CU98" s="117"/>
      <c r="CV98" s="117"/>
      <c r="CW98" s="117"/>
      <c r="CX98" s="117"/>
      <c r="CY98" s="117"/>
      <c r="CZ98" s="117"/>
      <c r="DA98" s="117"/>
      <c r="DB98" s="117"/>
      <c r="DC98" s="117"/>
      <c r="DD98" s="117"/>
      <c r="DE98" s="117"/>
      <c r="DF98" s="117"/>
      <c r="DG98" s="117"/>
      <c r="DH98" s="117"/>
      <c r="DI98" s="117"/>
      <c r="DJ98" s="117"/>
      <c r="DK98" s="117"/>
      <c r="DL98" s="117"/>
      <c r="DM98" s="117"/>
      <c r="DN98" s="117"/>
      <c r="DO98" s="117"/>
      <c r="DP98" s="117"/>
      <c r="DQ98" s="117"/>
      <c r="DR98" s="117"/>
      <c r="DS98" s="117"/>
      <c r="DT98" s="117"/>
      <c r="DU98" s="117"/>
      <c r="DV98" s="117"/>
      <c r="DW98" s="117"/>
      <c r="DX98" s="117"/>
      <c r="DY98" s="117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</row>
    <row r="99" spans="82:190" ht="16.5" customHeight="1">
      <c r="CD99" s="117"/>
      <c r="CE99" s="117"/>
      <c r="CF99" s="117"/>
      <c r="CG99" s="117"/>
      <c r="CH99" s="117"/>
      <c r="CI99" s="117"/>
      <c r="CJ99" s="117"/>
      <c r="CK99" s="117"/>
      <c r="CL99" s="117"/>
      <c r="CM99" s="117"/>
      <c r="CN99" s="117"/>
      <c r="CO99" s="117"/>
      <c r="CP99" s="117"/>
      <c r="CQ99" s="117"/>
      <c r="CR99" s="117"/>
      <c r="CS99" s="117"/>
      <c r="CT99" s="117"/>
      <c r="CU99" s="117"/>
      <c r="CV99" s="117"/>
      <c r="CW99" s="117"/>
      <c r="CX99" s="117"/>
      <c r="CY99" s="117"/>
      <c r="CZ99" s="117"/>
      <c r="DA99" s="117"/>
      <c r="DB99" s="117"/>
      <c r="DC99" s="117"/>
      <c r="DD99" s="117"/>
      <c r="DE99" s="117"/>
      <c r="DF99" s="117"/>
      <c r="DG99" s="117"/>
      <c r="DH99" s="117"/>
      <c r="DI99" s="117"/>
      <c r="DJ99" s="117"/>
      <c r="DK99" s="117"/>
      <c r="DL99" s="117"/>
      <c r="DM99" s="117"/>
      <c r="DN99" s="117"/>
      <c r="DO99" s="117"/>
      <c r="DP99" s="117"/>
      <c r="DQ99" s="117"/>
      <c r="DR99" s="117"/>
      <c r="DS99" s="117"/>
      <c r="DT99" s="117"/>
      <c r="DU99" s="117"/>
      <c r="DV99" s="117"/>
      <c r="DW99" s="117"/>
      <c r="DX99" s="117"/>
      <c r="DY99" s="117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</row>
    <row r="100" spans="82:190" ht="16.5" customHeight="1">
      <c r="CD100" s="117"/>
      <c r="CE100" s="117"/>
      <c r="CF100" s="117"/>
      <c r="CG100" s="117"/>
      <c r="CH100" s="117"/>
      <c r="CI100" s="117"/>
      <c r="CJ100" s="117"/>
      <c r="CK100" s="117"/>
      <c r="CL100" s="117"/>
      <c r="CM100" s="117"/>
      <c r="CN100" s="117"/>
      <c r="CO100" s="117"/>
      <c r="CP100" s="117"/>
      <c r="CQ100" s="117"/>
      <c r="CR100" s="117"/>
      <c r="CS100" s="117"/>
      <c r="CT100" s="117"/>
      <c r="CU100" s="117"/>
      <c r="CV100" s="117"/>
      <c r="CW100" s="117"/>
      <c r="CX100" s="117"/>
      <c r="CY100" s="117"/>
      <c r="CZ100" s="117"/>
      <c r="DA100" s="117"/>
      <c r="DB100" s="117"/>
      <c r="DC100" s="117"/>
      <c r="DD100" s="117"/>
      <c r="DE100" s="117"/>
      <c r="DF100" s="117"/>
      <c r="DG100" s="117"/>
      <c r="DH100" s="117"/>
      <c r="DI100" s="117"/>
      <c r="DJ100" s="117"/>
      <c r="DK100" s="117"/>
      <c r="DL100" s="117"/>
      <c r="DM100" s="117"/>
      <c r="DN100" s="117"/>
      <c r="DO100" s="117"/>
      <c r="DP100" s="117"/>
      <c r="DQ100" s="117"/>
      <c r="DR100" s="117"/>
      <c r="DS100" s="117"/>
      <c r="DT100" s="117"/>
      <c r="DU100" s="117"/>
      <c r="DV100" s="117"/>
      <c r="DW100" s="117"/>
      <c r="DX100" s="117"/>
      <c r="DY100" s="117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</row>
    <row r="101" spans="82:190" ht="16.5" customHeight="1">
      <c r="CD101" s="117"/>
      <c r="CE101" s="117"/>
      <c r="CF101" s="117"/>
      <c r="CG101" s="117"/>
      <c r="CH101" s="117"/>
      <c r="CI101" s="117"/>
      <c r="CJ101" s="117"/>
      <c r="CK101" s="117"/>
      <c r="CL101" s="117"/>
      <c r="CM101" s="117"/>
      <c r="CN101" s="117"/>
      <c r="CO101" s="117"/>
      <c r="CP101" s="117"/>
      <c r="CQ101" s="117"/>
      <c r="CR101" s="117"/>
      <c r="CS101" s="117"/>
      <c r="CT101" s="117"/>
      <c r="CU101" s="117"/>
      <c r="CV101" s="117"/>
      <c r="CW101" s="117"/>
      <c r="CX101" s="117"/>
      <c r="CY101" s="117"/>
      <c r="CZ101" s="117"/>
      <c r="DA101" s="117"/>
      <c r="DB101" s="117"/>
      <c r="DC101" s="117"/>
      <c r="DD101" s="117"/>
      <c r="DE101" s="117"/>
      <c r="DF101" s="117"/>
      <c r="DG101" s="117"/>
      <c r="DH101" s="117"/>
      <c r="DI101" s="117"/>
      <c r="DJ101" s="117"/>
      <c r="DK101" s="117"/>
      <c r="DL101" s="117"/>
      <c r="DM101" s="117"/>
      <c r="DN101" s="117"/>
      <c r="DO101" s="117"/>
      <c r="DP101" s="117"/>
      <c r="DQ101" s="117"/>
      <c r="DR101" s="117"/>
      <c r="DS101" s="117"/>
      <c r="DT101" s="117"/>
      <c r="DU101" s="117"/>
      <c r="DV101" s="117"/>
      <c r="DW101" s="117"/>
      <c r="DX101" s="117"/>
      <c r="DY101" s="117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</row>
    <row r="102" spans="82:190" ht="16.5" customHeight="1">
      <c r="CD102" s="117"/>
      <c r="CE102" s="117"/>
      <c r="CF102" s="117"/>
      <c r="CG102" s="117"/>
      <c r="CH102" s="117"/>
      <c r="CI102" s="117"/>
      <c r="CJ102" s="117"/>
      <c r="CK102" s="117"/>
      <c r="CL102" s="117"/>
      <c r="CM102" s="117"/>
      <c r="CN102" s="117"/>
      <c r="CO102" s="117"/>
      <c r="CP102" s="117"/>
      <c r="CQ102" s="117"/>
      <c r="CR102" s="117"/>
      <c r="CS102" s="117"/>
      <c r="CT102" s="117"/>
      <c r="CU102" s="117"/>
      <c r="CV102" s="117"/>
      <c r="CW102" s="117"/>
      <c r="CX102" s="117"/>
      <c r="CY102" s="117"/>
      <c r="CZ102" s="117"/>
      <c r="DA102" s="117"/>
      <c r="DB102" s="117"/>
      <c r="DC102" s="117"/>
      <c r="DD102" s="117"/>
      <c r="DE102" s="117"/>
      <c r="DF102" s="117"/>
      <c r="DG102" s="117"/>
      <c r="DH102" s="117"/>
      <c r="DI102" s="117"/>
      <c r="DJ102" s="117"/>
      <c r="DK102" s="117"/>
      <c r="DL102" s="117"/>
      <c r="DM102" s="117"/>
      <c r="DN102" s="117"/>
      <c r="DO102" s="117"/>
      <c r="DP102" s="117"/>
      <c r="DQ102" s="117"/>
      <c r="DR102" s="117"/>
      <c r="DS102" s="117"/>
      <c r="DT102" s="117"/>
      <c r="DU102" s="117"/>
      <c r="DV102" s="117"/>
      <c r="DW102" s="117"/>
      <c r="DX102" s="117"/>
      <c r="DY102" s="117"/>
      <c r="DZ102" s="21"/>
      <c r="EA102" s="21"/>
      <c r="EB102" s="21"/>
      <c r="EC102" s="21"/>
      <c r="ED102" s="21"/>
      <c r="EE102" s="21"/>
      <c r="EF102" s="21"/>
      <c r="EG102" s="21"/>
      <c r="EH102" s="21"/>
      <c r="EI102" s="21"/>
      <c r="EJ102" s="21"/>
      <c r="EK102" s="21"/>
      <c r="EL102" s="21"/>
      <c r="EM102" s="21"/>
      <c r="EN102" s="21"/>
      <c r="EO102" s="21"/>
      <c r="EP102" s="21"/>
      <c r="EQ102" s="21"/>
      <c r="ER102" s="21"/>
      <c r="ES102" s="21"/>
      <c r="ET102" s="21"/>
      <c r="EU102" s="21"/>
      <c r="EV102" s="21"/>
      <c r="EW102" s="21"/>
      <c r="EX102" s="21"/>
      <c r="EY102" s="21"/>
      <c r="EZ102" s="21"/>
      <c r="FA102" s="21"/>
      <c r="FB102" s="21"/>
      <c r="FC102" s="21"/>
      <c r="FD102" s="21"/>
      <c r="FE102" s="21"/>
      <c r="FF102" s="21"/>
      <c r="FG102" s="21"/>
      <c r="FH102" s="21"/>
      <c r="FI102" s="21"/>
      <c r="FJ102" s="21"/>
      <c r="FK102" s="21"/>
      <c r="FL102" s="21"/>
      <c r="FM102" s="21"/>
      <c r="FN102" s="21"/>
      <c r="FO102" s="21"/>
      <c r="FP102" s="21"/>
      <c r="FQ102" s="21"/>
      <c r="FR102" s="21"/>
      <c r="FS102" s="21"/>
      <c r="FT102" s="21"/>
      <c r="FU102" s="21"/>
      <c r="FV102" s="21"/>
      <c r="FW102" s="21"/>
      <c r="FX102" s="21"/>
      <c r="FY102" s="21"/>
      <c r="FZ102" s="21"/>
      <c r="GA102" s="21"/>
      <c r="GB102" s="21"/>
      <c r="GC102" s="21"/>
      <c r="GD102" s="21"/>
      <c r="GE102" s="21"/>
      <c r="GF102" s="21"/>
      <c r="GG102" s="21"/>
      <c r="GH102" s="21"/>
    </row>
    <row r="103" spans="82:190" ht="16.5" customHeight="1">
      <c r="CD103" s="117"/>
      <c r="CE103" s="117"/>
      <c r="CF103" s="117"/>
      <c r="CG103" s="117"/>
      <c r="CH103" s="117"/>
      <c r="CI103" s="117"/>
      <c r="CJ103" s="117"/>
      <c r="CK103" s="117"/>
      <c r="CL103" s="117"/>
      <c r="CM103" s="117"/>
      <c r="CN103" s="117"/>
      <c r="CO103" s="117"/>
      <c r="CP103" s="117"/>
      <c r="CQ103" s="117"/>
      <c r="CR103" s="117"/>
      <c r="CS103" s="117"/>
      <c r="CT103" s="117"/>
      <c r="CU103" s="117"/>
      <c r="CV103" s="117"/>
      <c r="CW103" s="117"/>
      <c r="CX103" s="117"/>
      <c r="CY103" s="117"/>
      <c r="CZ103" s="117"/>
      <c r="DA103" s="117"/>
      <c r="DB103" s="117"/>
      <c r="DC103" s="117"/>
      <c r="DD103" s="117"/>
      <c r="DE103" s="117"/>
      <c r="DF103" s="117"/>
      <c r="DG103" s="117"/>
      <c r="DH103" s="117"/>
      <c r="DI103" s="117"/>
      <c r="DJ103" s="117"/>
      <c r="DK103" s="117"/>
      <c r="DL103" s="117"/>
      <c r="DM103" s="117"/>
      <c r="DN103" s="117"/>
      <c r="DO103" s="117"/>
      <c r="DP103" s="117"/>
      <c r="DQ103" s="117"/>
      <c r="DR103" s="117"/>
      <c r="DS103" s="117"/>
      <c r="DT103" s="117"/>
      <c r="DU103" s="117"/>
      <c r="DV103" s="117"/>
      <c r="DW103" s="117"/>
      <c r="DX103" s="117"/>
      <c r="DY103" s="117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  <c r="ES103" s="21"/>
      <c r="ET103" s="21"/>
      <c r="EU103" s="21"/>
      <c r="EV103" s="21"/>
      <c r="EW103" s="21"/>
      <c r="EX103" s="21"/>
      <c r="EY103" s="21"/>
      <c r="EZ103" s="21"/>
      <c r="FA103" s="21"/>
      <c r="FB103" s="21"/>
      <c r="FC103" s="21"/>
      <c r="FD103" s="21"/>
      <c r="FE103" s="21"/>
      <c r="FF103" s="21"/>
      <c r="FG103" s="21"/>
      <c r="FH103" s="21"/>
      <c r="FI103" s="21"/>
      <c r="FJ103" s="21"/>
      <c r="FK103" s="21"/>
      <c r="FL103" s="21"/>
      <c r="FM103" s="21"/>
      <c r="FN103" s="21"/>
      <c r="FO103" s="21"/>
      <c r="FP103" s="21"/>
      <c r="FQ103" s="21"/>
      <c r="FR103" s="21"/>
      <c r="FS103" s="21"/>
      <c r="FT103" s="21"/>
      <c r="FU103" s="21"/>
      <c r="FV103" s="21"/>
      <c r="FW103" s="21"/>
      <c r="FX103" s="21"/>
      <c r="FY103" s="21"/>
      <c r="FZ103" s="21"/>
      <c r="GA103" s="21"/>
      <c r="GB103" s="21"/>
      <c r="GC103" s="21"/>
      <c r="GD103" s="21"/>
      <c r="GE103" s="21"/>
      <c r="GF103" s="21"/>
      <c r="GG103" s="21"/>
      <c r="GH103" s="21"/>
    </row>
    <row r="104" spans="82:190" ht="16.5" customHeight="1">
      <c r="CD104" s="117"/>
      <c r="CE104" s="117"/>
      <c r="CF104" s="117"/>
      <c r="CG104" s="117"/>
      <c r="CH104" s="117"/>
      <c r="CI104" s="117"/>
      <c r="CJ104" s="117"/>
      <c r="CK104" s="117"/>
      <c r="CL104" s="117"/>
      <c r="CM104" s="117"/>
      <c r="CN104" s="117"/>
      <c r="CO104" s="117"/>
      <c r="CP104" s="117"/>
      <c r="CQ104" s="117"/>
      <c r="CR104" s="117"/>
      <c r="CS104" s="117"/>
      <c r="CT104" s="117"/>
      <c r="CU104" s="117"/>
      <c r="CV104" s="117"/>
      <c r="CW104" s="117"/>
      <c r="CX104" s="117"/>
      <c r="CY104" s="117"/>
      <c r="CZ104" s="117"/>
      <c r="DA104" s="117"/>
      <c r="DB104" s="117"/>
      <c r="DC104" s="117"/>
      <c r="DD104" s="117"/>
      <c r="DE104" s="117"/>
      <c r="DF104" s="117"/>
      <c r="DG104" s="117"/>
      <c r="DH104" s="117"/>
      <c r="DI104" s="117"/>
      <c r="DJ104" s="117"/>
      <c r="DK104" s="117"/>
      <c r="DL104" s="117"/>
      <c r="DM104" s="117"/>
      <c r="DN104" s="117"/>
      <c r="DO104" s="117"/>
      <c r="DP104" s="117"/>
      <c r="DQ104" s="117"/>
      <c r="DR104" s="117"/>
      <c r="DS104" s="117"/>
      <c r="DT104" s="117"/>
      <c r="DU104" s="117"/>
      <c r="DV104" s="117"/>
      <c r="DW104" s="117"/>
      <c r="DX104" s="117"/>
      <c r="DY104" s="117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  <c r="EV104" s="21"/>
      <c r="EW104" s="21"/>
      <c r="EX104" s="21"/>
      <c r="EY104" s="21"/>
      <c r="EZ104" s="21"/>
      <c r="FA104" s="21"/>
      <c r="FB104" s="21"/>
      <c r="FC104" s="21"/>
      <c r="FD104" s="21"/>
      <c r="FE104" s="21"/>
      <c r="FF104" s="21"/>
      <c r="FG104" s="21"/>
      <c r="FH104" s="21"/>
      <c r="FI104" s="21"/>
      <c r="FJ104" s="21"/>
      <c r="FK104" s="21"/>
      <c r="FL104" s="21"/>
      <c r="FM104" s="21"/>
      <c r="FN104" s="21"/>
      <c r="FO104" s="21"/>
      <c r="FP104" s="21"/>
      <c r="FQ104" s="21"/>
      <c r="FR104" s="21"/>
      <c r="FS104" s="21"/>
      <c r="FT104" s="21"/>
      <c r="FU104" s="21"/>
      <c r="FV104" s="21"/>
      <c r="FW104" s="21"/>
      <c r="FX104" s="21"/>
      <c r="FY104" s="21"/>
      <c r="FZ104" s="21"/>
      <c r="GA104" s="21"/>
      <c r="GB104" s="21"/>
      <c r="GC104" s="21"/>
      <c r="GD104" s="21"/>
      <c r="GE104" s="21"/>
      <c r="GF104" s="21"/>
      <c r="GG104" s="21"/>
      <c r="GH104" s="21"/>
    </row>
    <row r="105" spans="82:190" ht="16.5" customHeight="1">
      <c r="CD105" s="117"/>
      <c r="CE105" s="117"/>
      <c r="CF105" s="117"/>
      <c r="CG105" s="117"/>
      <c r="CH105" s="117"/>
      <c r="CI105" s="117"/>
      <c r="CJ105" s="117"/>
      <c r="CK105" s="117"/>
      <c r="CL105" s="117"/>
      <c r="CM105" s="117"/>
      <c r="CN105" s="117"/>
      <c r="CO105" s="117"/>
      <c r="CP105" s="117"/>
      <c r="CQ105" s="117"/>
      <c r="CR105" s="117"/>
      <c r="CS105" s="117"/>
      <c r="CT105" s="117"/>
      <c r="CU105" s="117"/>
      <c r="CV105" s="117"/>
      <c r="CW105" s="117"/>
      <c r="CX105" s="117"/>
      <c r="CY105" s="117"/>
      <c r="CZ105" s="117"/>
      <c r="DA105" s="117"/>
      <c r="DB105" s="117"/>
      <c r="DC105" s="117"/>
      <c r="DD105" s="117"/>
      <c r="DE105" s="117"/>
      <c r="DF105" s="117"/>
      <c r="DG105" s="117"/>
      <c r="DH105" s="117"/>
      <c r="DI105" s="117"/>
      <c r="DJ105" s="117"/>
      <c r="DK105" s="117"/>
      <c r="DL105" s="117"/>
      <c r="DM105" s="117"/>
      <c r="DN105" s="117"/>
      <c r="DO105" s="117"/>
      <c r="DP105" s="117"/>
      <c r="DQ105" s="117"/>
      <c r="DR105" s="117"/>
      <c r="DS105" s="117"/>
      <c r="DT105" s="117"/>
      <c r="DU105" s="117"/>
      <c r="DV105" s="117"/>
      <c r="DW105" s="117"/>
      <c r="DX105" s="117"/>
      <c r="DY105" s="117"/>
      <c r="DZ105" s="21"/>
      <c r="EA105" s="21"/>
      <c r="EB105" s="21"/>
      <c r="EC105" s="21"/>
      <c r="ED105" s="21"/>
      <c r="EE105" s="21"/>
      <c r="EF105" s="21"/>
      <c r="EG105" s="21"/>
      <c r="EH105" s="21"/>
      <c r="EI105" s="21"/>
      <c r="EJ105" s="21"/>
      <c r="EK105" s="21"/>
      <c r="EL105" s="21"/>
      <c r="EM105" s="21"/>
      <c r="EN105" s="21"/>
      <c r="EO105" s="21"/>
      <c r="EP105" s="21"/>
      <c r="EQ105" s="21"/>
      <c r="ER105" s="21"/>
      <c r="ES105" s="21"/>
      <c r="ET105" s="21"/>
      <c r="EU105" s="21"/>
      <c r="EV105" s="21"/>
      <c r="EW105" s="21"/>
      <c r="EX105" s="21"/>
      <c r="EY105" s="21"/>
      <c r="EZ105" s="21"/>
      <c r="FA105" s="21"/>
      <c r="FB105" s="21"/>
      <c r="FC105" s="21"/>
      <c r="FD105" s="21"/>
      <c r="FE105" s="21"/>
      <c r="FF105" s="21"/>
      <c r="FG105" s="21"/>
      <c r="FH105" s="21"/>
      <c r="FI105" s="21"/>
      <c r="FJ105" s="21"/>
      <c r="FK105" s="21"/>
      <c r="FL105" s="21"/>
      <c r="FM105" s="21"/>
      <c r="FN105" s="21"/>
      <c r="FO105" s="21"/>
      <c r="FP105" s="21"/>
      <c r="FQ105" s="21"/>
      <c r="FR105" s="21"/>
      <c r="FS105" s="21"/>
      <c r="FT105" s="21"/>
      <c r="FU105" s="21"/>
      <c r="FV105" s="21"/>
      <c r="FW105" s="21"/>
      <c r="FX105" s="21"/>
      <c r="FY105" s="21"/>
      <c r="FZ105" s="21"/>
      <c r="GA105" s="21"/>
      <c r="GB105" s="21"/>
      <c r="GC105" s="21"/>
      <c r="GD105" s="21"/>
      <c r="GE105" s="21"/>
      <c r="GF105" s="21"/>
      <c r="GG105" s="21"/>
      <c r="GH105" s="21"/>
    </row>
    <row r="106" spans="82:190" ht="16.5" customHeight="1">
      <c r="CD106" s="117"/>
      <c r="CE106" s="117"/>
      <c r="CF106" s="117"/>
      <c r="CG106" s="117"/>
      <c r="CH106" s="117"/>
      <c r="CI106" s="117"/>
      <c r="CJ106" s="117"/>
      <c r="CK106" s="117"/>
      <c r="CL106" s="117"/>
      <c r="CM106" s="117"/>
      <c r="CN106" s="117"/>
      <c r="CO106" s="117"/>
      <c r="CP106" s="117"/>
      <c r="CQ106" s="117"/>
      <c r="CR106" s="117"/>
      <c r="CS106" s="117"/>
      <c r="CT106" s="117"/>
      <c r="CU106" s="117"/>
      <c r="CV106" s="117"/>
      <c r="CW106" s="117"/>
      <c r="CX106" s="117"/>
      <c r="CY106" s="117"/>
      <c r="CZ106" s="117"/>
      <c r="DA106" s="117"/>
      <c r="DB106" s="117"/>
      <c r="DC106" s="117"/>
      <c r="DD106" s="117"/>
      <c r="DE106" s="117"/>
      <c r="DF106" s="117"/>
      <c r="DG106" s="117"/>
      <c r="DH106" s="117"/>
      <c r="DI106" s="117"/>
      <c r="DJ106" s="117"/>
      <c r="DK106" s="117"/>
      <c r="DL106" s="117"/>
      <c r="DM106" s="117"/>
      <c r="DN106" s="117"/>
      <c r="DO106" s="117"/>
      <c r="DP106" s="117"/>
      <c r="DQ106" s="117"/>
      <c r="DR106" s="117"/>
      <c r="DS106" s="117"/>
      <c r="DT106" s="117"/>
      <c r="DU106" s="117"/>
      <c r="DV106" s="117"/>
      <c r="DW106" s="117"/>
      <c r="DX106" s="117"/>
      <c r="DY106" s="117"/>
      <c r="DZ106" s="21"/>
      <c r="EA106" s="21"/>
      <c r="EB106" s="21"/>
      <c r="EC106" s="21"/>
      <c r="ED106" s="21"/>
      <c r="EE106" s="21"/>
      <c r="EF106" s="21"/>
      <c r="EG106" s="21"/>
      <c r="EH106" s="21"/>
      <c r="EI106" s="21"/>
      <c r="EJ106" s="21"/>
      <c r="EK106" s="21"/>
      <c r="EL106" s="21"/>
      <c r="EM106" s="21"/>
      <c r="EN106" s="21"/>
      <c r="EO106" s="21"/>
      <c r="EP106" s="21"/>
      <c r="EQ106" s="21"/>
      <c r="ER106" s="21"/>
      <c r="ES106" s="21"/>
      <c r="ET106" s="21"/>
      <c r="EU106" s="21"/>
      <c r="EV106" s="21"/>
      <c r="EW106" s="21"/>
      <c r="EX106" s="21"/>
      <c r="EY106" s="21"/>
      <c r="EZ106" s="21"/>
      <c r="FA106" s="21"/>
      <c r="FB106" s="21"/>
      <c r="FC106" s="21"/>
      <c r="FD106" s="21"/>
      <c r="FE106" s="21"/>
      <c r="FF106" s="21"/>
      <c r="FG106" s="21"/>
      <c r="FH106" s="21"/>
      <c r="FI106" s="21"/>
      <c r="FJ106" s="21"/>
      <c r="FK106" s="21"/>
      <c r="FL106" s="21"/>
      <c r="FM106" s="21"/>
      <c r="FN106" s="21"/>
      <c r="FO106" s="21"/>
      <c r="FP106" s="21"/>
      <c r="FQ106" s="21"/>
      <c r="FR106" s="21"/>
      <c r="FS106" s="21"/>
      <c r="FT106" s="21"/>
      <c r="FU106" s="21"/>
      <c r="FV106" s="21"/>
      <c r="FW106" s="21"/>
      <c r="FX106" s="21"/>
      <c r="FY106" s="21"/>
      <c r="FZ106" s="21"/>
      <c r="GA106" s="21"/>
      <c r="GB106" s="21"/>
      <c r="GC106" s="21"/>
      <c r="GD106" s="21"/>
      <c r="GE106" s="21"/>
      <c r="GF106" s="21"/>
      <c r="GG106" s="21"/>
      <c r="GH106" s="21"/>
    </row>
    <row r="107" spans="82:190" ht="16.5" customHeight="1"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  <c r="DE107" s="117"/>
      <c r="DF107" s="117"/>
      <c r="DG107" s="117"/>
      <c r="DH107" s="117"/>
      <c r="DI107" s="117"/>
      <c r="DJ107" s="117"/>
      <c r="DK107" s="117"/>
      <c r="DL107" s="117"/>
      <c r="DM107" s="117"/>
      <c r="DN107" s="117"/>
      <c r="DO107" s="117"/>
      <c r="DP107" s="117"/>
      <c r="DQ107" s="117"/>
      <c r="DR107" s="117"/>
      <c r="DS107" s="117"/>
      <c r="DT107" s="117"/>
      <c r="DU107" s="117"/>
      <c r="DV107" s="117"/>
      <c r="DW107" s="117"/>
      <c r="DX107" s="117"/>
      <c r="DY107" s="117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  <c r="ES107" s="21"/>
      <c r="ET107" s="21"/>
      <c r="EU107" s="21"/>
      <c r="EV107" s="21"/>
      <c r="EW107" s="21"/>
      <c r="EX107" s="21"/>
      <c r="EY107" s="21"/>
      <c r="EZ107" s="21"/>
      <c r="FA107" s="21"/>
      <c r="FB107" s="21"/>
      <c r="FC107" s="21"/>
      <c r="FD107" s="21"/>
      <c r="FE107" s="21"/>
      <c r="FF107" s="21"/>
      <c r="FG107" s="21"/>
      <c r="FH107" s="21"/>
      <c r="FI107" s="21"/>
      <c r="FJ107" s="21"/>
      <c r="FK107" s="21"/>
      <c r="FL107" s="21"/>
      <c r="FM107" s="21"/>
      <c r="FN107" s="21"/>
      <c r="FO107" s="21"/>
      <c r="FP107" s="21"/>
      <c r="FQ107" s="21"/>
      <c r="FR107" s="21"/>
      <c r="FS107" s="21"/>
      <c r="FT107" s="21"/>
      <c r="FU107" s="21"/>
      <c r="FV107" s="21"/>
      <c r="FW107" s="21"/>
      <c r="FX107" s="21"/>
      <c r="FY107" s="21"/>
      <c r="FZ107" s="21"/>
      <c r="GA107" s="21"/>
      <c r="GB107" s="21"/>
      <c r="GC107" s="21"/>
      <c r="GD107" s="21"/>
      <c r="GE107" s="21"/>
      <c r="GF107" s="21"/>
      <c r="GG107" s="21"/>
      <c r="GH107" s="21"/>
    </row>
    <row r="108" spans="82:190" ht="16.5" customHeight="1"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  <c r="DE108" s="117"/>
      <c r="DF108" s="117"/>
      <c r="DG108" s="117"/>
      <c r="DH108" s="117"/>
      <c r="DI108" s="117"/>
      <c r="DJ108" s="117"/>
      <c r="DK108" s="117"/>
      <c r="DL108" s="117"/>
      <c r="DM108" s="117"/>
      <c r="DN108" s="117"/>
      <c r="DO108" s="117"/>
      <c r="DP108" s="117"/>
      <c r="DQ108" s="117"/>
      <c r="DR108" s="117"/>
      <c r="DS108" s="117"/>
      <c r="DT108" s="117"/>
      <c r="DU108" s="117"/>
      <c r="DV108" s="117"/>
      <c r="DW108" s="117"/>
      <c r="DX108" s="117"/>
      <c r="DY108" s="117"/>
      <c r="DZ108" s="21"/>
      <c r="EA108" s="21"/>
      <c r="EB108" s="21"/>
      <c r="EC108" s="21"/>
      <c r="ED108" s="21"/>
      <c r="EE108" s="21"/>
      <c r="EF108" s="21"/>
      <c r="EG108" s="21"/>
      <c r="EH108" s="21"/>
      <c r="EI108" s="21"/>
      <c r="EJ108" s="21"/>
      <c r="EK108" s="21"/>
      <c r="EL108" s="21"/>
      <c r="EM108" s="21"/>
      <c r="EN108" s="21"/>
      <c r="EO108" s="21"/>
      <c r="EP108" s="21"/>
      <c r="EQ108" s="21"/>
      <c r="ER108" s="21"/>
      <c r="ES108" s="21"/>
      <c r="ET108" s="21"/>
      <c r="EU108" s="21"/>
      <c r="EV108" s="21"/>
      <c r="EW108" s="21"/>
      <c r="EX108" s="21"/>
      <c r="EY108" s="21"/>
      <c r="EZ108" s="21"/>
      <c r="FA108" s="21"/>
      <c r="FB108" s="21"/>
      <c r="FC108" s="21"/>
      <c r="FD108" s="21"/>
      <c r="FE108" s="21"/>
      <c r="FF108" s="21"/>
      <c r="FG108" s="21"/>
      <c r="FH108" s="21"/>
      <c r="FI108" s="21"/>
      <c r="FJ108" s="21"/>
      <c r="FK108" s="21"/>
      <c r="FL108" s="21"/>
      <c r="FM108" s="21"/>
      <c r="FN108" s="21"/>
      <c r="FO108" s="21"/>
      <c r="FP108" s="21"/>
      <c r="FQ108" s="21"/>
      <c r="FR108" s="21"/>
      <c r="FS108" s="21"/>
      <c r="FT108" s="21"/>
      <c r="FU108" s="21"/>
      <c r="FV108" s="21"/>
      <c r="FW108" s="21"/>
      <c r="FX108" s="21"/>
      <c r="FY108" s="21"/>
      <c r="FZ108" s="21"/>
      <c r="GA108" s="21"/>
      <c r="GB108" s="21"/>
      <c r="GC108" s="21"/>
      <c r="GD108" s="21"/>
      <c r="GE108" s="21"/>
      <c r="GF108" s="21"/>
      <c r="GG108" s="21"/>
      <c r="GH108" s="21"/>
    </row>
    <row r="109" spans="82:190" ht="16.5" customHeight="1"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  <c r="DE109" s="117"/>
      <c r="DF109" s="117"/>
      <c r="DG109" s="117"/>
      <c r="DH109" s="117"/>
      <c r="DI109" s="117"/>
      <c r="DJ109" s="117"/>
      <c r="DK109" s="117"/>
      <c r="DL109" s="117"/>
      <c r="DM109" s="117"/>
      <c r="DN109" s="117"/>
      <c r="DO109" s="117"/>
      <c r="DP109" s="117"/>
      <c r="DQ109" s="117"/>
      <c r="DR109" s="117"/>
      <c r="DS109" s="117"/>
      <c r="DT109" s="117"/>
      <c r="DU109" s="117"/>
      <c r="DV109" s="117"/>
      <c r="DW109" s="117"/>
      <c r="DX109" s="117"/>
      <c r="DY109" s="117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  <c r="EV109" s="21"/>
      <c r="EW109" s="21"/>
      <c r="EX109" s="21"/>
      <c r="EY109" s="21"/>
      <c r="EZ109" s="21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21"/>
      <c r="GB109" s="21"/>
      <c r="GC109" s="21"/>
      <c r="GD109" s="21"/>
      <c r="GE109" s="21"/>
      <c r="GF109" s="21"/>
      <c r="GG109" s="21"/>
      <c r="GH109" s="21"/>
    </row>
    <row r="110" spans="82:190" ht="16.5" customHeight="1"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  <c r="DE110" s="117"/>
      <c r="DF110" s="117"/>
      <c r="DG110" s="117"/>
      <c r="DH110" s="117"/>
      <c r="DI110" s="117"/>
      <c r="DJ110" s="117"/>
      <c r="DK110" s="117"/>
      <c r="DL110" s="117"/>
      <c r="DM110" s="117"/>
      <c r="DN110" s="117"/>
      <c r="DO110" s="117"/>
      <c r="DP110" s="117"/>
      <c r="DQ110" s="117"/>
      <c r="DR110" s="117"/>
      <c r="DS110" s="117"/>
      <c r="DT110" s="117"/>
      <c r="DU110" s="117"/>
      <c r="DV110" s="117"/>
      <c r="DW110" s="117"/>
      <c r="DX110" s="117"/>
      <c r="DY110" s="117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1"/>
      <c r="EK110" s="21"/>
      <c r="EL110" s="21"/>
      <c r="EM110" s="21"/>
      <c r="EN110" s="21"/>
      <c r="EO110" s="21"/>
      <c r="EP110" s="21"/>
      <c r="EQ110" s="21"/>
      <c r="ER110" s="21"/>
      <c r="ES110" s="21"/>
      <c r="ET110" s="21"/>
      <c r="EU110" s="21"/>
      <c r="EV110" s="21"/>
      <c r="EW110" s="21"/>
      <c r="EX110" s="21"/>
      <c r="EY110" s="21"/>
      <c r="EZ110" s="21"/>
      <c r="FA110" s="21"/>
      <c r="FB110" s="21"/>
      <c r="FC110" s="21"/>
      <c r="FD110" s="21"/>
      <c r="FE110" s="21"/>
      <c r="FF110" s="21"/>
      <c r="FG110" s="21"/>
      <c r="FH110" s="21"/>
      <c r="FI110" s="21"/>
      <c r="FJ110" s="21"/>
      <c r="FK110" s="21"/>
      <c r="FL110" s="21"/>
      <c r="FM110" s="21"/>
      <c r="FN110" s="21"/>
      <c r="FO110" s="21"/>
      <c r="FP110" s="21"/>
      <c r="FQ110" s="21"/>
      <c r="FR110" s="21"/>
      <c r="FS110" s="21"/>
      <c r="FT110" s="21"/>
      <c r="FU110" s="21"/>
      <c r="FV110" s="21"/>
      <c r="FW110" s="21"/>
      <c r="FX110" s="21"/>
      <c r="FY110" s="21"/>
      <c r="FZ110" s="21"/>
      <c r="GA110" s="21"/>
      <c r="GB110" s="21"/>
      <c r="GC110" s="21"/>
      <c r="GD110" s="21"/>
      <c r="GE110" s="21"/>
      <c r="GF110" s="21"/>
      <c r="GG110" s="21"/>
      <c r="GH110" s="21"/>
    </row>
    <row r="111" spans="82:190" ht="16.5" customHeight="1"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  <c r="DE111" s="117"/>
      <c r="DF111" s="117"/>
      <c r="DG111" s="117"/>
      <c r="DH111" s="117"/>
      <c r="DI111" s="117"/>
      <c r="DJ111" s="117"/>
      <c r="DK111" s="117"/>
      <c r="DL111" s="117"/>
      <c r="DM111" s="117"/>
      <c r="DN111" s="117"/>
      <c r="DO111" s="117"/>
      <c r="DP111" s="117"/>
      <c r="DQ111" s="117"/>
      <c r="DR111" s="117"/>
      <c r="DS111" s="117"/>
      <c r="DT111" s="117"/>
      <c r="DU111" s="117"/>
      <c r="DV111" s="117"/>
      <c r="DW111" s="117"/>
      <c r="DX111" s="117"/>
      <c r="DY111" s="117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  <c r="EM111" s="21"/>
      <c r="EN111" s="21"/>
      <c r="EO111" s="21"/>
      <c r="EP111" s="21"/>
      <c r="EQ111" s="21"/>
      <c r="ER111" s="21"/>
      <c r="ES111" s="21"/>
      <c r="ET111" s="21"/>
      <c r="EU111" s="21"/>
      <c r="EV111" s="21"/>
      <c r="EW111" s="21"/>
      <c r="EX111" s="21"/>
      <c r="EY111" s="21"/>
      <c r="EZ111" s="21"/>
      <c r="FA111" s="21"/>
      <c r="FB111" s="21"/>
      <c r="FC111" s="21"/>
      <c r="FD111" s="21"/>
      <c r="FE111" s="21"/>
      <c r="FF111" s="21"/>
      <c r="FG111" s="21"/>
      <c r="FH111" s="21"/>
      <c r="FI111" s="21"/>
      <c r="FJ111" s="21"/>
      <c r="FK111" s="21"/>
      <c r="FL111" s="21"/>
      <c r="FM111" s="21"/>
      <c r="FN111" s="21"/>
      <c r="FO111" s="21"/>
      <c r="FP111" s="21"/>
      <c r="FQ111" s="21"/>
      <c r="FR111" s="21"/>
      <c r="FS111" s="21"/>
      <c r="FT111" s="21"/>
      <c r="FU111" s="21"/>
      <c r="FV111" s="21"/>
      <c r="FW111" s="21"/>
      <c r="FX111" s="21"/>
      <c r="FY111" s="21"/>
      <c r="FZ111" s="21"/>
      <c r="GA111" s="21"/>
      <c r="GB111" s="21"/>
      <c r="GC111" s="21"/>
      <c r="GD111" s="21"/>
      <c r="GE111" s="21"/>
      <c r="GF111" s="21"/>
      <c r="GG111" s="21"/>
      <c r="GH111" s="21"/>
    </row>
    <row r="112" spans="82:190" ht="16.5" customHeight="1"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  <c r="DE112" s="117"/>
      <c r="DF112" s="117"/>
      <c r="DG112" s="117"/>
      <c r="DH112" s="117"/>
      <c r="DI112" s="117"/>
      <c r="DJ112" s="117"/>
      <c r="DK112" s="117"/>
      <c r="DL112" s="117"/>
      <c r="DM112" s="117"/>
      <c r="DN112" s="117"/>
      <c r="DO112" s="117"/>
      <c r="DP112" s="117"/>
      <c r="DQ112" s="117"/>
      <c r="DR112" s="117"/>
      <c r="DS112" s="117"/>
      <c r="DT112" s="117"/>
      <c r="DU112" s="117"/>
      <c r="DV112" s="117"/>
      <c r="DW112" s="117"/>
      <c r="DX112" s="117"/>
      <c r="DY112" s="117"/>
      <c r="DZ112" s="21"/>
      <c r="EA112" s="21"/>
      <c r="EB112" s="21"/>
      <c r="EC112" s="21"/>
      <c r="ED112" s="21"/>
      <c r="EE112" s="21"/>
      <c r="EF112" s="21"/>
      <c r="EG112" s="21"/>
      <c r="EH112" s="21"/>
      <c r="EI112" s="21"/>
      <c r="EJ112" s="21"/>
      <c r="EK112" s="21"/>
      <c r="EL112" s="21"/>
      <c r="EM112" s="21"/>
      <c r="EN112" s="21"/>
      <c r="EO112" s="21"/>
      <c r="EP112" s="21"/>
      <c r="EQ112" s="21"/>
      <c r="ER112" s="21"/>
      <c r="ES112" s="21"/>
      <c r="ET112" s="21"/>
      <c r="EU112" s="21"/>
      <c r="EV112" s="21"/>
      <c r="EW112" s="21"/>
      <c r="EX112" s="21"/>
      <c r="EY112" s="21"/>
      <c r="EZ112" s="21"/>
      <c r="FA112" s="21"/>
      <c r="FB112" s="21"/>
      <c r="FC112" s="21"/>
      <c r="FD112" s="21"/>
      <c r="FE112" s="21"/>
      <c r="FF112" s="21"/>
      <c r="FG112" s="21"/>
      <c r="FH112" s="21"/>
      <c r="FI112" s="21"/>
      <c r="FJ112" s="21"/>
      <c r="FK112" s="21"/>
      <c r="FL112" s="21"/>
      <c r="FM112" s="21"/>
      <c r="FN112" s="21"/>
      <c r="FO112" s="21"/>
      <c r="FP112" s="21"/>
      <c r="FQ112" s="21"/>
      <c r="FR112" s="21"/>
      <c r="FS112" s="21"/>
      <c r="FT112" s="21"/>
      <c r="FU112" s="21"/>
      <c r="FV112" s="21"/>
      <c r="FW112" s="21"/>
      <c r="FX112" s="21"/>
      <c r="FY112" s="21"/>
      <c r="FZ112" s="21"/>
      <c r="GA112" s="21"/>
      <c r="GB112" s="21"/>
      <c r="GC112" s="21"/>
      <c r="GD112" s="21"/>
      <c r="GE112" s="21"/>
      <c r="GF112" s="21"/>
      <c r="GG112" s="21"/>
      <c r="GH112" s="21"/>
    </row>
    <row r="113" spans="1:190" ht="16.5" customHeight="1">
      <c r="A113" s="83"/>
      <c r="B113" s="83"/>
      <c r="C113" s="83"/>
      <c r="D113" s="85"/>
      <c r="E113" s="128"/>
      <c r="F113" s="129"/>
      <c r="G113" s="129"/>
      <c r="H113" s="129"/>
      <c r="I113" s="129"/>
      <c r="J113" s="129"/>
      <c r="K113" s="129"/>
      <c r="L113" s="129"/>
      <c r="M113" s="88"/>
      <c r="N113" s="88"/>
      <c r="O113" s="88"/>
      <c r="P113" s="88"/>
      <c r="Q113" s="88"/>
      <c r="R113" s="88"/>
      <c r="S113" s="130"/>
      <c r="T113" s="130"/>
      <c r="U113" s="130"/>
      <c r="V113" s="130"/>
      <c r="W113" s="130"/>
      <c r="X113" s="130"/>
      <c r="Y113" s="90"/>
      <c r="Z113" s="90"/>
      <c r="AA113" s="90"/>
      <c r="AB113" s="90"/>
      <c r="AC113" s="90"/>
      <c r="AD113" s="90"/>
      <c r="AE113" s="91"/>
      <c r="AF113" s="91"/>
      <c r="AG113" s="91"/>
      <c r="AH113" s="91"/>
      <c r="AI113" s="91"/>
      <c r="AJ113" s="91"/>
      <c r="AK113" s="226"/>
      <c r="AL113" s="226"/>
      <c r="AM113" s="226"/>
      <c r="AN113" s="226"/>
      <c r="AO113" s="226"/>
      <c r="AP113" s="226"/>
      <c r="AQ113" s="92"/>
      <c r="AR113" s="92"/>
      <c r="AS113" s="92"/>
      <c r="AT113" s="92"/>
      <c r="AU113" s="92"/>
      <c r="AV113" s="92"/>
      <c r="AW113" s="92"/>
      <c r="AX113" s="92"/>
      <c r="AY113" s="92"/>
      <c r="AZ113" s="91"/>
      <c r="BA113" s="91"/>
      <c r="BB113" s="91"/>
      <c r="BC113" s="91"/>
      <c r="BD113" s="117"/>
      <c r="BE113" s="131"/>
      <c r="BF113" s="131"/>
      <c r="BG113" s="131"/>
      <c r="BH113" s="131"/>
      <c r="BI113" s="131"/>
      <c r="BJ113" s="131"/>
      <c r="BK113" s="131"/>
      <c r="BL113" s="131"/>
      <c r="BM113" s="131"/>
      <c r="BN113" s="131"/>
      <c r="BO113" s="131"/>
      <c r="BP113" s="131"/>
      <c r="BQ113" s="131"/>
      <c r="BR113" s="131"/>
      <c r="BS113" s="131"/>
      <c r="BT113" s="131"/>
      <c r="BU113" s="131"/>
      <c r="BV113" s="131"/>
      <c r="BW113" s="131"/>
      <c r="BX113" s="131"/>
      <c r="BY113" s="131"/>
      <c r="BZ113" s="131"/>
      <c r="CA113" s="131"/>
      <c r="CB113" s="131"/>
      <c r="CC113" s="131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  <c r="DE113" s="117"/>
      <c r="DF113" s="117"/>
      <c r="DG113" s="117"/>
      <c r="DH113" s="117"/>
      <c r="DI113" s="117"/>
      <c r="DJ113" s="117"/>
      <c r="DK113" s="117"/>
      <c r="DL113" s="117"/>
      <c r="DM113" s="117"/>
      <c r="DN113" s="117"/>
      <c r="DO113" s="117"/>
      <c r="DP113" s="117"/>
      <c r="DQ113" s="117"/>
      <c r="DR113" s="117"/>
      <c r="DS113" s="117"/>
      <c r="DT113" s="117"/>
      <c r="DU113" s="117"/>
      <c r="DV113" s="117"/>
      <c r="DW113" s="117"/>
      <c r="DX113" s="117"/>
      <c r="DY113" s="117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  <c r="ET113" s="21"/>
      <c r="EU113" s="21"/>
      <c r="EV113" s="21"/>
      <c r="EW113" s="21"/>
      <c r="EX113" s="21"/>
      <c r="EY113" s="21"/>
      <c r="EZ113" s="21"/>
      <c r="FA113" s="21"/>
      <c r="FB113" s="21"/>
      <c r="FC113" s="21"/>
      <c r="FD113" s="21"/>
      <c r="FE113" s="21"/>
      <c r="FF113" s="21"/>
      <c r="FG113" s="21"/>
      <c r="FH113" s="21"/>
      <c r="FI113" s="21"/>
      <c r="FJ113" s="21"/>
      <c r="FK113" s="21"/>
      <c r="FL113" s="21"/>
      <c r="FM113" s="21"/>
      <c r="FN113" s="21"/>
      <c r="FO113" s="21"/>
      <c r="FP113" s="21"/>
      <c r="FQ113" s="21"/>
      <c r="FR113" s="21"/>
      <c r="FS113" s="21"/>
      <c r="FT113" s="21"/>
      <c r="FU113" s="21"/>
      <c r="FV113" s="21"/>
      <c r="FW113" s="21"/>
      <c r="FX113" s="21"/>
      <c r="FY113" s="21"/>
      <c r="FZ113" s="21"/>
      <c r="GA113" s="21"/>
      <c r="GB113" s="21"/>
      <c r="GC113" s="21"/>
      <c r="GD113" s="21"/>
      <c r="GE113" s="21"/>
      <c r="GF113" s="21"/>
      <c r="GG113" s="21"/>
      <c r="GH113" s="21"/>
    </row>
    <row r="114" spans="1:190" ht="16.5" customHeight="1">
      <c r="A114" s="83"/>
      <c r="B114" s="83"/>
      <c r="C114" s="83"/>
      <c r="D114" s="85"/>
      <c r="E114" s="128"/>
      <c r="F114" s="129"/>
      <c r="G114" s="129"/>
      <c r="H114" s="129"/>
      <c r="I114" s="129"/>
      <c r="J114" s="129"/>
      <c r="K114" s="129"/>
      <c r="L114" s="129"/>
      <c r="M114" s="88"/>
      <c r="N114" s="88"/>
      <c r="O114" s="88"/>
      <c r="P114" s="88"/>
      <c r="Q114" s="88"/>
      <c r="R114" s="88"/>
      <c r="S114" s="130"/>
      <c r="T114" s="130"/>
      <c r="U114" s="130"/>
      <c r="V114" s="130"/>
      <c r="W114" s="130"/>
      <c r="X114" s="130"/>
      <c r="Y114" s="90"/>
      <c r="Z114" s="90"/>
      <c r="AA114" s="90"/>
      <c r="AB114" s="90"/>
      <c r="AC114" s="90"/>
      <c r="AD114" s="90"/>
      <c r="AE114" s="91"/>
      <c r="AF114" s="91"/>
      <c r="AG114" s="91"/>
      <c r="AH114" s="91"/>
      <c r="AI114" s="91"/>
      <c r="AJ114" s="91"/>
      <c r="AK114" s="226"/>
      <c r="AL114" s="226"/>
      <c r="AM114" s="226"/>
      <c r="AN114" s="226"/>
      <c r="AO114" s="226"/>
      <c r="AP114" s="226"/>
      <c r="AQ114" s="92"/>
      <c r="AR114" s="92"/>
      <c r="AS114" s="92"/>
      <c r="AT114" s="92"/>
      <c r="AU114" s="92"/>
      <c r="AV114" s="92"/>
      <c r="AW114" s="92"/>
      <c r="AX114" s="92"/>
      <c r="AY114" s="92"/>
      <c r="BA114" s="91"/>
      <c r="BB114" s="91"/>
      <c r="BC114" s="91"/>
      <c r="BD114" s="117"/>
      <c r="BE114" s="131"/>
      <c r="BF114" s="131"/>
      <c r="BG114" s="131"/>
      <c r="BH114" s="131"/>
      <c r="BI114" s="131"/>
      <c r="BJ114" s="131"/>
      <c r="BK114" s="131"/>
      <c r="BL114" s="131"/>
      <c r="BM114" s="131"/>
      <c r="BN114" s="131"/>
      <c r="BO114" s="131"/>
      <c r="BP114" s="131"/>
      <c r="BQ114" s="131"/>
      <c r="BR114" s="131"/>
      <c r="BS114" s="131"/>
      <c r="BT114" s="131"/>
      <c r="BU114" s="131"/>
      <c r="BV114" s="131"/>
      <c r="BW114" s="131"/>
      <c r="BX114" s="131"/>
      <c r="BY114" s="131"/>
      <c r="BZ114" s="131"/>
      <c r="CA114" s="131"/>
      <c r="CB114" s="131"/>
      <c r="CC114" s="131"/>
      <c r="CD114" s="117"/>
      <c r="CE114" s="117"/>
      <c r="CF114" s="117"/>
      <c r="CG114" s="117"/>
      <c r="CH114" s="117"/>
      <c r="CI114" s="117"/>
      <c r="CJ114" s="117"/>
      <c r="CK114" s="117"/>
      <c r="CL114" s="117"/>
      <c r="CM114" s="117"/>
      <c r="CN114" s="117"/>
      <c r="CO114" s="117"/>
      <c r="CP114" s="117"/>
      <c r="CQ114" s="117"/>
      <c r="CR114" s="117"/>
      <c r="CS114" s="117"/>
      <c r="CT114" s="117"/>
      <c r="CU114" s="117"/>
      <c r="CV114" s="117"/>
      <c r="CW114" s="117"/>
      <c r="CX114" s="117"/>
      <c r="CY114" s="117"/>
      <c r="CZ114" s="117"/>
      <c r="DA114" s="117"/>
      <c r="DB114" s="117"/>
      <c r="DC114" s="117"/>
      <c r="DD114" s="117"/>
      <c r="DE114" s="117"/>
      <c r="DF114" s="117"/>
      <c r="DG114" s="117"/>
      <c r="DH114" s="117"/>
      <c r="DI114" s="117"/>
      <c r="DJ114" s="117"/>
      <c r="DK114" s="117"/>
      <c r="DL114" s="117"/>
      <c r="DM114" s="117"/>
      <c r="DN114" s="117"/>
      <c r="DO114" s="117"/>
      <c r="DP114" s="117"/>
      <c r="DQ114" s="117"/>
      <c r="DR114" s="117"/>
      <c r="DS114" s="117"/>
      <c r="DT114" s="117"/>
      <c r="DU114" s="117"/>
      <c r="DV114" s="117"/>
      <c r="DW114" s="117"/>
      <c r="DX114" s="117"/>
      <c r="DY114" s="117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  <c r="EN114" s="21"/>
      <c r="EO114" s="21"/>
      <c r="EP114" s="21"/>
      <c r="EQ114" s="21"/>
      <c r="ER114" s="21"/>
      <c r="ES114" s="21"/>
      <c r="ET114" s="21"/>
      <c r="EU114" s="21"/>
      <c r="EV114" s="21"/>
      <c r="EW114" s="21"/>
      <c r="EX114" s="21"/>
      <c r="EY114" s="21"/>
      <c r="EZ114" s="21"/>
      <c r="FA114" s="21"/>
      <c r="FB114" s="21"/>
      <c r="FC114" s="21"/>
      <c r="FD114" s="21"/>
      <c r="FE114" s="21"/>
      <c r="FF114" s="21"/>
      <c r="FG114" s="21"/>
      <c r="FH114" s="21"/>
      <c r="FI114" s="21"/>
      <c r="FJ114" s="21"/>
      <c r="FK114" s="21"/>
      <c r="FL114" s="21"/>
      <c r="FM114" s="21"/>
      <c r="FN114" s="21"/>
      <c r="FO114" s="21"/>
      <c r="FP114" s="21"/>
      <c r="FQ114" s="21"/>
      <c r="FR114" s="21"/>
      <c r="FS114" s="21"/>
      <c r="FT114" s="21"/>
      <c r="FU114" s="21"/>
      <c r="FV114" s="21"/>
      <c r="FW114" s="21"/>
      <c r="FX114" s="21"/>
      <c r="FY114" s="21"/>
      <c r="FZ114" s="21"/>
      <c r="GA114" s="21"/>
      <c r="GB114" s="21"/>
      <c r="GC114" s="21"/>
      <c r="GD114" s="21"/>
      <c r="GE114" s="21"/>
      <c r="GF114" s="21"/>
      <c r="GG114" s="21"/>
      <c r="GH114" s="21"/>
    </row>
    <row r="115" spans="1:190" ht="16.5" customHeight="1">
      <c r="A115" s="83"/>
      <c r="B115" s="83"/>
      <c r="C115" s="83"/>
      <c r="D115" s="85"/>
      <c r="E115" s="128"/>
      <c r="F115" s="129"/>
      <c r="G115" s="129"/>
      <c r="H115" s="129"/>
      <c r="I115" s="129"/>
      <c r="J115" s="129"/>
      <c r="K115" s="129"/>
      <c r="L115" s="129"/>
      <c r="M115" s="88"/>
      <c r="N115" s="88"/>
      <c r="O115" s="88"/>
      <c r="P115" s="88"/>
      <c r="Q115" s="88"/>
      <c r="R115" s="88"/>
      <c r="S115" s="130"/>
      <c r="T115" s="130"/>
      <c r="U115" s="130"/>
      <c r="V115" s="130"/>
      <c r="W115" s="130"/>
      <c r="X115" s="130"/>
      <c r="Y115" s="90"/>
      <c r="Z115" s="90"/>
      <c r="AA115" s="90"/>
      <c r="AB115" s="90"/>
      <c r="AC115" s="90"/>
      <c r="AD115" s="90"/>
      <c r="AE115" s="91"/>
      <c r="AF115" s="91"/>
      <c r="AG115" s="91"/>
      <c r="AH115" s="91"/>
      <c r="AI115" s="91"/>
      <c r="AJ115" s="91"/>
      <c r="AK115" s="226"/>
      <c r="AL115" s="226"/>
      <c r="AM115" s="226"/>
      <c r="AN115" s="226"/>
      <c r="AO115" s="226"/>
      <c r="AP115" s="226"/>
      <c r="AQ115" s="92"/>
      <c r="AR115" s="92"/>
      <c r="AS115" s="92"/>
      <c r="AT115" s="92"/>
      <c r="AU115" s="92"/>
      <c r="AV115" s="92"/>
      <c r="AW115" s="92"/>
      <c r="AX115" s="92"/>
      <c r="AY115" s="92"/>
      <c r="AZ115" s="91"/>
      <c r="BA115" s="132"/>
      <c r="BB115" s="91"/>
      <c r="BC115" s="91"/>
      <c r="BD115" s="117"/>
      <c r="BE115" s="131"/>
      <c r="BF115" s="131"/>
      <c r="BG115" s="131"/>
      <c r="BH115" s="131"/>
      <c r="BI115" s="131"/>
      <c r="BJ115" s="131"/>
      <c r="BK115" s="131"/>
      <c r="BL115" s="131"/>
      <c r="BM115" s="131"/>
      <c r="BN115" s="131"/>
      <c r="BO115" s="131"/>
      <c r="BP115" s="131"/>
      <c r="BQ115" s="131"/>
      <c r="BR115" s="131"/>
      <c r="BS115" s="131"/>
      <c r="BT115" s="131"/>
      <c r="BU115" s="131"/>
      <c r="BV115" s="131"/>
      <c r="BW115" s="131"/>
      <c r="BX115" s="131"/>
      <c r="BY115" s="131"/>
      <c r="BZ115" s="131"/>
      <c r="CA115" s="131"/>
      <c r="CB115" s="131"/>
      <c r="CC115" s="131"/>
      <c r="CD115" s="117"/>
      <c r="CE115" s="117"/>
      <c r="CF115" s="117"/>
      <c r="CG115" s="117"/>
      <c r="CH115" s="117"/>
      <c r="CI115" s="117"/>
      <c r="CJ115" s="117"/>
      <c r="CK115" s="117"/>
      <c r="CL115" s="117"/>
      <c r="CM115" s="117"/>
      <c r="CN115" s="117"/>
      <c r="CO115" s="117"/>
      <c r="CP115" s="117"/>
      <c r="CQ115" s="117"/>
      <c r="CR115" s="117"/>
      <c r="CS115" s="117"/>
      <c r="CT115" s="117"/>
      <c r="CU115" s="117"/>
      <c r="CV115" s="117"/>
      <c r="CW115" s="117"/>
      <c r="CX115" s="117"/>
      <c r="CY115" s="117"/>
      <c r="CZ115" s="117"/>
      <c r="DA115" s="117"/>
      <c r="DB115" s="117"/>
      <c r="DC115" s="117"/>
      <c r="DD115" s="117"/>
      <c r="DE115" s="117"/>
      <c r="DF115" s="117"/>
      <c r="DG115" s="117"/>
      <c r="DH115" s="117"/>
      <c r="DI115" s="117"/>
      <c r="DJ115" s="117"/>
      <c r="DK115" s="117"/>
      <c r="DL115" s="117"/>
      <c r="DM115" s="117"/>
      <c r="DN115" s="117"/>
      <c r="DO115" s="117"/>
      <c r="DP115" s="117"/>
      <c r="DQ115" s="117"/>
      <c r="DR115" s="117"/>
      <c r="DS115" s="117"/>
      <c r="DT115" s="117"/>
      <c r="DU115" s="117"/>
      <c r="DV115" s="117"/>
      <c r="DW115" s="117"/>
      <c r="DX115" s="117"/>
      <c r="DY115" s="117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  <c r="ET115" s="21"/>
      <c r="EU115" s="21"/>
      <c r="EV115" s="21"/>
      <c r="EW115" s="21"/>
      <c r="EX115" s="21"/>
      <c r="EY115" s="21"/>
      <c r="EZ115" s="21"/>
      <c r="FA115" s="21"/>
      <c r="FB115" s="21"/>
      <c r="FC115" s="21"/>
      <c r="FD115" s="21"/>
      <c r="FE115" s="21"/>
      <c r="FF115" s="21"/>
      <c r="FG115" s="21"/>
      <c r="FH115" s="21"/>
      <c r="FI115" s="21"/>
      <c r="FJ115" s="21"/>
      <c r="FK115" s="21"/>
      <c r="FL115" s="21"/>
      <c r="FM115" s="21"/>
      <c r="FN115" s="21"/>
      <c r="FO115" s="21"/>
      <c r="FP115" s="21"/>
      <c r="FQ115" s="21"/>
      <c r="FR115" s="21"/>
      <c r="FS115" s="21"/>
      <c r="FT115" s="21"/>
      <c r="FU115" s="21"/>
      <c r="FV115" s="21"/>
      <c r="FW115" s="21"/>
      <c r="FX115" s="21"/>
      <c r="FY115" s="21"/>
      <c r="FZ115" s="21"/>
      <c r="GA115" s="21"/>
      <c r="GB115" s="21"/>
      <c r="GC115" s="21"/>
      <c r="GD115" s="21"/>
      <c r="GE115" s="21"/>
      <c r="GF115" s="21"/>
      <c r="GG115" s="21"/>
      <c r="GH115" s="21"/>
    </row>
    <row r="116" spans="1:190" ht="16.5" customHeight="1">
      <c r="A116" s="83"/>
      <c r="B116" s="83"/>
      <c r="C116" s="83"/>
      <c r="D116" s="85"/>
      <c r="E116" s="128"/>
      <c r="F116" s="129"/>
      <c r="G116" s="129"/>
      <c r="H116" s="129"/>
      <c r="I116" s="129"/>
      <c r="J116" s="129"/>
      <c r="K116" s="129"/>
      <c r="L116" s="129"/>
      <c r="M116" s="88"/>
      <c r="N116" s="88"/>
      <c r="O116" s="88"/>
      <c r="P116" s="88"/>
      <c r="Q116" s="88"/>
      <c r="R116" s="88"/>
      <c r="S116" s="130"/>
      <c r="T116" s="130"/>
      <c r="U116" s="130"/>
      <c r="V116" s="130"/>
      <c r="W116" s="130"/>
      <c r="X116" s="130"/>
      <c r="Y116" s="90"/>
      <c r="Z116" s="90"/>
      <c r="AA116" s="90"/>
      <c r="AB116" s="90"/>
      <c r="AC116" s="90"/>
      <c r="AD116" s="90"/>
      <c r="AE116" s="91"/>
      <c r="AF116" s="91"/>
      <c r="AG116" s="91"/>
      <c r="AH116" s="91"/>
      <c r="AI116" s="91"/>
      <c r="AJ116" s="91"/>
      <c r="AK116" s="226"/>
      <c r="AL116" s="226"/>
      <c r="AM116" s="226"/>
      <c r="AN116" s="226"/>
      <c r="AO116" s="226"/>
      <c r="AP116" s="226"/>
      <c r="AQ116" s="92"/>
      <c r="AR116" s="92"/>
      <c r="AS116" s="92"/>
      <c r="AT116" s="92"/>
      <c r="AU116" s="92"/>
      <c r="AV116" s="92"/>
      <c r="AW116" s="92"/>
      <c r="AX116" s="92"/>
      <c r="AY116" s="92"/>
      <c r="AZ116" s="91"/>
      <c r="BA116" s="91"/>
      <c r="BB116" s="91"/>
      <c r="BC116" s="91"/>
      <c r="BD116" s="117"/>
      <c r="BE116" s="131"/>
      <c r="BF116" s="131"/>
      <c r="BG116" s="131"/>
      <c r="BH116" s="131"/>
      <c r="BI116" s="131"/>
      <c r="BJ116" s="131"/>
      <c r="BK116" s="131"/>
      <c r="BL116" s="131"/>
      <c r="BM116" s="131"/>
      <c r="BN116" s="131"/>
      <c r="BO116" s="131"/>
      <c r="BP116" s="131"/>
      <c r="BQ116" s="131"/>
      <c r="BR116" s="131"/>
      <c r="BS116" s="131"/>
      <c r="BT116" s="131"/>
      <c r="BU116" s="131"/>
      <c r="BV116" s="131"/>
      <c r="BW116" s="131"/>
      <c r="BX116" s="131"/>
      <c r="BY116" s="131"/>
      <c r="BZ116" s="131"/>
      <c r="CA116" s="131"/>
      <c r="CB116" s="131"/>
      <c r="CC116" s="131"/>
      <c r="CD116" s="117"/>
      <c r="CE116" s="117"/>
      <c r="CF116" s="117"/>
      <c r="CG116" s="117"/>
      <c r="CH116" s="117"/>
      <c r="CI116" s="117"/>
      <c r="CJ116" s="117"/>
      <c r="CK116" s="117"/>
      <c r="CL116" s="117"/>
      <c r="CM116" s="117"/>
      <c r="CN116" s="117"/>
      <c r="CO116" s="117"/>
      <c r="CP116" s="117"/>
      <c r="CQ116" s="117"/>
      <c r="CR116" s="117"/>
      <c r="CS116" s="117"/>
      <c r="CT116" s="117"/>
      <c r="CU116" s="117"/>
      <c r="CV116" s="117"/>
      <c r="CW116" s="117"/>
      <c r="CX116" s="117"/>
      <c r="CY116" s="117"/>
      <c r="CZ116" s="117"/>
      <c r="DA116" s="117"/>
      <c r="DB116" s="117"/>
      <c r="DC116" s="117"/>
      <c r="DD116" s="117"/>
      <c r="DE116" s="117"/>
      <c r="DF116" s="117"/>
      <c r="DG116" s="117"/>
      <c r="DH116" s="117"/>
      <c r="DI116" s="117"/>
      <c r="DJ116" s="117"/>
      <c r="DK116" s="117"/>
      <c r="DL116" s="117"/>
      <c r="DM116" s="117"/>
      <c r="DN116" s="117"/>
      <c r="DO116" s="117"/>
      <c r="DP116" s="117"/>
      <c r="DQ116" s="117"/>
      <c r="DR116" s="117"/>
      <c r="DS116" s="117"/>
      <c r="DT116" s="117"/>
      <c r="DU116" s="117"/>
      <c r="DV116" s="117"/>
      <c r="DW116" s="117"/>
      <c r="DX116" s="117"/>
      <c r="DY116" s="117"/>
      <c r="DZ116" s="21"/>
      <c r="EA116" s="21"/>
      <c r="EB116" s="21"/>
      <c r="EC116" s="21"/>
      <c r="ED116" s="21"/>
      <c r="EE116" s="21"/>
      <c r="EF116" s="21"/>
      <c r="EG116" s="21"/>
      <c r="EH116" s="21"/>
      <c r="EI116" s="21"/>
      <c r="EJ116" s="21"/>
      <c r="EK116" s="21"/>
      <c r="EL116" s="21"/>
      <c r="EM116" s="21"/>
      <c r="EN116" s="21"/>
      <c r="EO116" s="21"/>
      <c r="EP116" s="21"/>
      <c r="EQ116" s="21"/>
      <c r="ER116" s="21"/>
      <c r="ES116" s="21"/>
      <c r="ET116" s="21"/>
      <c r="EU116" s="21"/>
      <c r="EV116" s="21"/>
      <c r="EW116" s="21"/>
      <c r="EX116" s="21"/>
      <c r="EY116" s="21"/>
      <c r="EZ116" s="21"/>
      <c r="FA116" s="21"/>
      <c r="FB116" s="21"/>
      <c r="FC116" s="21"/>
      <c r="FD116" s="21"/>
      <c r="FE116" s="21"/>
      <c r="FF116" s="21"/>
      <c r="FG116" s="21"/>
      <c r="FH116" s="21"/>
      <c r="FI116" s="21"/>
      <c r="FJ116" s="21"/>
      <c r="FK116" s="21"/>
      <c r="FL116" s="21"/>
      <c r="FM116" s="21"/>
      <c r="FN116" s="21"/>
      <c r="FO116" s="21"/>
      <c r="FP116" s="21"/>
      <c r="FQ116" s="21"/>
      <c r="FR116" s="21"/>
      <c r="FS116" s="21"/>
      <c r="FT116" s="21"/>
      <c r="FU116" s="21"/>
      <c r="FV116" s="21"/>
      <c r="FW116" s="21"/>
      <c r="FX116" s="21"/>
      <c r="FY116" s="21"/>
      <c r="FZ116" s="21"/>
      <c r="GA116" s="21"/>
      <c r="GB116" s="21"/>
      <c r="GC116" s="21"/>
      <c r="GD116" s="21"/>
      <c r="GE116" s="21"/>
      <c r="GF116" s="21"/>
      <c r="GG116" s="21"/>
      <c r="GH116" s="21"/>
    </row>
    <row r="117" spans="1:190" ht="16.5" customHeight="1">
      <c r="A117" s="83"/>
      <c r="B117" s="83"/>
      <c r="C117" s="83"/>
      <c r="D117" s="85"/>
      <c r="E117" s="128"/>
      <c r="F117" s="129"/>
      <c r="G117" s="129"/>
      <c r="H117" s="129"/>
      <c r="I117" s="129"/>
      <c r="J117" s="129"/>
      <c r="K117" s="129"/>
      <c r="L117" s="129"/>
      <c r="M117" s="88"/>
      <c r="N117" s="88"/>
      <c r="O117" s="88"/>
      <c r="P117" s="88"/>
      <c r="Q117" s="88"/>
      <c r="R117" s="88"/>
      <c r="S117" s="130"/>
      <c r="T117" s="130"/>
      <c r="U117" s="130"/>
      <c r="V117" s="130"/>
      <c r="W117" s="130"/>
      <c r="X117" s="130"/>
      <c r="Y117" s="90"/>
      <c r="Z117" s="90"/>
      <c r="AA117" s="90"/>
      <c r="AB117" s="90"/>
      <c r="AC117" s="90"/>
      <c r="AD117" s="90"/>
      <c r="AE117" s="91"/>
      <c r="AF117" s="91"/>
      <c r="AG117" s="91"/>
      <c r="AH117" s="91"/>
      <c r="AI117" s="91"/>
      <c r="AJ117" s="91"/>
      <c r="AK117" s="226"/>
      <c r="AL117" s="226"/>
      <c r="AM117" s="226"/>
      <c r="AN117" s="226"/>
      <c r="AO117" s="226"/>
      <c r="AP117" s="226"/>
      <c r="AQ117" s="92"/>
      <c r="AR117" s="92"/>
      <c r="AS117" s="92"/>
      <c r="AT117" s="92"/>
      <c r="AU117" s="92"/>
      <c r="AV117" s="92"/>
      <c r="AW117" s="92"/>
      <c r="AX117" s="92"/>
      <c r="AY117" s="92"/>
      <c r="AZ117" s="91"/>
      <c r="BA117" s="91"/>
      <c r="BB117" s="91"/>
      <c r="BC117" s="91"/>
      <c r="BD117" s="117"/>
      <c r="BE117" s="131"/>
      <c r="BF117" s="131"/>
      <c r="BG117" s="131"/>
      <c r="BH117" s="131"/>
      <c r="BI117" s="131"/>
      <c r="BJ117" s="131"/>
      <c r="BK117" s="131"/>
      <c r="BL117" s="131"/>
      <c r="BM117" s="131"/>
      <c r="BN117" s="131"/>
      <c r="BO117" s="131"/>
      <c r="BP117" s="131"/>
      <c r="BQ117" s="131"/>
      <c r="BR117" s="131"/>
      <c r="BS117" s="131"/>
      <c r="BT117" s="131"/>
      <c r="BU117" s="131"/>
      <c r="BV117" s="131"/>
      <c r="BW117" s="131"/>
      <c r="BX117" s="131"/>
      <c r="BY117" s="131"/>
      <c r="BZ117" s="131"/>
      <c r="CA117" s="131"/>
      <c r="CB117" s="131"/>
      <c r="CC117" s="131"/>
      <c r="CD117" s="117"/>
      <c r="CE117" s="117"/>
      <c r="CF117" s="117"/>
      <c r="CG117" s="117"/>
      <c r="CH117" s="117"/>
      <c r="CI117" s="117"/>
      <c r="CJ117" s="117"/>
      <c r="CK117" s="117"/>
      <c r="CL117" s="117"/>
      <c r="CM117" s="117"/>
      <c r="CN117" s="117"/>
      <c r="CO117" s="117"/>
      <c r="CP117" s="117"/>
      <c r="CQ117" s="117"/>
      <c r="CR117" s="117"/>
      <c r="CS117" s="117"/>
      <c r="CT117" s="117"/>
      <c r="CU117" s="117"/>
      <c r="CV117" s="117"/>
      <c r="CW117" s="117"/>
      <c r="CX117" s="117"/>
      <c r="CY117" s="117"/>
      <c r="CZ117" s="117"/>
      <c r="DA117" s="117"/>
      <c r="DB117" s="117"/>
      <c r="DC117" s="117"/>
      <c r="DD117" s="117"/>
      <c r="DE117" s="117"/>
      <c r="DF117" s="117"/>
      <c r="DG117" s="117"/>
      <c r="DH117" s="117"/>
      <c r="DI117" s="117"/>
      <c r="DJ117" s="117"/>
      <c r="DK117" s="117"/>
      <c r="DL117" s="117"/>
      <c r="DM117" s="117"/>
      <c r="DN117" s="117"/>
      <c r="DO117" s="117"/>
      <c r="DP117" s="117"/>
      <c r="DQ117" s="117"/>
      <c r="DR117" s="117"/>
      <c r="DS117" s="117"/>
      <c r="DT117" s="117"/>
      <c r="DU117" s="117"/>
      <c r="DV117" s="117"/>
      <c r="DW117" s="117"/>
      <c r="DX117" s="117"/>
      <c r="DY117" s="117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  <c r="ET117" s="21"/>
      <c r="EU117" s="21"/>
      <c r="EV117" s="21"/>
      <c r="EW117" s="21"/>
      <c r="EX117" s="21"/>
      <c r="EY117" s="21"/>
      <c r="EZ117" s="21"/>
      <c r="FA117" s="21"/>
      <c r="FB117" s="21"/>
      <c r="FC117" s="21"/>
      <c r="FD117" s="21"/>
      <c r="FE117" s="21"/>
      <c r="FF117" s="21"/>
      <c r="FG117" s="21"/>
      <c r="FH117" s="21"/>
      <c r="FI117" s="21"/>
      <c r="FJ117" s="21"/>
      <c r="FK117" s="21"/>
      <c r="FL117" s="21"/>
      <c r="FM117" s="21"/>
      <c r="FN117" s="21"/>
      <c r="FO117" s="21"/>
      <c r="FP117" s="21"/>
      <c r="FQ117" s="21"/>
      <c r="FR117" s="21"/>
      <c r="FS117" s="21"/>
      <c r="FT117" s="21"/>
      <c r="FU117" s="21"/>
      <c r="FV117" s="21"/>
      <c r="FW117" s="21"/>
      <c r="FX117" s="21"/>
      <c r="FY117" s="21"/>
      <c r="FZ117" s="21"/>
      <c r="GA117" s="21"/>
      <c r="GB117" s="21"/>
      <c r="GC117" s="21"/>
      <c r="GD117" s="21"/>
      <c r="GE117" s="21"/>
      <c r="GF117" s="21"/>
      <c r="GG117" s="21"/>
      <c r="GH117" s="21"/>
    </row>
    <row r="118" spans="1:190" ht="16.5" customHeight="1">
      <c r="A118" s="83"/>
      <c r="B118" s="83"/>
      <c r="C118" s="83"/>
      <c r="D118" s="85"/>
      <c r="E118" s="128"/>
      <c r="F118" s="129"/>
      <c r="G118" s="129"/>
      <c r="H118" s="129"/>
      <c r="I118" s="129"/>
      <c r="J118" s="129"/>
      <c r="K118" s="129"/>
      <c r="L118" s="129"/>
      <c r="M118" s="88"/>
      <c r="N118" s="88"/>
      <c r="O118" s="88"/>
      <c r="P118" s="88"/>
      <c r="Q118" s="88"/>
      <c r="R118" s="88"/>
      <c r="S118" s="130"/>
      <c r="T118" s="130"/>
      <c r="U118" s="130"/>
      <c r="V118" s="130"/>
      <c r="W118" s="130"/>
      <c r="X118" s="130"/>
      <c r="Y118" s="90"/>
      <c r="Z118" s="90"/>
      <c r="AA118" s="90"/>
      <c r="AB118" s="90"/>
      <c r="AC118" s="90"/>
      <c r="AD118" s="90"/>
      <c r="AE118" s="91"/>
      <c r="AF118" s="91"/>
      <c r="AG118" s="91"/>
      <c r="AH118" s="91"/>
      <c r="AI118" s="91"/>
      <c r="AJ118" s="91"/>
      <c r="AK118" s="226"/>
      <c r="AL118" s="226"/>
      <c r="AM118" s="226"/>
      <c r="AN118" s="226"/>
      <c r="AO118" s="226"/>
      <c r="AP118" s="226"/>
      <c r="AQ118" s="92"/>
      <c r="AR118" s="92"/>
      <c r="AS118" s="92"/>
      <c r="AT118" s="92"/>
      <c r="AU118" s="92"/>
      <c r="AV118" s="92"/>
      <c r="AW118" s="92"/>
      <c r="AX118" s="92"/>
      <c r="AY118" s="92"/>
      <c r="AZ118" s="91"/>
      <c r="BA118" s="91"/>
      <c r="BB118" s="91"/>
      <c r="BC118" s="91"/>
      <c r="BD118" s="117"/>
      <c r="BE118" s="131"/>
      <c r="BF118" s="131"/>
      <c r="BG118" s="131"/>
      <c r="BH118" s="131"/>
      <c r="BI118" s="131"/>
      <c r="BJ118" s="131"/>
      <c r="BK118" s="131"/>
      <c r="BL118" s="131"/>
      <c r="BM118" s="131"/>
      <c r="BN118" s="131"/>
      <c r="BO118" s="131"/>
      <c r="BP118" s="131"/>
      <c r="BQ118" s="131"/>
      <c r="BR118" s="131"/>
      <c r="BS118" s="131"/>
      <c r="BT118" s="131"/>
      <c r="BU118" s="131"/>
      <c r="BV118" s="131"/>
      <c r="BW118" s="131"/>
      <c r="BX118" s="131"/>
      <c r="BY118" s="131"/>
      <c r="BZ118" s="131"/>
      <c r="CA118" s="131"/>
      <c r="CB118" s="131"/>
      <c r="CC118" s="131"/>
      <c r="CD118" s="117"/>
      <c r="CE118" s="117"/>
      <c r="CF118" s="117"/>
      <c r="CG118" s="117"/>
      <c r="CH118" s="117"/>
      <c r="CI118" s="117"/>
      <c r="CJ118" s="117"/>
      <c r="CK118" s="117"/>
      <c r="CL118" s="117"/>
      <c r="CM118" s="117"/>
      <c r="CN118" s="117"/>
      <c r="CO118" s="117"/>
      <c r="CP118" s="117"/>
      <c r="CQ118" s="117"/>
      <c r="CR118" s="117"/>
      <c r="CS118" s="117"/>
      <c r="CT118" s="117"/>
      <c r="CU118" s="117"/>
      <c r="CV118" s="117"/>
      <c r="CW118" s="117"/>
      <c r="CX118" s="117"/>
      <c r="CY118" s="117"/>
      <c r="CZ118" s="117"/>
      <c r="DA118" s="117"/>
      <c r="DB118" s="117"/>
      <c r="DC118" s="117"/>
      <c r="DD118" s="117"/>
      <c r="DE118" s="117"/>
      <c r="DF118" s="117"/>
      <c r="DG118" s="117"/>
      <c r="DH118" s="117"/>
      <c r="DI118" s="117"/>
      <c r="DJ118" s="117"/>
      <c r="DK118" s="117"/>
      <c r="DL118" s="117"/>
      <c r="DM118" s="117"/>
      <c r="DN118" s="117"/>
      <c r="DO118" s="117"/>
      <c r="DP118" s="117"/>
      <c r="DQ118" s="117"/>
      <c r="DR118" s="117"/>
      <c r="DS118" s="117"/>
      <c r="DT118" s="117"/>
      <c r="DU118" s="117"/>
      <c r="DV118" s="117"/>
      <c r="DW118" s="117"/>
      <c r="DX118" s="117"/>
      <c r="DY118" s="117"/>
      <c r="DZ118" s="21"/>
      <c r="EA118" s="21"/>
      <c r="EB118" s="21"/>
      <c r="EC118" s="21"/>
      <c r="ED118" s="21"/>
      <c r="EE118" s="21"/>
      <c r="EF118" s="21"/>
      <c r="EG118" s="21"/>
      <c r="EH118" s="21"/>
      <c r="EI118" s="21"/>
      <c r="EJ118" s="21"/>
      <c r="EK118" s="21"/>
      <c r="EL118" s="21"/>
      <c r="EM118" s="21"/>
      <c r="EN118" s="21"/>
      <c r="EO118" s="21"/>
      <c r="EP118" s="21"/>
      <c r="EQ118" s="21"/>
      <c r="ER118" s="21"/>
      <c r="ES118" s="21"/>
      <c r="ET118" s="21"/>
      <c r="EU118" s="21"/>
      <c r="EV118" s="21"/>
      <c r="EW118" s="21"/>
      <c r="EX118" s="21"/>
      <c r="EY118" s="21"/>
      <c r="EZ118" s="21"/>
      <c r="FA118" s="21"/>
      <c r="FB118" s="21"/>
      <c r="FC118" s="21"/>
      <c r="FD118" s="21"/>
      <c r="FE118" s="21"/>
      <c r="FF118" s="21"/>
      <c r="FG118" s="21"/>
      <c r="FH118" s="21"/>
      <c r="FI118" s="21"/>
      <c r="FJ118" s="21"/>
      <c r="FK118" s="21"/>
      <c r="FL118" s="21"/>
      <c r="FM118" s="21"/>
      <c r="FN118" s="21"/>
      <c r="FO118" s="21"/>
      <c r="FP118" s="21"/>
      <c r="FQ118" s="21"/>
      <c r="FR118" s="21"/>
      <c r="FS118" s="21"/>
      <c r="FT118" s="21"/>
      <c r="FU118" s="21"/>
      <c r="FV118" s="21"/>
      <c r="FW118" s="21"/>
      <c r="FX118" s="21"/>
      <c r="FY118" s="21"/>
      <c r="FZ118" s="21"/>
      <c r="GA118" s="21"/>
      <c r="GB118" s="21"/>
      <c r="GC118" s="21"/>
      <c r="GD118" s="21"/>
      <c r="GE118" s="21"/>
      <c r="GF118" s="21"/>
      <c r="GG118" s="21"/>
      <c r="GH118" s="21"/>
    </row>
    <row r="119" spans="1:190" ht="16.5" customHeight="1">
      <c r="A119" s="83"/>
      <c r="B119" s="83"/>
      <c r="C119" s="83"/>
      <c r="D119" s="85"/>
      <c r="E119" s="128"/>
      <c r="F119" s="129"/>
      <c r="G119" s="129"/>
      <c r="H119" s="129"/>
      <c r="I119" s="129"/>
      <c r="J119" s="129"/>
      <c r="K119" s="129"/>
      <c r="L119" s="129"/>
      <c r="M119" s="88"/>
      <c r="N119" s="88"/>
      <c r="O119" s="88"/>
      <c r="P119" s="88"/>
      <c r="Q119" s="88"/>
      <c r="R119" s="88"/>
      <c r="S119" s="130"/>
      <c r="T119" s="130"/>
      <c r="U119" s="130"/>
      <c r="V119" s="130"/>
      <c r="W119" s="130"/>
      <c r="X119" s="130"/>
      <c r="Y119" s="90"/>
      <c r="Z119" s="90"/>
      <c r="AA119" s="90"/>
      <c r="AB119" s="90"/>
      <c r="AC119" s="90"/>
      <c r="AD119" s="90"/>
      <c r="AE119" s="91"/>
      <c r="AF119" s="91"/>
      <c r="AG119" s="91"/>
      <c r="AH119" s="91"/>
      <c r="AI119" s="91"/>
      <c r="AJ119" s="91"/>
      <c r="AK119" s="226"/>
      <c r="AL119" s="226"/>
      <c r="AM119" s="226"/>
      <c r="AN119" s="226"/>
      <c r="AO119" s="226"/>
      <c r="AP119" s="226"/>
      <c r="AQ119" s="92"/>
      <c r="AR119" s="92"/>
      <c r="AS119" s="92"/>
      <c r="AT119" s="92"/>
      <c r="AU119" s="92"/>
      <c r="AV119" s="92"/>
      <c r="AW119" s="92"/>
      <c r="AX119" s="92"/>
      <c r="AY119" s="92"/>
      <c r="AZ119" s="91"/>
      <c r="BA119" s="91"/>
      <c r="BB119" s="91"/>
      <c r="BC119" s="91"/>
      <c r="BD119" s="117"/>
      <c r="BE119" s="131"/>
      <c r="BF119" s="131"/>
      <c r="BG119" s="131"/>
      <c r="BH119" s="131"/>
      <c r="BI119" s="131"/>
      <c r="BJ119" s="131"/>
      <c r="BK119" s="131"/>
      <c r="BL119" s="131"/>
      <c r="BM119" s="131"/>
      <c r="BN119" s="131"/>
      <c r="BO119" s="131"/>
      <c r="BP119" s="131"/>
      <c r="BQ119" s="131"/>
      <c r="BR119" s="131"/>
      <c r="BS119" s="131"/>
      <c r="BT119" s="131"/>
      <c r="BU119" s="131"/>
      <c r="BV119" s="131"/>
      <c r="BW119" s="131"/>
      <c r="BX119" s="131"/>
      <c r="BY119" s="131"/>
      <c r="BZ119" s="131"/>
      <c r="CA119" s="131"/>
      <c r="CB119" s="131"/>
      <c r="CC119" s="131"/>
      <c r="CD119" s="117"/>
      <c r="CE119" s="117"/>
      <c r="CF119" s="117"/>
      <c r="CG119" s="117"/>
      <c r="CH119" s="117"/>
      <c r="CI119" s="117"/>
      <c r="CJ119" s="117"/>
      <c r="CK119" s="117"/>
      <c r="CL119" s="117"/>
      <c r="CM119" s="117"/>
      <c r="CN119" s="117"/>
      <c r="CO119" s="117"/>
      <c r="CP119" s="117"/>
      <c r="CQ119" s="117"/>
      <c r="CR119" s="117"/>
      <c r="CS119" s="117"/>
      <c r="CT119" s="117"/>
      <c r="CU119" s="117"/>
      <c r="CV119" s="117"/>
      <c r="CW119" s="117"/>
      <c r="CX119" s="117"/>
      <c r="CY119" s="117"/>
      <c r="CZ119" s="117"/>
      <c r="DA119" s="117"/>
      <c r="DB119" s="117"/>
      <c r="DC119" s="117"/>
      <c r="DD119" s="117"/>
      <c r="DE119" s="117"/>
      <c r="DF119" s="117"/>
      <c r="DG119" s="117"/>
      <c r="DH119" s="117"/>
      <c r="DI119" s="117"/>
      <c r="DJ119" s="117"/>
      <c r="DK119" s="117"/>
      <c r="DL119" s="117"/>
      <c r="DM119" s="117"/>
      <c r="DN119" s="117"/>
      <c r="DO119" s="117"/>
      <c r="DP119" s="117"/>
      <c r="DQ119" s="117"/>
      <c r="DR119" s="117"/>
      <c r="DS119" s="117"/>
      <c r="DT119" s="117"/>
      <c r="DU119" s="117"/>
      <c r="DV119" s="117"/>
      <c r="DW119" s="117"/>
      <c r="DX119" s="117"/>
      <c r="DY119" s="117"/>
      <c r="DZ119" s="21"/>
      <c r="EA119" s="21"/>
      <c r="EB119" s="21"/>
      <c r="EC119" s="21"/>
      <c r="ED119" s="21"/>
      <c r="EE119" s="21"/>
      <c r="EF119" s="21"/>
      <c r="EG119" s="21"/>
      <c r="EH119" s="21"/>
      <c r="EI119" s="21"/>
      <c r="EJ119" s="21"/>
      <c r="EK119" s="21"/>
      <c r="EL119" s="21"/>
      <c r="EM119" s="21"/>
      <c r="EN119" s="21"/>
      <c r="EO119" s="21"/>
      <c r="EP119" s="21"/>
      <c r="EQ119" s="21"/>
      <c r="ER119" s="21"/>
      <c r="ES119" s="21"/>
      <c r="ET119" s="21"/>
      <c r="EU119" s="21"/>
      <c r="EV119" s="21"/>
      <c r="EW119" s="21"/>
      <c r="EX119" s="21"/>
      <c r="EY119" s="21"/>
      <c r="EZ119" s="21"/>
      <c r="FA119" s="21"/>
      <c r="FB119" s="21"/>
      <c r="FC119" s="21"/>
      <c r="FD119" s="21"/>
      <c r="FE119" s="21"/>
      <c r="FF119" s="21"/>
      <c r="FG119" s="21"/>
      <c r="FH119" s="21"/>
      <c r="FI119" s="21"/>
      <c r="FJ119" s="21"/>
      <c r="FK119" s="21"/>
      <c r="FL119" s="21"/>
      <c r="FM119" s="21"/>
      <c r="FN119" s="21"/>
      <c r="FO119" s="21"/>
      <c r="FP119" s="21"/>
      <c r="FQ119" s="21"/>
      <c r="FR119" s="21"/>
      <c r="FS119" s="21"/>
      <c r="FT119" s="21"/>
      <c r="FU119" s="21"/>
      <c r="FV119" s="21"/>
      <c r="FW119" s="21"/>
      <c r="FX119" s="21"/>
      <c r="FY119" s="21"/>
      <c r="FZ119" s="21"/>
      <c r="GA119" s="21"/>
      <c r="GB119" s="21"/>
      <c r="GC119" s="21"/>
      <c r="GD119" s="21"/>
      <c r="GE119" s="21"/>
      <c r="GF119" s="21"/>
      <c r="GG119" s="21"/>
      <c r="GH119" s="21"/>
    </row>
    <row r="120" spans="1:190" ht="16.5" customHeight="1">
      <c r="A120" s="83"/>
      <c r="B120" s="83"/>
      <c r="C120" s="83"/>
      <c r="D120" s="85"/>
      <c r="E120" s="128"/>
      <c r="F120" s="129"/>
      <c r="G120" s="129"/>
      <c r="H120" s="129"/>
      <c r="I120" s="129"/>
      <c r="J120" s="129"/>
      <c r="K120" s="129"/>
      <c r="L120" s="129"/>
      <c r="M120" s="88"/>
      <c r="N120" s="88"/>
      <c r="O120" s="88"/>
      <c r="P120" s="88"/>
      <c r="Q120" s="88"/>
      <c r="R120" s="88"/>
      <c r="S120" s="130"/>
      <c r="T120" s="130"/>
      <c r="U120" s="130"/>
      <c r="V120" s="130"/>
      <c r="W120" s="130"/>
      <c r="X120" s="130"/>
      <c r="Y120" s="90"/>
      <c r="Z120" s="90"/>
      <c r="AA120" s="90"/>
      <c r="AB120" s="90"/>
      <c r="AC120" s="90"/>
      <c r="AD120" s="90"/>
      <c r="AE120" s="91"/>
      <c r="AF120" s="91"/>
      <c r="AG120" s="91"/>
      <c r="AH120" s="91"/>
      <c r="AI120" s="91"/>
      <c r="AJ120" s="91"/>
      <c r="AK120" s="226"/>
      <c r="AL120" s="226"/>
      <c r="AM120" s="226"/>
      <c r="AN120" s="226"/>
      <c r="AO120" s="226"/>
      <c r="AP120" s="226"/>
      <c r="AQ120" s="92"/>
      <c r="AR120" s="92"/>
      <c r="AS120" s="92"/>
      <c r="AT120" s="92"/>
      <c r="AU120" s="92"/>
      <c r="AV120" s="92"/>
      <c r="AW120" s="92"/>
      <c r="AX120" s="92"/>
      <c r="AY120" s="92"/>
      <c r="AZ120" s="91"/>
      <c r="BA120" s="91"/>
      <c r="BB120" s="91"/>
      <c r="BC120" s="91"/>
      <c r="BD120" s="117"/>
      <c r="BE120" s="131"/>
      <c r="BF120" s="131"/>
      <c r="BG120" s="131"/>
      <c r="BH120" s="131"/>
      <c r="BI120" s="131"/>
      <c r="BJ120" s="131"/>
      <c r="BK120" s="131"/>
      <c r="BL120" s="131"/>
      <c r="BM120" s="131"/>
      <c r="BN120" s="131"/>
      <c r="BO120" s="131"/>
      <c r="BP120" s="131"/>
      <c r="BQ120" s="131"/>
      <c r="BR120" s="131"/>
      <c r="BS120" s="131"/>
      <c r="BT120" s="131"/>
      <c r="BU120" s="131"/>
      <c r="BV120" s="131"/>
      <c r="BW120" s="131"/>
      <c r="BX120" s="131"/>
      <c r="BY120" s="131"/>
      <c r="BZ120" s="131"/>
      <c r="CA120" s="131"/>
      <c r="CB120" s="131"/>
      <c r="CC120" s="131"/>
      <c r="CD120" s="117"/>
      <c r="CE120" s="117"/>
      <c r="CF120" s="117"/>
      <c r="CG120" s="117"/>
      <c r="CH120" s="117"/>
      <c r="CI120" s="117"/>
      <c r="CJ120" s="117"/>
      <c r="CK120" s="117"/>
      <c r="CL120" s="117"/>
      <c r="CM120" s="117"/>
      <c r="CN120" s="117"/>
      <c r="CO120" s="117"/>
      <c r="CP120" s="117"/>
      <c r="CQ120" s="117"/>
      <c r="CR120" s="117"/>
      <c r="CS120" s="117"/>
      <c r="CT120" s="117"/>
      <c r="CU120" s="117"/>
      <c r="CV120" s="117"/>
      <c r="CW120" s="117"/>
      <c r="CX120" s="117"/>
      <c r="CY120" s="117"/>
      <c r="CZ120" s="117"/>
      <c r="DA120" s="117"/>
      <c r="DB120" s="117"/>
      <c r="DC120" s="117"/>
      <c r="DD120" s="117"/>
      <c r="DE120" s="117"/>
      <c r="DF120" s="117"/>
      <c r="DG120" s="117"/>
      <c r="DH120" s="117"/>
      <c r="DI120" s="117"/>
      <c r="DJ120" s="117"/>
      <c r="DK120" s="117"/>
      <c r="DL120" s="117"/>
      <c r="DM120" s="117"/>
      <c r="DN120" s="117"/>
      <c r="DO120" s="117"/>
      <c r="DP120" s="117"/>
      <c r="DQ120" s="117"/>
      <c r="DR120" s="117"/>
      <c r="DS120" s="117"/>
      <c r="DT120" s="117"/>
      <c r="DU120" s="117"/>
      <c r="DV120" s="117"/>
      <c r="DW120" s="117"/>
      <c r="DX120" s="117"/>
      <c r="DY120" s="117"/>
      <c r="DZ120" s="21"/>
      <c r="EA120" s="21"/>
      <c r="EB120" s="21"/>
      <c r="EC120" s="21"/>
      <c r="ED120" s="21"/>
      <c r="EE120" s="21"/>
      <c r="EF120" s="21"/>
      <c r="EG120" s="21"/>
      <c r="EH120" s="21"/>
      <c r="EI120" s="21"/>
      <c r="EJ120" s="21"/>
      <c r="EK120" s="21"/>
      <c r="EL120" s="21"/>
      <c r="EM120" s="21"/>
      <c r="EN120" s="21"/>
      <c r="EO120" s="21"/>
      <c r="EP120" s="21"/>
      <c r="EQ120" s="21"/>
      <c r="ER120" s="21"/>
      <c r="ES120" s="21"/>
      <c r="ET120" s="21"/>
      <c r="EU120" s="21"/>
      <c r="EV120" s="21"/>
      <c r="EW120" s="21"/>
      <c r="EX120" s="21"/>
      <c r="EY120" s="21"/>
      <c r="EZ120" s="21"/>
      <c r="FA120" s="21"/>
      <c r="FB120" s="21"/>
      <c r="FC120" s="21"/>
      <c r="FD120" s="21"/>
      <c r="FE120" s="21"/>
      <c r="FF120" s="21"/>
      <c r="FG120" s="21"/>
      <c r="FH120" s="21"/>
      <c r="FI120" s="21"/>
      <c r="FJ120" s="21"/>
      <c r="FK120" s="21"/>
      <c r="FL120" s="21"/>
      <c r="FM120" s="21"/>
      <c r="FN120" s="21"/>
      <c r="FO120" s="21"/>
      <c r="FP120" s="21"/>
      <c r="FQ120" s="21"/>
      <c r="FR120" s="21"/>
      <c r="FS120" s="21"/>
      <c r="FT120" s="21"/>
      <c r="FU120" s="21"/>
      <c r="FV120" s="21"/>
      <c r="FW120" s="21"/>
      <c r="FX120" s="21"/>
      <c r="FY120" s="21"/>
      <c r="FZ120" s="21"/>
      <c r="GA120" s="21"/>
      <c r="GB120" s="21"/>
      <c r="GC120" s="21"/>
      <c r="GD120" s="21"/>
      <c r="GE120" s="21"/>
      <c r="GF120" s="21"/>
      <c r="GG120" s="21"/>
      <c r="GH120" s="21"/>
    </row>
    <row r="121" spans="1:190" ht="16.5" customHeight="1">
      <c r="A121" s="83"/>
      <c r="B121" s="83"/>
      <c r="C121" s="83"/>
      <c r="D121" s="85"/>
      <c r="E121" s="128"/>
      <c r="F121" s="129"/>
      <c r="G121" s="129"/>
      <c r="H121" s="129"/>
      <c r="I121" s="129"/>
      <c r="J121" s="129"/>
      <c r="K121" s="129"/>
      <c r="L121" s="129"/>
      <c r="M121" s="88"/>
      <c r="N121" s="88"/>
      <c r="O121" s="88"/>
      <c r="P121" s="88"/>
      <c r="Q121" s="88"/>
      <c r="R121" s="88"/>
      <c r="S121" s="130"/>
      <c r="T121" s="130"/>
      <c r="U121" s="130"/>
      <c r="V121" s="130"/>
      <c r="W121" s="130"/>
      <c r="X121" s="130"/>
      <c r="Y121" s="90"/>
      <c r="Z121" s="90"/>
      <c r="AA121" s="90"/>
      <c r="AB121" s="90"/>
      <c r="AC121" s="90"/>
      <c r="AD121" s="90"/>
      <c r="AE121" s="91"/>
      <c r="AF121" s="91"/>
      <c r="AG121" s="91"/>
      <c r="AH121" s="91"/>
      <c r="AI121" s="91"/>
      <c r="AJ121" s="91"/>
      <c r="AK121" s="226"/>
      <c r="AL121" s="226"/>
      <c r="AM121" s="226"/>
      <c r="AN121" s="226"/>
      <c r="AO121" s="226"/>
      <c r="AP121" s="226"/>
      <c r="AQ121" s="92"/>
      <c r="AR121" s="92"/>
      <c r="AS121" s="92"/>
      <c r="AT121" s="92"/>
      <c r="AU121" s="92"/>
      <c r="AV121" s="92"/>
      <c r="AW121" s="92"/>
      <c r="AX121" s="92"/>
      <c r="AY121" s="92"/>
      <c r="AZ121" s="91"/>
      <c r="BA121" s="132"/>
      <c r="BB121" s="91"/>
      <c r="BC121" s="91"/>
      <c r="BD121" s="117"/>
      <c r="BE121" s="131"/>
      <c r="BF121" s="131"/>
      <c r="BG121" s="131"/>
      <c r="BH121" s="131"/>
      <c r="BI121" s="131"/>
      <c r="BJ121" s="131"/>
      <c r="BK121" s="131"/>
      <c r="BL121" s="131"/>
      <c r="BM121" s="131"/>
      <c r="BN121" s="131"/>
      <c r="BO121" s="131"/>
      <c r="BP121" s="131"/>
      <c r="BQ121" s="131"/>
      <c r="BR121" s="131"/>
      <c r="BS121" s="131"/>
      <c r="BT121" s="131"/>
      <c r="BU121" s="131"/>
      <c r="BV121" s="131"/>
      <c r="BW121" s="131"/>
      <c r="BX121" s="131"/>
      <c r="BY121" s="131"/>
      <c r="BZ121" s="131"/>
      <c r="CA121" s="131"/>
      <c r="CB121" s="131"/>
      <c r="CC121" s="131"/>
      <c r="CD121" s="117"/>
      <c r="CE121" s="117"/>
      <c r="CF121" s="117"/>
      <c r="CG121" s="117"/>
      <c r="CH121" s="117"/>
      <c r="CI121" s="117"/>
      <c r="CJ121" s="117"/>
      <c r="CK121" s="117"/>
      <c r="CL121" s="117"/>
      <c r="CM121" s="117"/>
      <c r="CN121" s="117"/>
      <c r="CO121" s="117"/>
      <c r="CP121" s="117"/>
      <c r="CQ121" s="117"/>
      <c r="CR121" s="117"/>
      <c r="CS121" s="117"/>
      <c r="CT121" s="117"/>
      <c r="CU121" s="117"/>
      <c r="CV121" s="117"/>
      <c r="CW121" s="117"/>
      <c r="CX121" s="117"/>
      <c r="CY121" s="117"/>
      <c r="CZ121" s="117"/>
      <c r="DA121" s="117"/>
      <c r="DB121" s="117"/>
      <c r="DC121" s="117"/>
      <c r="DD121" s="117"/>
      <c r="DE121" s="117"/>
      <c r="DF121" s="117"/>
      <c r="DG121" s="117"/>
      <c r="DH121" s="117"/>
      <c r="DI121" s="117"/>
      <c r="DJ121" s="117"/>
      <c r="DK121" s="117"/>
      <c r="DL121" s="117"/>
      <c r="DM121" s="117"/>
      <c r="DN121" s="117"/>
      <c r="DO121" s="117"/>
      <c r="DP121" s="117"/>
      <c r="DQ121" s="117"/>
      <c r="DR121" s="117"/>
      <c r="DS121" s="117"/>
      <c r="DT121" s="117"/>
      <c r="DU121" s="117"/>
      <c r="DV121" s="117"/>
      <c r="DW121" s="117"/>
      <c r="DX121" s="117"/>
      <c r="DY121" s="117"/>
      <c r="DZ121" s="21"/>
      <c r="EA121" s="21"/>
      <c r="EB121" s="21"/>
      <c r="EC121" s="21"/>
      <c r="ED121" s="21"/>
      <c r="EE121" s="21"/>
      <c r="EF121" s="21"/>
      <c r="EG121" s="21"/>
      <c r="EH121" s="21"/>
      <c r="EI121" s="21"/>
      <c r="EJ121" s="21"/>
      <c r="EK121" s="21"/>
      <c r="EL121" s="21"/>
      <c r="EM121" s="21"/>
      <c r="EN121" s="21"/>
      <c r="EO121" s="21"/>
      <c r="EP121" s="21"/>
      <c r="EQ121" s="21"/>
      <c r="ER121" s="21"/>
      <c r="ES121" s="21"/>
      <c r="ET121" s="21"/>
      <c r="EU121" s="21"/>
      <c r="EV121" s="21"/>
      <c r="EW121" s="21"/>
      <c r="EX121" s="21"/>
      <c r="EY121" s="21"/>
      <c r="EZ121" s="21"/>
      <c r="FA121" s="21"/>
      <c r="FB121" s="21"/>
      <c r="FC121" s="21"/>
      <c r="FD121" s="21"/>
      <c r="FE121" s="21"/>
      <c r="FF121" s="21"/>
      <c r="FG121" s="21"/>
      <c r="FH121" s="21"/>
      <c r="FI121" s="21"/>
      <c r="FJ121" s="21"/>
      <c r="FK121" s="21"/>
      <c r="FL121" s="21"/>
      <c r="FM121" s="21"/>
      <c r="FN121" s="21"/>
      <c r="FO121" s="21"/>
      <c r="FP121" s="21"/>
      <c r="FQ121" s="21"/>
      <c r="FR121" s="21"/>
      <c r="FS121" s="21"/>
      <c r="FT121" s="21"/>
      <c r="FU121" s="21"/>
      <c r="FV121" s="21"/>
      <c r="FW121" s="21"/>
      <c r="FX121" s="21"/>
      <c r="FY121" s="21"/>
      <c r="FZ121" s="21"/>
      <c r="GA121" s="21"/>
      <c r="GB121" s="21"/>
      <c r="GC121" s="21"/>
      <c r="GD121" s="21"/>
      <c r="GE121" s="21"/>
      <c r="GF121" s="21"/>
      <c r="GG121" s="21"/>
      <c r="GH121" s="21"/>
    </row>
    <row r="122" spans="1:190" ht="16.5" customHeight="1">
      <c r="A122" s="83"/>
      <c r="B122" s="83"/>
      <c r="C122" s="83"/>
      <c r="D122" s="85"/>
      <c r="E122" s="128"/>
      <c r="F122" s="129"/>
      <c r="G122" s="129"/>
      <c r="H122" s="129"/>
      <c r="I122" s="129"/>
      <c r="J122" s="129"/>
      <c r="K122" s="129"/>
      <c r="L122" s="129"/>
      <c r="M122" s="88"/>
      <c r="N122" s="88"/>
      <c r="O122" s="88"/>
      <c r="P122" s="88"/>
      <c r="Q122" s="88"/>
      <c r="R122" s="88"/>
      <c r="S122" s="130"/>
      <c r="T122" s="130"/>
      <c r="U122" s="130"/>
      <c r="V122" s="130"/>
      <c r="W122" s="130"/>
      <c r="X122" s="130"/>
      <c r="Y122" s="90"/>
      <c r="Z122" s="90"/>
      <c r="AA122" s="90"/>
      <c r="AB122" s="90"/>
      <c r="AC122" s="90"/>
      <c r="AD122" s="90"/>
      <c r="AE122" s="91"/>
      <c r="AF122" s="91"/>
      <c r="AG122" s="91"/>
      <c r="AH122" s="91"/>
      <c r="AI122" s="91"/>
      <c r="AJ122" s="91"/>
      <c r="AK122" s="226"/>
      <c r="AL122" s="226"/>
      <c r="AM122" s="226"/>
      <c r="AN122" s="226"/>
      <c r="AO122" s="226"/>
      <c r="AP122" s="226"/>
      <c r="AQ122" s="92"/>
      <c r="AR122" s="92"/>
      <c r="AS122" s="92"/>
      <c r="AT122" s="92"/>
      <c r="AU122" s="92"/>
      <c r="AV122" s="92"/>
      <c r="AW122" s="92"/>
      <c r="AX122" s="92"/>
      <c r="AY122" s="92"/>
      <c r="AZ122" s="91"/>
      <c r="BA122" s="91"/>
      <c r="BB122" s="91"/>
      <c r="BC122" s="91"/>
      <c r="BD122" s="117"/>
      <c r="BE122" s="131"/>
      <c r="BF122" s="131"/>
      <c r="BG122" s="131"/>
      <c r="BH122" s="131"/>
      <c r="BI122" s="131"/>
      <c r="BJ122" s="131"/>
      <c r="BK122" s="131"/>
      <c r="BL122" s="131"/>
      <c r="BM122" s="131"/>
      <c r="BN122" s="131"/>
      <c r="BO122" s="131"/>
      <c r="BP122" s="131"/>
      <c r="BQ122" s="131"/>
      <c r="BR122" s="131"/>
      <c r="BS122" s="131"/>
      <c r="BT122" s="131"/>
      <c r="BU122" s="131"/>
      <c r="BV122" s="131"/>
      <c r="BW122" s="131"/>
      <c r="BX122" s="131"/>
      <c r="BY122" s="131"/>
      <c r="BZ122" s="131"/>
      <c r="CA122" s="131"/>
      <c r="CB122" s="131"/>
      <c r="CC122" s="131"/>
      <c r="CD122" s="117"/>
      <c r="CE122" s="117"/>
      <c r="CF122" s="117"/>
      <c r="CG122" s="117"/>
      <c r="CH122" s="117"/>
      <c r="CI122" s="117"/>
      <c r="CJ122" s="117"/>
      <c r="CK122" s="117"/>
      <c r="CL122" s="117"/>
      <c r="CM122" s="117"/>
      <c r="CN122" s="117"/>
      <c r="CO122" s="117"/>
      <c r="CP122" s="117"/>
      <c r="CQ122" s="117"/>
      <c r="CR122" s="117"/>
      <c r="CS122" s="117"/>
      <c r="CT122" s="117"/>
      <c r="CU122" s="117"/>
      <c r="CV122" s="117"/>
      <c r="CW122" s="117"/>
      <c r="CX122" s="117"/>
      <c r="CY122" s="117"/>
      <c r="CZ122" s="117"/>
      <c r="DA122" s="117"/>
      <c r="DB122" s="117"/>
      <c r="DC122" s="117"/>
      <c r="DD122" s="117"/>
      <c r="DE122" s="117"/>
      <c r="DF122" s="117"/>
      <c r="DG122" s="117"/>
      <c r="DH122" s="117"/>
      <c r="DI122" s="117"/>
      <c r="DJ122" s="117"/>
      <c r="DK122" s="117"/>
      <c r="DL122" s="117"/>
      <c r="DM122" s="117"/>
      <c r="DN122" s="117"/>
      <c r="DO122" s="117"/>
      <c r="DP122" s="117"/>
      <c r="DQ122" s="117"/>
      <c r="DR122" s="117"/>
      <c r="DS122" s="117"/>
      <c r="DT122" s="117"/>
      <c r="DU122" s="117"/>
      <c r="DV122" s="117"/>
      <c r="DW122" s="117"/>
      <c r="DX122" s="117"/>
      <c r="DY122" s="117"/>
      <c r="DZ122" s="21"/>
      <c r="EA122" s="21"/>
      <c r="EB122" s="21"/>
      <c r="EC122" s="21"/>
      <c r="ED122" s="21"/>
      <c r="EE122" s="21"/>
      <c r="EF122" s="21"/>
      <c r="EG122" s="21"/>
      <c r="EH122" s="21"/>
      <c r="EI122" s="21"/>
      <c r="EJ122" s="21"/>
      <c r="EK122" s="21"/>
      <c r="EL122" s="21"/>
      <c r="EM122" s="21"/>
      <c r="EN122" s="21"/>
      <c r="EO122" s="21"/>
      <c r="EP122" s="21"/>
      <c r="EQ122" s="21"/>
      <c r="ER122" s="21"/>
      <c r="ES122" s="21"/>
      <c r="ET122" s="21"/>
      <c r="EU122" s="21"/>
      <c r="EV122" s="21"/>
      <c r="EW122" s="21"/>
      <c r="EX122" s="21"/>
      <c r="EY122" s="21"/>
      <c r="EZ122" s="21"/>
      <c r="FA122" s="21"/>
      <c r="FB122" s="21"/>
      <c r="FC122" s="21"/>
      <c r="FD122" s="21"/>
      <c r="FE122" s="21"/>
      <c r="FF122" s="21"/>
      <c r="FG122" s="21"/>
      <c r="FH122" s="21"/>
      <c r="FI122" s="21"/>
      <c r="FJ122" s="21"/>
      <c r="FK122" s="21"/>
      <c r="FL122" s="21"/>
      <c r="FM122" s="21"/>
      <c r="FN122" s="21"/>
      <c r="FO122" s="21"/>
      <c r="FP122" s="21"/>
      <c r="FQ122" s="21"/>
      <c r="FR122" s="21"/>
      <c r="FS122" s="21"/>
      <c r="FT122" s="21"/>
      <c r="FU122" s="21"/>
      <c r="FV122" s="21"/>
      <c r="FW122" s="21"/>
      <c r="FX122" s="21"/>
      <c r="FY122" s="21"/>
      <c r="FZ122" s="21"/>
      <c r="GA122" s="21"/>
      <c r="GB122" s="21"/>
      <c r="GC122" s="21"/>
      <c r="GD122" s="21"/>
      <c r="GE122" s="21"/>
      <c r="GF122" s="21"/>
      <c r="GG122" s="21"/>
      <c r="GH122" s="21"/>
    </row>
    <row r="123" spans="1:190" ht="16.5" customHeight="1">
      <c r="A123" s="83"/>
      <c r="B123" s="83"/>
      <c r="C123" s="83"/>
      <c r="D123" s="85"/>
      <c r="E123" s="128"/>
      <c r="F123" s="129"/>
      <c r="G123" s="129"/>
      <c r="H123" s="129"/>
      <c r="I123" s="129"/>
      <c r="J123" s="129"/>
      <c r="K123" s="129"/>
      <c r="L123" s="129"/>
      <c r="M123" s="88"/>
      <c r="N123" s="88"/>
      <c r="O123" s="88"/>
      <c r="P123" s="88"/>
      <c r="Q123" s="88"/>
      <c r="R123" s="88"/>
      <c r="S123" s="130"/>
      <c r="T123" s="130"/>
      <c r="U123" s="130"/>
      <c r="V123" s="130"/>
      <c r="W123" s="130"/>
      <c r="X123" s="130"/>
      <c r="Y123" s="90"/>
      <c r="Z123" s="90"/>
      <c r="AA123" s="90"/>
      <c r="AB123" s="90"/>
      <c r="AC123" s="90"/>
      <c r="AD123" s="90"/>
      <c r="AE123" s="91"/>
      <c r="AF123" s="91"/>
      <c r="AG123" s="91"/>
      <c r="AH123" s="91"/>
      <c r="AI123" s="91"/>
      <c r="AJ123" s="91"/>
      <c r="AK123" s="226"/>
      <c r="AL123" s="226"/>
      <c r="AM123" s="226"/>
      <c r="AN123" s="226"/>
      <c r="AO123" s="226"/>
      <c r="AP123" s="226"/>
      <c r="AQ123" s="92"/>
      <c r="AR123" s="92"/>
      <c r="AS123" s="92"/>
      <c r="AT123" s="92"/>
      <c r="AU123" s="92"/>
      <c r="AV123" s="92"/>
      <c r="AW123" s="92"/>
      <c r="AX123" s="92"/>
      <c r="AY123" s="92"/>
      <c r="AZ123" s="91"/>
      <c r="BA123" s="91"/>
      <c r="BB123" s="91"/>
      <c r="BC123" s="91"/>
      <c r="BD123" s="117"/>
      <c r="BE123" s="131"/>
      <c r="BF123" s="131"/>
      <c r="BG123" s="131"/>
      <c r="BH123" s="131"/>
      <c r="BI123" s="131"/>
      <c r="BJ123" s="131"/>
      <c r="BK123" s="131"/>
      <c r="BL123" s="131"/>
      <c r="BM123" s="131"/>
      <c r="BN123" s="131"/>
      <c r="BO123" s="131"/>
      <c r="BP123" s="131"/>
      <c r="BQ123" s="131"/>
      <c r="BR123" s="131"/>
      <c r="BS123" s="131"/>
      <c r="BT123" s="131"/>
      <c r="BU123" s="131"/>
      <c r="BV123" s="131"/>
      <c r="BW123" s="131"/>
      <c r="BX123" s="131"/>
      <c r="BY123" s="131"/>
      <c r="BZ123" s="131"/>
      <c r="CA123" s="131"/>
      <c r="CB123" s="131"/>
      <c r="CC123" s="131"/>
      <c r="CD123" s="117"/>
      <c r="CE123" s="117"/>
      <c r="CF123" s="117"/>
      <c r="CG123" s="117"/>
      <c r="CH123" s="117"/>
      <c r="CI123" s="117"/>
      <c r="CJ123" s="117"/>
      <c r="CK123" s="117"/>
      <c r="CL123" s="117"/>
      <c r="CM123" s="117"/>
      <c r="CN123" s="117"/>
      <c r="CO123" s="117"/>
      <c r="CP123" s="117"/>
      <c r="CQ123" s="117"/>
      <c r="CR123" s="117"/>
      <c r="CS123" s="117"/>
      <c r="CT123" s="117"/>
      <c r="CU123" s="117"/>
      <c r="CV123" s="117"/>
      <c r="CW123" s="117"/>
      <c r="CX123" s="117"/>
      <c r="CY123" s="117"/>
      <c r="CZ123" s="117"/>
      <c r="DA123" s="117"/>
      <c r="DB123" s="117"/>
      <c r="DC123" s="117"/>
      <c r="DD123" s="117"/>
      <c r="DE123" s="117"/>
      <c r="DF123" s="117"/>
      <c r="DG123" s="117"/>
      <c r="DH123" s="117"/>
      <c r="DI123" s="117"/>
      <c r="DJ123" s="117"/>
      <c r="DK123" s="117"/>
      <c r="DL123" s="117"/>
      <c r="DM123" s="117"/>
      <c r="DN123" s="117"/>
      <c r="DO123" s="117"/>
      <c r="DP123" s="117"/>
      <c r="DQ123" s="117"/>
      <c r="DR123" s="117"/>
      <c r="DS123" s="117"/>
      <c r="DT123" s="117"/>
      <c r="DU123" s="117"/>
      <c r="DV123" s="117"/>
      <c r="DW123" s="117"/>
      <c r="DX123" s="117"/>
      <c r="DY123" s="117"/>
      <c r="DZ123" s="21"/>
      <c r="EA123" s="21"/>
      <c r="EB123" s="21"/>
      <c r="EC123" s="21"/>
      <c r="ED123" s="21"/>
      <c r="EE123" s="21"/>
      <c r="EF123" s="21"/>
      <c r="EG123" s="21"/>
      <c r="EH123" s="21"/>
      <c r="EI123" s="21"/>
      <c r="EJ123" s="21"/>
      <c r="EK123" s="21"/>
      <c r="EL123" s="21"/>
      <c r="EM123" s="21"/>
      <c r="EN123" s="21"/>
      <c r="EO123" s="21"/>
      <c r="EP123" s="21"/>
      <c r="EQ123" s="21"/>
      <c r="ER123" s="21"/>
      <c r="ES123" s="21"/>
      <c r="ET123" s="21"/>
      <c r="EU123" s="21"/>
      <c r="EV123" s="21"/>
      <c r="EW123" s="21"/>
      <c r="EX123" s="21"/>
      <c r="EY123" s="21"/>
      <c r="EZ123" s="21"/>
      <c r="FA123" s="21"/>
      <c r="FB123" s="21"/>
      <c r="FC123" s="21"/>
      <c r="FD123" s="21"/>
      <c r="FE123" s="21"/>
      <c r="FF123" s="21"/>
      <c r="FG123" s="21"/>
      <c r="FH123" s="21"/>
      <c r="FI123" s="21"/>
      <c r="FJ123" s="21"/>
      <c r="FK123" s="21"/>
      <c r="FL123" s="21"/>
      <c r="FM123" s="21"/>
      <c r="FN123" s="21"/>
      <c r="FO123" s="21"/>
      <c r="FP123" s="21"/>
      <c r="FQ123" s="21"/>
      <c r="FR123" s="21"/>
      <c r="FS123" s="21"/>
      <c r="FT123" s="21"/>
      <c r="FU123" s="21"/>
      <c r="FV123" s="21"/>
      <c r="FW123" s="21"/>
      <c r="FX123" s="21"/>
      <c r="FY123" s="21"/>
      <c r="FZ123" s="21"/>
      <c r="GA123" s="21"/>
      <c r="GB123" s="21"/>
      <c r="GC123" s="21"/>
      <c r="GD123" s="21"/>
      <c r="GE123" s="21"/>
      <c r="GF123" s="21"/>
      <c r="GG123" s="21"/>
      <c r="GH123" s="21"/>
    </row>
    <row r="124" spans="1:190" ht="16.5" customHeight="1">
      <c r="A124" s="83"/>
      <c r="B124" s="83"/>
      <c r="C124" s="83"/>
      <c r="D124" s="85"/>
      <c r="E124" s="128"/>
      <c r="F124" s="129"/>
      <c r="G124" s="129"/>
      <c r="H124" s="129"/>
      <c r="I124" s="129"/>
      <c r="J124" s="129"/>
      <c r="K124" s="129"/>
      <c r="L124" s="129"/>
      <c r="M124" s="88"/>
      <c r="N124" s="88"/>
      <c r="O124" s="88"/>
      <c r="P124" s="88"/>
      <c r="Q124" s="88"/>
      <c r="R124" s="88"/>
      <c r="S124" s="130"/>
      <c r="T124" s="130"/>
      <c r="U124" s="130"/>
      <c r="V124" s="130"/>
      <c r="W124" s="130"/>
      <c r="X124" s="130"/>
      <c r="Y124" s="90"/>
      <c r="Z124" s="90"/>
      <c r="AA124" s="90"/>
      <c r="AB124" s="90"/>
      <c r="AC124" s="90"/>
      <c r="AD124" s="90"/>
      <c r="AE124" s="91"/>
      <c r="AF124" s="91"/>
      <c r="AG124" s="91"/>
      <c r="AH124" s="91"/>
      <c r="AI124" s="91"/>
      <c r="AJ124" s="91"/>
      <c r="AK124" s="226"/>
      <c r="AL124" s="226"/>
      <c r="AM124" s="226"/>
      <c r="AN124" s="226"/>
      <c r="AO124" s="226"/>
      <c r="AP124" s="226"/>
      <c r="AQ124" s="92"/>
      <c r="AR124" s="92"/>
      <c r="AS124" s="92"/>
      <c r="AT124" s="92"/>
      <c r="AU124" s="92"/>
      <c r="AV124" s="92"/>
      <c r="AW124" s="92"/>
      <c r="AX124" s="92"/>
      <c r="AY124" s="92"/>
      <c r="AZ124" s="91"/>
      <c r="BA124" s="91"/>
      <c r="BB124" s="91"/>
      <c r="BC124" s="91"/>
      <c r="BD124" s="117"/>
      <c r="BE124" s="131"/>
      <c r="BF124" s="131"/>
      <c r="BG124" s="131"/>
      <c r="BH124" s="131"/>
      <c r="BI124" s="131"/>
      <c r="BJ124" s="131"/>
      <c r="BK124" s="131"/>
      <c r="BL124" s="131"/>
      <c r="BM124" s="131"/>
      <c r="BN124" s="131"/>
      <c r="BO124" s="131"/>
      <c r="BP124" s="131"/>
      <c r="BQ124" s="131"/>
      <c r="BR124" s="131"/>
      <c r="BS124" s="131"/>
      <c r="BT124" s="131"/>
      <c r="BU124" s="131"/>
      <c r="BV124" s="131"/>
      <c r="BW124" s="131"/>
      <c r="BX124" s="131"/>
      <c r="BY124" s="131"/>
      <c r="BZ124" s="131"/>
      <c r="CA124" s="131"/>
      <c r="CB124" s="131"/>
      <c r="CC124" s="131"/>
      <c r="CD124" s="117"/>
      <c r="CE124" s="117"/>
      <c r="CF124" s="117"/>
      <c r="CG124" s="117"/>
      <c r="CH124" s="117"/>
      <c r="CI124" s="117"/>
      <c r="CJ124" s="117"/>
      <c r="CK124" s="117"/>
      <c r="CL124" s="117"/>
      <c r="CM124" s="117"/>
      <c r="CN124" s="117"/>
      <c r="CO124" s="117"/>
      <c r="CP124" s="117"/>
      <c r="CQ124" s="117"/>
      <c r="CR124" s="117"/>
      <c r="CS124" s="117"/>
      <c r="CT124" s="117"/>
      <c r="CU124" s="117"/>
      <c r="CV124" s="117"/>
      <c r="CW124" s="117"/>
      <c r="CX124" s="117"/>
      <c r="CY124" s="117"/>
      <c r="CZ124" s="117"/>
      <c r="DA124" s="117"/>
      <c r="DB124" s="117"/>
      <c r="DC124" s="117"/>
      <c r="DD124" s="117"/>
      <c r="DE124" s="117"/>
      <c r="DF124" s="117"/>
      <c r="DG124" s="117"/>
      <c r="DH124" s="117"/>
      <c r="DI124" s="117"/>
      <c r="DJ124" s="117"/>
      <c r="DK124" s="117"/>
      <c r="DL124" s="117"/>
      <c r="DM124" s="117"/>
      <c r="DN124" s="117"/>
      <c r="DO124" s="117"/>
      <c r="DP124" s="117"/>
      <c r="DQ124" s="117"/>
      <c r="DR124" s="117"/>
      <c r="DS124" s="117"/>
      <c r="DT124" s="117"/>
      <c r="DU124" s="117"/>
      <c r="DV124" s="117"/>
      <c r="DW124" s="117"/>
      <c r="DX124" s="117"/>
      <c r="DY124" s="117"/>
      <c r="DZ124" s="21"/>
      <c r="EA124" s="21"/>
      <c r="EB124" s="21"/>
      <c r="EC124" s="21"/>
      <c r="ED124" s="21"/>
      <c r="EE124" s="21"/>
      <c r="EF124" s="21"/>
      <c r="EG124" s="21"/>
      <c r="EH124" s="21"/>
      <c r="EI124" s="21"/>
      <c r="EJ124" s="21"/>
      <c r="EK124" s="21"/>
      <c r="EL124" s="21"/>
      <c r="EM124" s="21"/>
      <c r="EN124" s="21"/>
      <c r="EO124" s="21"/>
      <c r="EP124" s="21"/>
      <c r="EQ124" s="21"/>
      <c r="ER124" s="21"/>
      <c r="ES124" s="21"/>
      <c r="ET124" s="21"/>
      <c r="EU124" s="21"/>
      <c r="EV124" s="21"/>
      <c r="EW124" s="21"/>
      <c r="EX124" s="21"/>
      <c r="EY124" s="21"/>
      <c r="EZ124" s="21"/>
      <c r="FA124" s="21"/>
      <c r="FB124" s="21"/>
      <c r="FC124" s="21"/>
      <c r="FD124" s="21"/>
      <c r="FE124" s="21"/>
      <c r="FF124" s="21"/>
      <c r="FG124" s="21"/>
      <c r="FH124" s="21"/>
      <c r="FI124" s="21"/>
      <c r="FJ124" s="21"/>
      <c r="FK124" s="21"/>
      <c r="FL124" s="21"/>
      <c r="FM124" s="21"/>
      <c r="FN124" s="21"/>
      <c r="FO124" s="21"/>
      <c r="FP124" s="21"/>
      <c r="FQ124" s="21"/>
      <c r="FR124" s="21"/>
      <c r="FS124" s="21"/>
      <c r="FT124" s="21"/>
      <c r="FU124" s="21"/>
      <c r="FV124" s="21"/>
      <c r="FW124" s="21"/>
      <c r="FX124" s="21"/>
      <c r="FY124" s="21"/>
      <c r="FZ124" s="21"/>
      <c r="GA124" s="21"/>
      <c r="GB124" s="21"/>
      <c r="GC124" s="21"/>
      <c r="GD124" s="21"/>
      <c r="GE124" s="21"/>
      <c r="GF124" s="21"/>
      <c r="GG124" s="21"/>
      <c r="GH124" s="21"/>
    </row>
    <row r="125" spans="1:190" ht="16.5" customHeight="1">
      <c r="A125" s="83"/>
      <c r="B125" s="83"/>
      <c r="C125" s="83"/>
      <c r="D125" s="85"/>
      <c r="E125" s="128"/>
      <c r="F125" s="129"/>
      <c r="G125" s="129"/>
      <c r="H125" s="129"/>
      <c r="I125" s="129"/>
      <c r="J125" s="129"/>
      <c r="K125" s="129"/>
      <c r="L125" s="129"/>
      <c r="M125" s="88"/>
      <c r="N125" s="88"/>
      <c r="O125" s="88"/>
      <c r="P125" s="88"/>
      <c r="Q125" s="88"/>
      <c r="R125" s="88"/>
      <c r="S125" s="130"/>
      <c r="T125" s="130"/>
      <c r="U125" s="130"/>
      <c r="V125" s="130"/>
      <c r="W125" s="130"/>
      <c r="X125" s="130"/>
      <c r="Y125" s="90"/>
      <c r="Z125" s="90"/>
      <c r="AA125" s="90"/>
      <c r="AB125" s="90"/>
      <c r="AC125" s="90"/>
      <c r="AD125" s="90"/>
      <c r="AE125" s="91"/>
      <c r="AF125" s="91"/>
      <c r="AG125" s="91"/>
      <c r="AH125" s="91"/>
      <c r="AI125" s="91"/>
      <c r="AJ125" s="91"/>
      <c r="AK125" s="226"/>
      <c r="AL125" s="226"/>
      <c r="AM125" s="226"/>
      <c r="AN125" s="226"/>
      <c r="AO125" s="226"/>
      <c r="AP125" s="226"/>
      <c r="AQ125" s="92"/>
      <c r="AR125" s="92"/>
      <c r="AS125" s="92"/>
      <c r="AT125" s="92"/>
      <c r="AU125" s="92"/>
      <c r="AV125" s="92"/>
      <c r="AW125" s="92"/>
      <c r="AX125" s="92"/>
      <c r="AY125" s="92"/>
      <c r="AZ125" s="91"/>
      <c r="BA125" s="91"/>
      <c r="BB125" s="91"/>
      <c r="BC125" s="91"/>
      <c r="BD125" s="117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131"/>
      <c r="BO125" s="131"/>
      <c r="BP125" s="131"/>
      <c r="BQ125" s="131"/>
      <c r="BR125" s="131"/>
      <c r="BS125" s="131"/>
      <c r="BT125" s="131"/>
      <c r="BU125" s="131"/>
      <c r="BV125" s="131"/>
      <c r="BW125" s="131"/>
      <c r="BX125" s="131"/>
      <c r="BY125" s="131"/>
      <c r="BZ125" s="131"/>
      <c r="CA125" s="131"/>
      <c r="CB125" s="131"/>
      <c r="CC125" s="131"/>
      <c r="CD125" s="117"/>
      <c r="CE125" s="117"/>
      <c r="CF125" s="117"/>
      <c r="CG125" s="117"/>
      <c r="CH125" s="117"/>
      <c r="CI125" s="117"/>
      <c r="CJ125" s="117"/>
      <c r="CK125" s="117"/>
      <c r="CL125" s="117"/>
      <c r="CM125" s="117"/>
      <c r="CN125" s="117"/>
      <c r="CO125" s="117"/>
      <c r="CP125" s="117"/>
      <c r="CQ125" s="117"/>
      <c r="CR125" s="117"/>
      <c r="CS125" s="117"/>
      <c r="CT125" s="117"/>
      <c r="CU125" s="117"/>
      <c r="CV125" s="117"/>
      <c r="CW125" s="117"/>
      <c r="CX125" s="117"/>
      <c r="CY125" s="117"/>
      <c r="CZ125" s="117"/>
      <c r="DA125" s="117"/>
      <c r="DB125" s="117"/>
      <c r="DC125" s="117"/>
      <c r="DD125" s="117"/>
      <c r="DE125" s="117"/>
      <c r="DF125" s="117"/>
      <c r="DG125" s="117"/>
      <c r="DH125" s="117"/>
      <c r="DI125" s="117"/>
      <c r="DJ125" s="117"/>
      <c r="DK125" s="117"/>
      <c r="DL125" s="117"/>
      <c r="DM125" s="117"/>
      <c r="DN125" s="117"/>
      <c r="DO125" s="117"/>
      <c r="DP125" s="117"/>
      <c r="DQ125" s="117"/>
      <c r="DR125" s="117"/>
      <c r="DS125" s="117"/>
      <c r="DT125" s="117"/>
      <c r="DU125" s="117"/>
      <c r="DV125" s="117"/>
      <c r="DW125" s="117"/>
      <c r="DX125" s="117"/>
      <c r="DY125" s="117"/>
      <c r="DZ125" s="21"/>
      <c r="EA125" s="21"/>
      <c r="EB125" s="21"/>
      <c r="EC125" s="21"/>
      <c r="ED125" s="21"/>
      <c r="EE125" s="21"/>
      <c r="EF125" s="21"/>
      <c r="EG125" s="21"/>
      <c r="EH125" s="21"/>
      <c r="EI125" s="21"/>
      <c r="EJ125" s="21"/>
      <c r="EK125" s="21"/>
      <c r="EL125" s="21"/>
      <c r="EM125" s="21"/>
      <c r="EN125" s="21"/>
      <c r="EO125" s="21"/>
      <c r="EP125" s="21"/>
      <c r="EQ125" s="21"/>
      <c r="ER125" s="21"/>
      <c r="ES125" s="21"/>
      <c r="ET125" s="21"/>
      <c r="EU125" s="21"/>
      <c r="EV125" s="21"/>
      <c r="EW125" s="21"/>
      <c r="EX125" s="21"/>
      <c r="EY125" s="21"/>
      <c r="EZ125" s="21"/>
      <c r="FA125" s="21"/>
      <c r="FB125" s="21"/>
      <c r="FC125" s="21"/>
      <c r="FD125" s="21"/>
      <c r="FE125" s="21"/>
      <c r="FF125" s="21"/>
      <c r="FG125" s="21"/>
      <c r="FH125" s="21"/>
      <c r="FI125" s="21"/>
      <c r="FJ125" s="21"/>
      <c r="FK125" s="21"/>
      <c r="FL125" s="21"/>
      <c r="FM125" s="21"/>
      <c r="FN125" s="21"/>
      <c r="FO125" s="21"/>
      <c r="FP125" s="21"/>
      <c r="FQ125" s="21"/>
      <c r="FR125" s="21"/>
      <c r="FS125" s="21"/>
      <c r="FT125" s="21"/>
      <c r="FU125" s="21"/>
      <c r="FV125" s="21"/>
      <c r="FW125" s="21"/>
      <c r="FX125" s="21"/>
      <c r="FY125" s="21"/>
      <c r="FZ125" s="21"/>
      <c r="GA125" s="21"/>
      <c r="GB125" s="21"/>
      <c r="GC125" s="21"/>
      <c r="GD125" s="21"/>
      <c r="GE125" s="21"/>
      <c r="GF125" s="21"/>
      <c r="GG125" s="21"/>
      <c r="GH125" s="21"/>
    </row>
    <row r="126" spans="1:190" ht="16.5" customHeight="1">
      <c r="A126" s="83"/>
      <c r="B126" s="83"/>
      <c r="C126" s="83"/>
      <c r="D126" s="85"/>
      <c r="E126" s="128"/>
      <c r="F126" s="129"/>
      <c r="G126" s="129"/>
      <c r="H126" s="129"/>
      <c r="I126" s="129"/>
      <c r="J126" s="129"/>
      <c r="K126" s="129"/>
      <c r="L126" s="129"/>
      <c r="M126" s="88"/>
      <c r="N126" s="88"/>
      <c r="O126" s="88"/>
      <c r="P126" s="88"/>
      <c r="Q126" s="88"/>
      <c r="R126" s="88"/>
      <c r="S126" s="130"/>
      <c r="T126" s="130"/>
      <c r="U126" s="130"/>
      <c r="V126" s="130"/>
      <c r="W126" s="130"/>
      <c r="X126" s="130"/>
      <c r="Y126" s="90"/>
      <c r="Z126" s="90"/>
      <c r="AA126" s="90"/>
      <c r="AB126" s="90"/>
      <c r="AC126" s="90"/>
      <c r="AD126" s="90"/>
      <c r="AE126" s="91"/>
      <c r="AF126" s="91"/>
      <c r="AG126" s="91"/>
      <c r="AH126" s="91"/>
      <c r="AI126" s="91"/>
      <c r="AJ126" s="91"/>
      <c r="AK126" s="226"/>
      <c r="AL126" s="226"/>
      <c r="AM126" s="226"/>
      <c r="AN126" s="226"/>
      <c r="AO126" s="226"/>
      <c r="AP126" s="226"/>
      <c r="AQ126" s="92"/>
      <c r="AR126" s="92"/>
      <c r="AS126" s="92"/>
      <c r="AT126" s="92"/>
      <c r="AU126" s="92"/>
      <c r="AV126" s="92"/>
      <c r="AW126" s="92"/>
      <c r="AX126" s="92"/>
      <c r="AY126" s="92"/>
      <c r="AZ126" s="91"/>
      <c r="BA126" s="91"/>
      <c r="BB126" s="91"/>
      <c r="BC126" s="91"/>
      <c r="BD126" s="117"/>
      <c r="BE126" s="131"/>
      <c r="BF126" s="131"/>
      <c r="BG126" s="131"/>
      <c r="BH126" s="131"/>
      <c r="BI126" s="131"/>
      <c r="BJ126" s="131"/>
      <c r="BK126" s="131"/>
      <c r="BL126" s="131"/>
      <c r="BM126" s="131"/>
      <c r="BN126" s="131"/>
      <c r="BO126" s="131"/>
      <c r="BP126" s="131"/>
      <c r="BQ126" s="131"/>
      <c r="BR126" s="131"/>
      <c r="BS126" s="131"/>
      <c r="BT126" s="131"/>
      <c r="BU126" s="131"/>
      <c r="BV126" s="131"/>
      <c r="BW126" s="131"/>
      <c r="BX126" s="131"/>
      <c r="BY126" s="131"/>
      <c r="BZ126" s="131"/>
      <c r="CA126" s="131"/>
      <c r="CB126" s="131"/>
      <c r="CC126" s="131"/>
      <c r="CD126" s="117"/>
      <c r="CE126" s="117"/>
      <c r="CF126" s="117"/>
      <c r="CG126" s="117"/>
      <c r="CH126" s="117"/>
      <c r="CI126" s="117"/>
      <c r="CJ126" s="117"/>
      <c r="CK126" s="117"/>
      <c r="CL126" s="117"/>
      <c r="CM126" s="117"/>
      <c r="CN126" s="117"/>
      <c r="CO126" s="117"/>
      <c r="CP126" s="117"/>
      <c r="CQ126" s="117"/>
      <c r="CR126" s="117"/>
      <c r="CS126" s="117"/>
      <c r="CT126" s="117"/>
      <c r="CU126" s="117"/>
      <c r="CV126" s="117"/>
      <c r="CW126" s="117"/>
      <c r="CX126" s="117"/>
      <c r="CY126" s="117"/>
      <c r="CZ126" s="117"/>
      <c r="DA126" s="117"/>
      <c r="DB126" s="117"/>
      <c r="DC126" s="117"/>
      <c r="DD126" s="117"/>
      <c r="DE126" s="117"/>
      <c r="DF126" s="117"/>
      <c r="DG126" s="117"/>
      <c r="DH126" s="117"/>
      <c r="DI126" s="117"/>
      <c r="DJ126" s="117"/>
      <c r="DK126" s="117"/>
      <c r="DL126" s="117"/>
      <c r="DM126" s="117"/>
      <c r="DN126" s="117"/>
      <c r="DO126" s="117"/>
      <c r="DP126" s="117"/>
      <c r="DQ126" s="117"/>
      <c r="DR126" s="117"/>
      <c r="DS126" s="117"/>
      <c r="DT126" s="117"/>
      <c r="DU126" s="117"/>
      <c r="DV126" s="117"/>
      <c r="DW126" s="117"/>
      <c r="DX126" s="117"/>
      <c r="DY126" s="117"/>
      <c r="DZ126" s="21"/>
      <c r="EA126" s="21"/>
      <c r="EB126" s="21"/>
      <c r="EC126" s="21"/>
      <c r="ED126" s="21"/>
      <c r="EE126" s="21"/>
      <c r="EF126" s="21"/>
      <c r="EG126" s="21"/>
      <c r="EH126" s="21"/>
      <c r="EI126" s="21"/>
      <c r="EJ126" s="21"/>
      <c r="EK126" s="21"/>
      <c r="EL126" s="21"/>
      <c r="EM126" s="21"/>
      <c r="EN126" s="21"/>
      <c r="EO126" s="21"/>
      <c r="EP126" s="21"/>
      <c r="EQ126" s="21"/>
      <c r="ER126" s="21"/>
      <c r="ES126" s="21"/>
      <c r="ET126" s="21"/>
      <c r="EU126" s="21"/>
      <c r="EV126" s="21"/>
      <c r="EW126" s="21"/>
      <c r="EX126" s="21"/>
      <c r="EY126" s="21"/>
      <c r="EZ126" s="21"/>
      <c r="FA126" s="21"/>
      <c r="FB126" s="21"/>
      <c r="FC126" s="21"/>
      <c r="FD126" s="21"/>
      <c r="FE126" s="21"/>
      <c r="FF126" s="21"/>
      <c r="FG126" s="21"/>
      <c r="FH126" s="21"/>
      <c r="FI126" s="21"/>
      <c r="FJ126" s="21"/>
      <c r="FK126" s="21"/>
      <c r="FL126" s="21"/>
      <c r="FM126" s="21"/>
      <c r="FN126" s="21"/>
      <c r="FO126" s="21"/>
      <c r="FP126" s="21"/>
      <c r="FQ126" s="21"/>
      <c r="FR126" s="21"/>
      <c r="FS126" s="21"/>
      <c r="FT126" s="21"/>
      <c r="FU126" s="21"/>
      <c r="FV126" s="21"/>
      <c r="FW126" s="21"/>
      <c r="FX126" s="21"/>
      <c r="FY126" s="21"/>
      <c r="FZ126" s="21"/>
      <c r="GA126" s="21"/>
      <c r="GB126" s="21"/>
      <c r="GC126" s="21"/>
      <c r="GD126" s="21"/>
      <c r="GE126" s="21"/>
      <c r="GF126" s="21"/>
      <c r="GG126" s="21"/>
      <c r="GH126" s="21"/>
    </row>
    <row r="127" spans="1:190" ht="16.5" customHeight="1">
      <c r="A127" s="83"/>
      <c r="B127" s="83"/>
      <c r="C127" s="83"/>
      <c r="D127" s="85"/>
      <c r="E127" s="128"/>
      <c r="F127" s="129"/>
      <c r="G127" s="129"/>
      <c r="H127" s="129"/>
      <c r="I127" s="129"/>
      <c r="J127" s="129"/>
      <c r="K127" s="129"/>
      <c r="L127" s="129"/>
      <c r="M127" s="88"/>
      <c r="N127" s="88"/>
      <c r="O127" s="88"/>
      <c r="P127" s="88"/>
      <c r="Q127" s="88"/>
      <c r="R127" s="88"/>
      <c r="S127" s="130"/>
      <c r="T127" s="130"/>
      <c r="U127" s="130"/>
      <c r="V127" s="130"/>
      <c r="W127" s="130"/>
      <c r="X127" s="130"/>
      <c r="Y127" s="90"/>
      <c r="Z127" s="90"/>
      <c r="AA127" s="90"/>
      <c r="AB127" s="90"/>
      <c r="AC127" s="90"/>
      <c r="AD127" s="90"/>
      <c r="AE127" s="91"/>
      <c r="AF127" s="91"/>
      <c r="AG127" s="91"/>
      <c r="AH127" s="91"/>
      <c r="AI127" s="91"/>
      <c r="AJ127" s="91"/>
      <c r="AK127" s="226"/>
      <c r="AL127" s="226"/>
      <c r="AM127" s="226"/>
      <c r="AN127" s="226"/>
      <c r="AO127" s="226"/>
      <c r="AP127" s="226"/>
      <c r="AQ127" s="92"/>
      <c r="AR127" s="92"/>
      <c r="AS127" s="92"/>
      <c r="AT127" s="92"/>
      <c r="AU127" s="92"/>
      <c r="AV127" s="92"/>
      <c r="AW127" s="92"/>
      <c r="AX127" s="92"/>
      <c r="AY127" s="92"/>
      <c r="AZ127" s="91"/>
      <c r="BA127" s="132"/>
      <c r="BB127" s="91"/>
      <c r="BC127" s="91"/>
      <c r="BD127" s="117"/>
      <c r="BE127" s="131"/>
      <c r="BF127" s="131"/>
      <c r="BG127" s="131"/>
      <c r="BH127" s="131"/>
      <c r="BI127" s="131"/>
      <c r="BJ127" s="131"/>
      <c r="BK127" s="131"/>
      <c r="BL127" s="131"/>
      <c r="BM127" s="131"/>
      <c r="BN127" s="131"/>
      <c r="BO127" s="131"/>
      <c r="BP127" s="131"/>
      <c r="BQ127" s="131"/>
      <c r="BR127" s="131"/>
      <c r="BS127" s="131"/>
      <c r="BT127" s="131"/>
      <c r="BU127" s="131"/>
      <c r="BV127" s="131"/>
      <c r="BW127" s="131"/>
      <c r="BX127" s="131"/>
      <c r="BY127" s="131"/>
      <c r="BZ127" s="131"/>
      <c r="CA127" s="131"/>
      <c r="CB127" s="131"/>
      <c r="CC127" s="131"/>
      <c r="CD127" s="117"/>
      <c r="CE127" s="117"/>
      <c r="CF127" s="117"/>
      <c r="CG127" s="117"/>
      <c r="CH127" s="117"/>
      <c r="CI127" s="117"/>
      <c r="CJ127" s="117"/>
      <c r="CK127" s="117"/>
      <c r="CL127" s="117"/>
      <c r="CM127" s="117"/>
      <c r="CN127" s="117"/>
      <c r="CO127" s="117"/>
      <c r="CP127" s="117"/>
      <c r="CQ127" s="117"/>
      <c r="CR127" s="117"/>
      <c r="CS127" s="117"/>
      <c r="CT127" s="117"/>
      <c r="CU127" s="117"/>
      <c r="CV127" s="117"/>
      <c r="CW127" s="117"/>
      <c r="CX127" s="117"/>
      <c r="CY127" s="117"/>
      <c r="CZ127" s="117"/>
      <c r="DA127" s="117"/>
      <c r="DB127" s="117"/>
      <c r="DC127" s="117"/>
      <c r="DD127" s="117"/>
      <c r="DE127" s="117"/>
      <c r="DF127" s="117"/>
      <c r="DG127" s="117"/>
      <c r="DH127" s="117"/>
      <c r="DI127" s="117"/>
      <c r="DJ127" s="117"/>
      <c r="DK127" s="117"/>
      <c r="DL127" s="117"/>
      <c r="DM127" s="117"/>
      <c r="DN127" s="117"/>
      <c r="DO127" s="117"/>
      <c r="DP127" s="117"/>
      <c r="DQ127" s="117"/>
      <c r="DR127" s="117"/>
      <c r="DS127" s="117"/>
      <c r="DT127" s="117"/>
      <c r="DU127" s="117"/>
      <c r="DV127" s="117"/>
      <c r="DW127" s="117"/>
      <c r="DX127" s="117"/>
      <c r="DY127" s="117"/>
      <c r="DZ127" s="21"/>
      <c r="EA127" s="21"/>
      <c r="EB127" s="21"/>
      <c r="EC127" s="21"/>
      <c r="ED127" s="21"/>
      <c r="EE127" s="21"/>
      <c r="EF127" s="21"/>
      <c r="EG127" s="21"/>
      <c r="EH127" s="21"/>
      <c r="EI127" s="21"/>
      <c r="EJ127" s="21"/>
      <c r="EK127" s="21"/>
      <c r="EL127" s="21"/>
      <c r="EM127" s="21"/>
      <c r="EN127" s="21"/>
      <c r="EO127" s="21"/>
      <c r="EP127" s="21"/>
      <c r="EQ127" s="21"/>
      <c r="ER127" s="21"/>
      <c r="ES127" s="21"/>
      <c r="ET127" s="21"/>
      <c r="EU127" s="21"/>
      <c r="EV127" s="21"/>
      <c r="EW127" s="21"/>
      <c r="EX127" s="21"/>
      <c r="EY127" s="21"/>
      <c r="EZ127" s="21"/>
      <c r="FA127" s="21"/>
      <c r="FB127" s="21"/>
      <c r="FC127" s="21"/>
      <c r="FD127" s="21"/>
      <c r="FE127" s="21"/>
      <c r="FF127" s="21"/>
      <c r="FG127" s="21"/>
      <c r="FH127" s="21"/>
      <c r="FI127" s="21"/>
      <c r="FJ127" s="21"/>
      <c r="FK127" s="21"/>
      <c r="FL127" s="21"/>
      <c r="FM127" s="21"/>
      <c r="FN127" s="21"/>
      <c r="FO127" s="21"/>
      <c r="FP127" s="21"/>
      <c r="FQ127" s="21"/>
      <c r="FR127" s="21"/>
      <c r="FS127" s="21"/>
      <c r="FT127" s="21"/>
      <c r="FU127" s="21"/>
      <c r="FV127" s="21"/>
      <c r="FW127" s="21"/>
      <c r="FX127" s="21"/>
      <c r="FY127" s="21"/>
      <c r="FZ127" s="21"/>
      <c r="GA127" s="21"/>
      <c r="GB127" s="21"/>
      <c r="GC127" s="21"/>
      <c r="GD127" s="21"/>
      <c r="GE127" s="21"/>
      <c r="GF127" s="21"/>
      <c r="GG127" s="21"/>
      <c r="GH127" s="21"/>
    </row>
    <row r="128" spans="1:190" ht="16.5" customHeight="1">
      <c r="A128" s="83"/>
      <c r="B128" s="83"/>
      <c r="C128" s="83"/>
      <c r="D128" s="85"/>
      <c r="E128" s="128"/>
      <c r="F128" s="129"/>
      <c r="G128" s="129"/>
      <c r="H128" s="129"/>
      <c r="I128" s="129"/>
      <c r="J128" s="129"/>
      <c r="K128" s="129"/>
      <c r="L128" s="129"/>
      <c r="M128" s="88"/>
      <c r="N128" s="88"/>
      <c r="O128" s="88"/>
      <c r="P128" s="88"/>
      <c r="Q128" s="88"/>
      <c r="R128" s="88"/>
      <c r="S128" s="130"/>
      <c r="T128" s="130"/>
      <c r="U128" s="130"/>
      <c r="V128" s="130"/>
      <c r="W128" s="130"/>
      <c r="X128" s="130"/>
      <c r="Y128" s="90"/>
      <c r="Z128" s="90"/>
      <c r="AA128" s="90"/>
      <c r="AB128" s="90"/>
      <c r="AC128" s="90"/>
      <c r="AD128" s="90"/>
      <c r="AE128" s="91"/>
      <c r="AF128" s="91"/>
      <c r="AG128" s="91"/>
      <c r="AH128" s="91"/>
      <c r="AI128" s="91"/>
      <c r="AJ128" s="91"/>
      <c r="AK128" s="226"/>
      <c r="AL128" s="226"/>
      <c r="AM128" s="226"/>
      <c r="AN128" s="226"/>
      <c r="AO128" s="226"/>
      <c r="AP128" s="226"/>
      <c r="AQ128" s="92"/>
      <c r="AR128" s="92"/>
      <c r="AS128" s="92"/>
      <c r="AT128" s="92"/>
      <c r="AU128" s="92"/>
      <c r="AV128" s="92"/>
      <c r="AW128" s="92"/>
      <c r="AX128" s="92"/>
      <c r="AY128" s="92"/>
      <c r="AZ128" s="91"/>
      <c r="BA128" s="91"/>
      <c r="BB128" s="91"/>
      <c r="BC128" s="91"/>
      <c r="BD128" s="117"/>
      <c r="BE128" s="131"/>
      <c r="BF128" s="131"/>
      <c r="BG128" s="131"/>
      <c r="BH128" s="131"/>
      <c r="BI128" s="131"/>
      <c r="BJ128" s="131"/>
      <c r="BK128" s="131"/>
      <c r="BL128" s="131"/>
      <c r="BM128" s="131"/>
      <c r="BN128" s="131"/>
      <c r="BO128" s="131"/>
      <c r="BP128" s="131"/>
      <c r="BQ128" s="131"/>
      <c r="BR128" s="131"/>
      <c r="BS128" s="131"/>
      <c r="BT128" s="131"/>
      <c r="BU128" s="131"/>
      <c r="BV128" s="131"/>
      <c r="BW128" s="131"/>
      <c r="BX128" s="131"/>
      <c r="BY128" s="131"/>
      <c r="BZ128" s="131"/>
      <c r="CA128" s="131"/>
      <c r="CB128" s="131"/>
      <c r="CC128" s="131"/>
      <c r="CD128" s="117"/>
      <c r="CE128" s="117"/>
      <c r="CF128" s="117"/>
      <c r="CG128" s="117"/>
      <c r="CH128" s="117"/>
      <c r="CI128" s="117"/>
      <c r="CJ128" s="117"/>
      <c r="CK128" s="117"/>
      <c r="CL128" s="117"/>
      <c r="CM128" s="117"/>
      <c r="CN128" s="117"/>
      <c r="CO128" s="117"/>
      <c r="CP128" s="117"/>
      <c r="CQ128" s="117"/>
      <c r="CR128" s="117"/>
      <c r="CS128" s="117"/>
      <c r="CT128" s="117"/>
      <c r="CU128" s="117"/>
      <c r="CV128" s="117"/>
      <c r="CW128" s="117"/>
      <c r="CX128" s="117"/>
      <c r="CY128" s="117"/>
      <c r="CZ128" s="117"/>
      <c r="DA128" s="117"/>
      <c r="DB128" s="117"/>
      <c r="DC128" s="117"/>
      <c r="DD128" s="117"/>
      <c r="DE128" s="117"/>
      <c r="DF128" s="117"/>
      <c r="DG128" s="117"/>
      <c r="DH128" s="117"/>
      <c r="DI128" s="117"/>
      <c r="DJ128" s="117"/>
      <c r="DK128" s="117"/>
      <c r="DL128" s="117"/>
      <c r="DM128" s="117"/>
      <c r="DN128" s="117"/>
      <c r="DO128" s="117"/>
      <c r="DP128" s="117"/>
      <c r="DQ128" s="117"/>
      <c r="DR128" s="117"/>
      <c r="DS128" s="117"/>
      <c r="DT128" s="117"/>
      <c r="DU128" s="117"/>
      <c r="DV128" s="117"/>
      <c r="DW128" s="117"/>
      <c r="DX128" s="117"/>
      <c r="DY128" s="117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  <c r="EM128" s="21"/>
      <c r="EN128" s="21"/>
      <c r="EO128" s="21"/>
      <c r="EP128" s="21"/>
      <c r="EQ128" s="21"/>
      <c r="ER128" s="21"/>
      <c r="ES128" s="21"/>
      <c r="ET128" s="21"/>
      <c r="EU128" s="21"/>
      <c r="EV128" s="21"/>
      <c r="EW128" s="21"/>
      <c r="EX128" s="21"/>
      <c r="EY128" s="21"/>
      <c r="EZ128" s="21"/>
      <c r="FA128" s="21"/>
      <c r="FB128" s="21"/>
      <c r="FC128" s="21"/>
      <c r="FD128" s="21"/>
      <c r="FE128" s="21"/>
      <c r="FF128" s="21"/>
      <c r="FG128" s="21"/>
      <c r="FH128" s="21"/>
      <c r="FI128" s="21"/>
      <c r="FJ128" s="21"/>
      <c r="FK128" s="21"/>
      <c r="FL128" s="21"/>
      <c r="FM128" s="21"/>
      <c r="FN128" s="21"/>
      <c r="FO128" s="21"/>
      <c r="FP128" s="21"/>
      <c r="FQ128" s="21"/>
      <c r="FR128" s="21"/>
      <c r="FS128" s="21"/>
      <c r="FT128" s="21"/>
      <c r="FU128" s="21"/>
      <c r="FV128" s="21"/>
      <c r="FW128" s="21"/>
      <c r="FX128" s="21"/>
      <c r="FY128" s="21"/>
      <c r="FZ128" s="21"/>
      <c r="GA128" s="21"/>
      <c r="GB128" s="21"/>
      <c r="GC128" s="21"/>
      <c r="GD128" s="21"/>
      <c r="GE128" s="21"/>
      <c r="GF128" s="21"/>
      <c r="GG128" s="21"/>
      <c r="GH128" s="21"/>
    </row>
    <row r="129" spans="1:190" ht="16.5" customHeight="1">
      <c r="A129" s="83"/>
      <c r="B129" s="83"/>
      <c r="C129" s="83"/>
      <c r="D129" s="85"/>
      <c r="E129" s="128"/>
      <c r="F129" s="129"/>
      <c r="G129" s="129"/>
      <c r="H129" s="129"/>
      <c r="I129" s="129"/>
      <c r="J129" s="129"/>
      <c r="K129" s="129"/>
      <c r="L129" s="129"/>
      <c r="M129" s="88"/>
      <c r="N129" s="88"/>
      <c r="O129" s="88"/>
      <c r="P129" s="88"/>
      <c r="Q129" s="88"/>
      <c r="R129" s="88"/>
      <c r="S129" s="130"/>
      <c r="T129" s="130"/>
      <c r="U129" s="130"/>
      <c r="V129" s="130"/>
      <c r="W129" s="130"/>
      <c r="X129" s="130"/>
      <c r="Y129" s="90"/>
      <c r="Z129" s="90"/>
      <c r="AA129" s="90"/>
      <c r="AB129" s="90"/>
      <c r="AC129" s="90"/>
      <c r="AD129" s="90"/>
      <c r="AE129" s="91"/>
      <c r="AF129" s="91"/>
      <c r="AG129" s="91"/>
      <c r="AH129" s="91"/>
      <c r="AI129" s="91"/>
      <c r="AJ129" s="91"/>
      <c r="AK129" s="226"/>
      <c r="AL129" s="226"/>
      <c r="AM129" s="226"/>
      <c r="AN129" s="226"/>
      <c r="AO129" s="226"/>
      <c r="AP129" s="226"/>
      <c r="AQ129" s="92"/>
      <c r="AR129" s="92"/>
      <c r="AS129" s="92"/>
      <c r="AT129" s="92"/>
      <c r="AU129" s="92"/>
      <c r="AV129" s="92"/>
      <c r="AW129" s="92"/>
      <c r="AX129" s="92"/>
      <c r="AY129" s="92"/>
      <c r="AZ129" s="91"/>
      <c r="BA129" s="91"/>
      <c r="BB129" s="91"/>
      <c r="BC129" s="91"/>
      <c r="BD129" s="117"/>
      <c r="BE129" s="131"/>
      <c r="BF129" s="131"/>
      <c r="BG129" s="131"/>
      <c r="BH129" s="131"/>
      <c r="BI129" s="131"/>
      <c r="BJ129" s="131"/>
      <c r="BK129" s="131"/>
      <c r="BL129" s="131"/>
      <c r="BM129" s="131"/>
      <c r="BN129" s="131"/>
      <c r="BO129" s="131"/>
      <c r="BP129" s="131"/>
      <c r="BQ129" s="131"/>
      <c r="BR129" s="131"/>
      <c r="BS129" s="131"/>
      <c r="BT129" s="131"/>
      <c r="BU129" s="131"/>
      <c r="BV129" s="131"/>
      <c r="BW129" s="131"/>
      <c r="BX129" s="131"/>
      <c r="BY129" s="131"/>
      <c r="BZ129" s="131"/>
      <c r="CA129" s="131"/>
      <c r="CB129" s="131"/>
      <c r="CC129" s="131"/>
      <c r="CD129" s="117"/>
      <c r="CE129" s="117"/>
      <c r="CF129" s="117"/>
      <c r="CG129" s="117"/>
      <c r="CH129" s="117"/>
      <c r="CI129" s="117"/>
      <c r="CJ129" s="117"/>
      <c r="CK129" s="117"/>
      <c r="CL129" s="117"/>
      <c r="CM129" s="117"/>
      <c r="CN129" s="117"/>
      <c r="CO129" s="117"/>
      <c r="CP129" s="117"/>
      <c r="CQ129" s="117"/>
      <c r="CR129" s="117"/>
      <c r="CS129" s="117"/>
      <c r="CT129" s="117"/>
      <c r="CU129" s="117"/>
      <c r="CV129" s="117"/>
      <c r="CW129" s="117"/>
      <c r="CX129" s="117"/>
      <c r="CY129" s="117"/>
      <c r="CZ129" s="117"/>
      <c r="DA129" s="117"/>
      <c r="DB129" s="117"/>
      <c r="DC129" s="117"/>
      <c r="DD129" s="117"/>
      <c r="DE129" s="117"/>
      <c r="DF129" s="117"/>
      <c r="DG129" s="117"/>
      <c r="DH129" s="117"/>
      <c r="DI129" s="117"/>
      <c r="DJ129" s="117"/>
      <c r="DK129" s="117"/>
      <c r="DL129" s="117"/>
      <c r="DM129" s="117"/>
      <c r="DN129" s="117"/>
      <c r="DO129" s="117"/>
      <c r="DP129" s="117"/>
      <c r="DQ129" s="117"/>
      <c r="DR129" s="117"/>
      <c r="DS129" s="117"/>
      <c r="DT129" s="117"/>
      <c r="DU129" s="117"/>
      <c r="DV129" s="117"/>
      <c r="DW129" s="117"/>
      <c r="DX129" s="117"/>
      <c r="DY129" s="117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  <c r="ES129" s="21"/>
      <c r="ET129" s="21"/>
      <c r="EU129" s="21"/>
      <c r="EV129" s="21"/>
      <c r="EW129" s="21"/>
      <c r="EX129" s="21"/>
      <c r="EY129" s="21"/>
      <c r="EZ129" s="21"/>
      <c r="FA129" s="21"/>
      <c r="FB129" s="21"/>
      <c r="FC129" s="21"/>
      <c r="FD129" s="21"/>
      <c r="FE129" s="21"/>
      <c r="FF129" s="21"/>
      <c r="FG129" s="21"/>
      <c r="FH129" s="21"/>
      <c r="FI129" s="21"/>
      <c r="FJ129" s="21"/>
      <c r="FK129" s="21"/>
      <c r="FL129" s="21"/>
      <c r="FM129" s="21"/>
      <c r="FN129" s="21"/>
      <c r="FO129" s="21"/>
      <c r="FP129" s="21"/>
      <c r="FQ129" s="21"/>
      <c r="FR129" s="21"/>
      <c r="FS129" s="21"/>
      <c r="FT129" s="21"/>
      <c r="FU129" s="21"/>
      <c r="FV129" s="21"/>
      <c r="FW129" s="21"/>
      <c r="FX129" s="21"/>
      <c r="FY129" s="21"/>
      <c r="FZ129" s="21"/>
      <c r="GA129" s="21"/>
      <c r="GB129" s="21"/>
      <c r="GC129" s="21"/>
      <c r="GD129" s="21"/>
      <c r="GE129" s="21"/>
      <c r="GF129" s="21"/>
      <c r="GG129" s="21"/>
      <c r="GH129" s="21"/>
    </row>
    <row r="130" spans="1:190" ht="16.5" customHeight="1">
      <c r="A130" s="83"/>
      <c r="B130" s="83"/>
      <c r="C130" s="83"/>
      <c r="D130" s="85"/>
      <c r="E130" s="128"/>
      <c r="F130" s="129"/>
      <c r="G130" s="129"/>
      <c r="H130" s="129"/>
      <c r="I130" s="129"/>
      <c r="J130" s="129"/>
      <c r="K130" s="129"/>
      <c r="L130" s="129"/>
      <c r="M130" s="88"/>
      <c r="N130" s="88"/>
      <c r="O130" s="88"/>
      <c r="P130" s="88"/>
      <c r="Q130" s="88"/>
      <c r="R130" s="88"/>
      <c r="S130" s="130"/>
      <c r="T130" s="130"/>
      <c r="U130" s="130"/>
      <c r="V130" s="130"/>
      <c r="W130" s="130"/>
      <c r="X130" s="130"/>
      <c r="Y130" s="90"/>
      <c r="Z130" s="90"/>
      <c r="AA130" s="90"/>
      <c r="AB130" s="90"/>
      <c r="AC130" s="90"/>
      <c r="AD130" s="90"/>
      <c r="AE130" s="91"/>
      <c r="AF130" s="91"/>
      <c r="AG130" s="91"/>
      <c r="AH130" s="91"/>
      <c r="AI130" s="91"/>
      <c r="AJ130" s="91"/>
      <c r="AK130" s="226"/>
      <c r="AL130" s="226"/>
      <c r="AM130" s="226"/>
      <c r="AN130" s="226"/>
      <c r="AO130" s="226"/>
      <c r="AP130" s="226"/>
      <c r="AQ130" s="92"/>
      <c r="AR130" s="92"/>
      <c r="AS130" s="92"/>
      <c r="AT130" s="92"/>
      <c r="AU130" s="92"/>
      <c r="AV130" s="92"/>
      <c r="AW130" s="92"/>
      <c r="AX130" s="92"/>
      <c r="AY130" s="92"/>
      <c r="AZ130" s="91"/>
      <c r="BA130" s="91"/>
      <c r="BB130" s="91"/>
      <c r="BC130" s="91"/>
      <c r="BD130" s="117"/>
      <c r="BE130" s="131"/>
      <c r="BF130" s="131"/>
      <c r="BG130" s="131"/>
      <c r="BH130" s="131"/>
      <c r="BI130" s="131"/>
      <c r="BJ130" s="131"/>
      <c r="BK130" s="131"/>
      <c r="BL130" s="131"/>
      <c r="BM130" s="131"/>
      <c r="BN130" s="131"/>
      <c r="BO130" s="131"/>
      <c r="BP130" s="131"/>
      <c r="BQ130" s="131"/>
      <c r="BR130" s="131"/>
      <c r="BS130" s="131"/>
      <c r="BT130" s="131"/>
      <c r="BU130" s="131"/>
      <c r="BV130" s="131"/>
      <c r="BW130" s="131"/>
      <c r="BX130" s="131"/>
      <c r="BY130" s="131"/>
      <c r="BZ130" s="131"/>
      <c r="CA130" s="131"/>
      <c r="CB130" s="131"/>
      <c r="CC130" s="131"/>
      <c r="CD130" s="117"/>
      <c r="CE130" s="117"/>
      <c r="CF130" s="117"/>
      <c r="CG130" s="117"/>
      <c r="CH130" s="117"/>
      <c r="CI130" s="117"/>
      <c r="CJ130" s="117"/>
      <c r="CK130" s="117"/>
      <c r="CL130" s="117"/>
      <c r="CM130" s="117"/>
      <c r="CN130" s="117"/>
      <c r="CO130" s="117"/>
      <c r="CP130" s="117"/>
      <c r="CQ130" s="117"/>
      <c r="CR130" s="117"/>
      <c r="CS130" s="117"/>
      <c r="CT130" s="117"/>
      <c r="CU130" s="117"/>
      <c r="CV130" s="117"/>
      <c r="CW130" s="117"/>
      <c r="CX130" s="117"/>
      <c r="CY130" s="117"/>
      <c r="CZ130" s="117"/>
      <c r="DA130" s="117"/>
      <c r="DB130" s="117"/>
      <c r="DC130" s="117"/>
      <c r="DD130" s="117"/>
      <c r="DE130" s="117"/>
      <c r="DF130" s="117"/>
      <c r="DG130" s="117"/>
      <c r="DH130" s="117"/>
      <c r="DI130" s="117"/>
      <c r="DJ130" s="117"/>
      <c r="DK130" s="117"/>
      <c r="DL130" s="117"/>
      <c r="DM130" s="117"/>
      <c r="DN130" s="117"/>
      <c r="DO130" s="117"/>
      <c r="DP130" s="117"/>
      <c r="DQ130" s="117"/>
      <c r="DR130" s="117"/>
      <c r="DS130" s="117"/>
      <c r="DT130" s="117"/>
      <c r="DU130" s="117"/>
      <c r="DV130" s="117"/>
      <c r="DW130" s="117"/>
      <c r="DX130" s="117"/>
      <c r="DY130" s="117"/>
      <c r="DZ130" s="21"/>
      <c r="EA130" s="21"/>
      <c r="EB130" s="21"/>
      <c r="EC130" s="21"/>
      <c r="ED130" s="21"/>
      <c r="EE130" s="21"/>
      <c r="EF130" s="21"/>
      <c r="EG130" s="21"/>
      <c r="EH130" s="21"/>
      <c r="EI130" s="21"/>
      <c r="EJ130" s="21"/>
      <c r="EK130" s="21"/>
      <c r="EL130" s="21"/>
      <c r="EM130" s="21"/>
      <c r="EN130" s="21"/>
      <c r="EO130" s="21"/>
      <c r="EP130" s="21"/>
      <c r="EQ130" s="21"/>
      <c r="ER130" s="21"/>
      <c r="ES130" s="21"/>
      <c r="ET130" s="21"/>
      <c r="EU130" s="21"/>
      <c r="EV130" s="21"/>
      <c r="EW130" s="21"/>
      <c r="EX130" s="21"/>
      <c r="EY130" s="21"/>
      <c r="EZ130" s="21"/>
      <c r="FA130" s="21"/>
      <c r="FB130" s="21"/>
      <c r="FC130" s="21"/>
      <c r="FD130" s="21"/>
      <c r="FE130" s="21"/>
      <c r="FF130" s="21"/>
      <c r="FG130" s="21"/>
      <c r="FH130" s="21"/>
      <c r="FI130" s="21"/>
      <c r="FJ130" s="21"/>
      <c r="FK130" s="21"/>
      <c r="FL130" s="21"/>
      <c r="FM130" s="21"/>
      <c r="FN130" s="21"/>
      <c r="FO130" s="21"/>
      <c r="FP130" s="21"/>
      <c r="FQ130" s="21"/>
      <c r="FR130" s="21"/>
      <c r="FS130" s="21"/>
      <c r="FT130" s="21"/>
      <c r="FU130" s="21"/>
      <c r="FV130" s="21"/>
      <c r="FW130" s="21"/>
      <c r="FX130" s="21"/>
      <c r="FY130" s="21"/>
      <c r="FZ130" s="21"/>
      <c r="GA130" s="21"/>
      <c r="GB130" s="21"/>
      <c r="GC130" s="21"/>
      <c r="GD130" s="21"/>
      <c r="GE130" s="21"/>
      <c r="GF130" s="21"/>
      <c r="GG130" s="21"/>
      <c r="GH130" s="21"/>
    </row>
    <row r="131" spans="1:190" ht="16.5" customHeight="1">
      <c r="A131" s="83"/>
      <c r="B131" s="83"/>
      <c r="C131" s="83"/>
      <c r="D131" s="85"/>
      <c r="E131" s="128"/>
      <c r="F131" s="129"/>
      <c r="G131" s="129"/>
      <c r="H131" s="129"/>
      <c r="I131" s="129"/>
      <c r="J131" s="129"/>
      <c r="K131" s="129"/>
      <c r="L131" s="129"/>
      <c r="M131" s="88"/>
      <c r="N131" s="88"/>
      <c r="O131" s="88"/>
      <c r="P131" s="88"/>
      <c r="Q131" s="88"/>
      <c r="R131" s="88"/>
      <c r="S131" s="130"/>
      <c r="T131" s="130"/>
      <c r="U131" s="130"/>
      <c r="V131" s="130"/>
      <c r="W131" s="130"/>
      <c r="X131" s="130"/>
      <c r="Y131" s="90"/>
      <c r="Z131" s="90"/>
      <c r="AA131" s="90"/>
      <c r="AB131" s="90"/>
      <c r="AC131" s="90"/>
      <c r="AD131" s="90"/>
      <c r="AE131" s="91"/>
      <c r="AF131" s="91"/>
      <c r="AG131" s="91"/>
      <c r="AH131" s="91"/>
      <c r="AI131" s="91"/>
      <c r="AJ131" s="91"/>
      <c r="AK131" s="226"/>
      <c r="AL131" s="226"/>
      <c r="AM131" s="226"/>
      <c r="AN131" s="226"/>
      <c r="AO131" s="226"/>
      <c r="AP131" s="226"/>
      <c r="AQ131" s="92"/>
      <c r="AR131" s="92"/>
      <c r="AS131" s="92"/>
      <c r="AT131" s="92"/>
      <c r="AU131" s="92"/>
      <c r="AV131" s="92"/>
      <c r="AW131" s="92"/>
      <c r="AX131" s="92"/>
      <c r="AY131" s="92"/>
      <c r="AZ131" s="91"/>
      <c r="BA131" s="91"/>
      <c r="BB131" s="91"/>
      <c r="BC131" s="91"/>
      <c r="BD131" s="117"/>
      <c r="BE131" s="131"/>
      <c r="BF131" s="131"/>
      <c r="BG131" s="131"/>
      <c r="BH131" s="131"/>
      <c r="BI131" s="131"/>
      <c r="BJ131" s="131"/>
      <c r="BK131" s="131"/>
      <c r="BL131" s="131"/>
      <c r="BM131" s="131"/>
      <c r="BN131" s="131"/>
      <c r="BO131" s="131"/>
      <c r="BP131" s="131"/>
      <c r="BQ131" s="131"/>
      <c r="BR131" s="131"/>
      <c r="BS131" s="131"/>
      <c r="BT131" s="131"/>
      <c r="BU131" s="131"/>
      <c r="BV131" s="131"/>
      <c r="BW131" s="131"/>
      <c r="BX131" s="131"/>
      <c r="BY131" s="131"/>
      <c r="BZ131" s="131"/>
      <c r="CA131" s="131"/>
      <c r="CB131" s="131"/>
      <c r="CC131" s="131"/>
      <c r="CD131" s="117"/>
      <c r="CE131" s="117"/>
      <c r="CF131" s="117"/>
      <c r="CG131" s="117"/>
      <c r="CH131" s="117"/>
      <c r="CI131" s="117"/>
      <c r="CJ131" s="117"/>
      <c r="CK131" s="117"/>
      <c r="CL131" s="117"/>
      <c r="CM131" s="117"/>
      <c r="CN131" s="117"/>
      <c r="CO131" s="117"/>
      <c r="CP131" s="117"/>
      <c r="CQ131" s="117"/>
      <c r="CR131" s="117"/>
      <c r="CS131" s="117"/>
      <c r="CT131" s="117"/>
      <c r="CU131" s="117"/>
      <c r="CV131" s="117"/>
      <c r="CW131" s="117"/>
      <c r="CX131" s="117"/>
      <c r="CY131" s="117"/>
      <c r="CZ131" s="117"/>
      <c r="DA131" s="117"/>
      <c r="DB131" s="117"/>
      <c r="DC131" s="117"/>
      <c r="DD131" s="117"/>
      <c r="DE131" s="117"/>
      <c r="DF131" s="117"/>
      <c r="DG131" s="117"/>
      <c r="DH131" s="117"/>
      <c r="DI131" s="117"/>
      <c r="DJ131" s="117"/>
      <c r="DK131" s="117"/>
      <c r="DL131" s="117"/>
      <c r="DM131" s="117"/>
      <c r="DN131" s="117"/>
      <c r="DO131" s="117"/>
      <c r="DP131" s="117"/>
      <c r="DQ131" s="117"/>
      <c r="DR131" s="117"/>
      <c r="DS131" s="117"/>
      <c r="DT131" s="117"/>
      <c r="DU131" s="117"/>
      <c r="DV131" s="117"/>
      <c r="DW131" s="117"/>
      <c r="DX131" s="117"/>
      <c r="DY131" s="117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133"/>
      <c r="FD131" s="133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21"/>
      <c r="GH131" s="21"/>
    </row>
    <row r="132" spans="1:190" ht="16.5" customHeight="1">
      <c r="A132" s="83"/>
      <c r="B132" s="83"/>
      <c r="C132" s="83"/>
      <c r="D132" s="85"/>
      <c r="E132" s="128"/>
      <c r="F132" s="129"/>
      <c r="G132" s="129"/>
      <c r="H132" s="129"/>
      <c r="I132" s="129"/>
      <c r="J132" s="129"/>
      <c r="K132" s="129"/>
      <c r="L132" s="129"/>
      <c r="M132" s="88"/>
      <c r="N132" s="88"/>
      <c r="O132" s="88"/>
      <c r="P132" s="88"/>
      <c r="Q132" s="88"/>
      <c r="R132" s="88"/>
      <c r="S132" s="130"/>
      <c r="T132" s="130"/>
      <c r="U132" s="130"/>
      <c r="V132" s="130"/>
      <c r="W132" s="130"/>
      <c r="X132" s="130"/>
      <c r="Y132" s="90"/>
      <c r="Z132" s="90"/>
      <c r="AA132" s="90"/>
      <c r="AB132" s="90"/>
      <c r="AC132" s="90"/>
      <c r="AD132" s="90"/>
      <c r="AE132" s="91"/>
      <c r="AF132" s="91"/>
      <c r="AG132" s="91"/>
      <c r="AH132" s="91"/>
      <c r="AI132" s="91"/>
      <c r="AJ132" s="91"/>
      <c r="AK132" s="226"/>
      <c r="AL132" s="226"/>
      <c r="AM132" s="226"/>
      <c r="AN132" s="226"/>
      <c r="AO132" s="226"/>
      <c r="AP132" s="226"/>
      <c r="AQ132" s="92"/>
      <c r="AR132" s="92"/>
      <c r="AS132" s="92"/>
      <c r="AT132" s="92"/>
      <c r="AU132" s="92"/>
      <c r="AV132" s="92"/>
      <c r="AW132" s="92"/>
      <c r="AX132" s="92"/>
      <c r="AY132" s="92"/>
      <c r="AZ132" s="91"/>
      <c r="BA132" s="91"/>
      <c r="BB132" s="91"/>
      <c r="BC132" s="91"/>
      <c r="BD132" s="133"/>
      <c r="BE132" s="134"/>
      <c r="BF132" s="134"/>
      <c r="BG132" s="134"/>
      <c r="BH132" s="134"/>
      <c r="BI132" s="134"/>
      <c r="BJ132" s="134"/>
      <c r="BK132" s="134"/>
      <c r="BL132" s="134"/>
      <c r="BM132" s="134"/>
      <c r="BN132" s="134"/>
      <c r="BO132" s="134"/>
      <c r="BP132" s="134"/>
      <c r="BQ132" s="134"/>
      <c r="BR132" s="134"/>
      <c r="BS132" s="134"/>
      <c r="BT132" s="134"/>
      <c r="BU132" s="134"/>
      <c r="BV132" s="134"/>
      <c r="BW132" s="134"/>
      <c r="BX132" s="134"/>
      <c r="BY132" s="134"/>
      <c r="BZ132" s="134"/>
      <c r="CA132" s="134"/>
      <c r="CB132" s="134"/>
      <c r="CC132" s="134"/>
      <c r="CD132" s="133"/>
      <c r="CG132" s="133"/>
      <c r="DW132" s="133"/>
      <c r="EA132" s="133"/>
      <c r="EE132" s="133"/>
      <c r="EI132" s="133"/>
      <c r="EU132" s="133"/>
      <c r="EZ132" s="133"/>
      <c r="FD132" s="133"/>
      <c r="FU132" s="133">
        <v>768.64</v>
      </c>
      <c r="FV132" s="133">
        <v>803.58</v>
      </c>
      <c r="FW132" s="133">
        <v>634.25</v>
      </c>
      <c r="FX132" s="133">
        <v>1048.71</v>
      </c>
      <c r="FY132" s="133">
        <v>500.46</v>
      </c>
      <c r="FZ132" s="133">
        <v>863.88</v>
      </c>
      <c r="GA132" s="133">
        <v>803.78</v>
      </c>
      <c r="GB132" s="133">
        <v>869.96</v>
      </c>
      <c r="GC132" s="133">
        <v>920.45</v>
      </c>
      <c r="GD132" s="133">
        <v>956.5</v>
      </c>
      <c r="GE132" s="133">
        <v>1027.67</v>
      </c>
      <c r="GF132" s="133">
        <v>852.01</v>
      </c>
      <c r="GG132" s="133">
        <v>761.77</v>
      </c>
      <c r="GH132" s="133">
        <v>893.76</v>
      </c>
    </row>
    <row r="133" spans="1:190" ht="16.5" customHeight="1">
      <c r="A133" s="83"/>
      <c r="B133" s="83"/>
      <c r="C133" s="83"/>
      <c r="D133" s="85"/>
      <c r="E133" s="128"/>
      <c r="F133" s="129"/>
      <c r="G133" s="129"/>
      <c r="H133" s="129"/>
      <c r="I133" s="129"/>
      <c r="J133" s="129"/>
      <c r="K133" s="129"/>
      <c r="L133" s="129"/>
      <c r="M133" s="88"/>
      <c r="N133" s="88"/>
      <c r="O133" s="88"/>
      <c r="P133" s="88"/>
      <c r="Q133" s="88"/>
      <c r="R133" s="88"/>
      <c r="S133" s="130"/>
      <c r="T133" s="130"/>
      <c r="U133" s="130"/>
      <c r="V133" s="130"/>
      <c r="W133" s="130"/>
      <c r="X133" s="130"/>
      <c r="Y133" s="90"/>
      <c r="Z133" s="90"/>
      <c r="AA133" s="90"/>
      <c r="AB133" s="90"/>
      <c r="AC133" s="90"/>
      <c r="AD133" s="90"/>
      <c r="AE133" s="91"/>
      <c r="AF133" s="91"/>
      <c r="AG133" s="91"/>
      <c r="AH133" s="91"/>
      <c r="AI133" s="91"/>
      <c r="AJ133" s="91"/>
      <c r="AK133" s="226"/>
      <c r="AL133" s="226"/>
      <c r="AM133" s="226"/>
      <c r="AN133" s="226"/>
      <c r="AO133" s="226"/>
      <c r="AP133" s="226"/>
      <c r="AQ133" s="92"/>
      <c r="AR133" s="92"/>
      <c r="AS133" s="92"/>
      <c r="AT133" s="92"/>
      <c r="AU133" s="92"/>
      <c r="AV133" s="92"/>
      <c r="AW133" s="92"/>
      <c r="AX133" s="92"/>
      <c r="AY133" s="92"/>
      <c r="AZ133" s="91"/>
      <c r="BA133" s="132"/>
      <c r="BB133" s="91"/>
      <c r="BC133" s="91"/>
      <c r="BD133" s="133"/>
      <c r="BE133" s="134"/>
      <c r="BF133" s="134"/>
      <c r="BG133" s="134"/>
      <c r="BH133" s="134"/>
      <c r="BI133" s="134"/>
      <c r="BJ133" s="134"/>
      <c r="BK133" s="134"/>
      <c r="BL133" s="134"/>
      <c r="BM133" s="134"/>
      <c r="BN133" s="134"/>
      <c r="BO133" s="134"/>
      <c r="BP133" s="134"/>
      <c r="BQ133" s="134"/>
      <c r="BR133" s="134"/>
      <c r="BS133" s="134"/>
      <c r="BT133" s="134"/>
      <c r="BU133" s="134"/>
      <c r="BV133" s="134"/>
      <c r="BW133" s="134"/>
      <c r="BX133" s="134"/>
      <c r="BY133" s="134"/>
      <c r="BZ133" s="134"/>
      <c r="CA133" s="134"/>
      <c r="CB133" s="134"/>
      <c r="CC133" s="134"/>
      <c r="CD133" s="133"/>
      <c r="CG133" s="133"/>
      <c r="DW133" s="133"/>
      <c r="EA133" s="133"/>
      <c r="EE133" s="133"/>
      <c r="EI133" s="133"/>
      <c r="EU133" s="133"/>
      <c r="EZ133" s="133"/>
      <c r="FD133" s="133"/>
      <c r="FU133" s="133">
        <v>37.94</v>
      </c>
      <c r="FV133" s="133">
        <v>20.94</v>
      </c>
      <c r="FW133" s="133">
        <v>25.28</v>
      </c>
      <c r="FX133" s="133">
        <v>66.77</v>
      </c>
      <c r="FY133" s="133">
        <v>23.85</v>
      </c>
      <c r="FZ133" s="133">
        <v>12.83</v>
      </c>
      <c r="GA133" s="133">
        <v>45.78</v>
      </c>
      <c r="GB133" s="133">
        <v>15.34</v>
      </c>
      <c r="GC133" s="133">
        <v>26.93</v>
      </c>
      <c r="GD133" s="133">
        <v>30.65</v>
      </c>
      <c r="GE133" s="133">
        <v>71.62</v>
      </c>
      <c r="GF133" s="133">
        <v>30.24</v>
      </c>
      <c r="GG133" s="133">
        <v>44.08</v>
      </c>
      <c r="GH133" s="133">
        <v>21.06</v>
      </c>
    </row>
    <row r="134" spans="1:190" ht="16.5" customHeight="1">
      <c r="A134" s="83"/>
      <c r="B134" s="83"/>
      <c r="C134" s="83"/>
      <c r="D134" s="85"/>
      <c r="E134" s="128"/>
      <c r="F134" s="129"/>
      <c r="G134" s="129"/>
      <c r="H134" s="129"/>
      <c r="I134" s="129"/>
      <c r="J134" s="129"/>
      <c r="K134" s="129"/>
      <c r="L134" s="129"/>
      <c r="M134" s="88"/>
      <c r="N134" s="88"/>
      <c r="O134" s="88"/>
      <c r="P134" s="88"/>
      <c r="Q134" s="88"/>
      <c r="R134" s="88"/>
      <c r="S134" s="130"/>
      <c r="T134" s="130"/>
      <c r="U134" s="130"/>
      <c r="V134" s="130"/>
      <c r="W134" s="130"/>
      <c r="X134" s="130"/>
      <c r="Y134" s="90"/>
      <c r="Z134" s="90"/>
      <c r="AA134" s="90"/>
      <c r="AB134" s="90"/>
      <c r="AC134" s="90"/>
      <c r="AD134" s="90"/>
      <c r="AE134" s="91"/>
      <c r="AF134" s="91"/>
      <c r="AG134" s="91"/>
      <c r="AH134" s="91"/>
      <c r="AI134" s="91"/>
      <c r="AJ134" s="91"/>
      <c r="AK134" s="226"/>
      <c r="AL134" s="226"/>
      <c r="AM134" s="226"/>
      <c r="AN134" s="226"/>
      <c r="AO134" s="226"/>
      <c r="AP134" s="226"/>
      <c r="AQ134" s="92"/>
      <c r="AR134" s="92"/>
      <c r="AS134" s="92"/>
      <c r="AT134" s="92"/>
      <c r="AU134" s="92"/>
      <c r="AV134" s="92"/>
      <c r="AW134" s="92"/>
      <c r="AX134" s="92"/>
      <c r="AY134" s="92"/>
      <c r="AZ134" s="91"/>
      <c r="BA134" s="91"/>
      <c r="BB134" s="91"/>
      <c r="BC134" s="91"/>
      <c r="BD134" s="133"/>
      <c r="BE134" s="134"/>
      <c r="BF134" s="134"/>
      <c r="BG134" s="134"/>
      <c r="BH134" s="134"/>
      <c r="BI134" s="134"/>
      <c r="BJ134" s="134"/>
      <c r="BK134" s="134"/>
      <c r="BL134" s="134"/>
      <c r="BM134" s="134"/>
      <c r="BN134" s="134"/>
      <c r="BO134" s="134"/>
      <c r="BP134" s="134"/>
      <c r="BQ134" s="134"/>
      <c r="BR134" s="134"/>
      <c r="BS134" s="134"/>
      <c r="BT134" s="134"/>
      <c r="BU134" s="134"/>
      <c r="BV134" s="134"/>
      <c r="BW134" s="134"/>
      <c r="BX134" s="134"/>
      <c r="BY134" s="134"/>
      <c r="BZ134" s="134"/>
      <c r="CA134" s="134"/>
      <c r="CB134" s="134"/>
      <c r="CC134" s="134"/>
      <c r="CD134" s="133"/>
      <c r="CG134" s="133"/>
      <c r="DW134" s="133"/>
      <c r="EA134" s="133"/>
      <c r="EE134" s="133"/>
      <c r="EI134" s="133"/>
      <c r="EU134" s="133"/>
      <c r="EZ134" s="133"/>
      <c r="FD134" s="133"/>
      <c r="FU134" s="133">
        <v>64.819999999999993</v>
      </c>
      <c r="FV134" s="133">
        <v>43.54</v>
      </c>
      <c r="FW134" s="133">
        <v>48.23</v>
      </c>
      <c r="FX134" s="133">
        <v>186.17</v>
      </c>
      <c r="FY134" s="133">
        <v>58.94</v>
      </c>
      <c r="FZ134" s="133">
        <v>34.549999999999997</v>
      </c>
      <c r="GA134" s="133">
        <v>161.24</v>
      </c>
      <c r="GB134" s="133">
        <v>36.340000000000003</v>
      </c>
      <c r="GC134" s="133">
        <v>67.3</v>
      </c>
      <c r="GD134" s="133">
        <v>87.68</v>
      </c>
      <c r="GE134" s="133">
        <v>226.4</v>
      </c>
      <c r="GF134" s="133">
        <v>73.73</v>
      </c>
      <c r="GG134" s="133">
        <v>100</v>
      </c>
      <c r="GH134" s="133">
        <v>53.94</v>
      </c>
    </row>
    <row r="135" spans="1:190" ht="16.5" customHeight="1">
      <c r="A135" s="83"/>
      <c r="B135" s="83"/>
      <c r="C135" s="83"/>
      <c r="D135" s="85"/>
      <c r="E135" s="128"/>
      <c r="F135" s="129"/>
      <c r="G135" s="129"/>
      <c r="H135" s="129"/>
      <c r="I135" s="129"/>
      <c r="J135" s="129"/>
      <c r="K135" s="129"/>
      <c r="L135" s="129"/>
      <c r="M135" s="88"/>
      <c r="N135" s="88"/>
      <c r="O135" s="88"/>
      <c r="P135" s="88"/>
      <c r="Q135" s="88"/>
      <c r="R135" s="88"/>
      <c r="S135" s="130"/>
      <c r="T135" s="130"/>
      <c r="U135" s="130"/>
      <c r="V135" s="130"/>
      <c r="W135" s="130"/>
      <c r="X135" s="130"/>
      <c r="Y135" s="90"/>
      <c r="Z135" s="90"/>
      <c r="AA135" s="90"/>
      <c r="AB135" s="90"/>
      <c r="AC135" s="90"/>
      <c r="AD135" s="90"/>
      <c r="AE135" s="91"/>
      <c r="AF135" s="91"/>
      <c r="AG135" s="91"/>
      <c r="AH135" s="91"/>
      <c r="AI135" s="91"/>
      <c r="AJ135" s="91"/>
      <c r="AK135" s="226"/>
      <c r="AL135" s="226"/>
      <c r="AM135" s="226"/>
      <c r="AN135" s="226"/>
      <c r="AO135" s="226"/>
      <c r="AP135" s="226"/>
      <c r="AQ135" s="92"/>
      <c r="AR135" s="92"/>
      <c r="AS135" s="92"/>
      <c r="AT135" s="92"/>
      <c r="AU135" s="92"/>
      <c r="AV135" s="92"/>
      <c r="AW135" s="92"/>
      <c r="AX135" s="92"/>
      <c r="AY135" s="92"/>
      <c r="AZ135" s="91"/>
      <c r="BA135" s="91"/>
      <c r="BB135" s="91"/>
      <c r="BC135" s="91"/>
      <c r="BD135" s="133"/>
      <c r="BE135" s="134"/>
      <c r="BF135" s="134"/>
      <c r="BG135" s="134"/>
      <c r="BH135" s="134"/>
      <c r="BI135" s="134"/>
      <c r="BJ135" s="134"/>
      <c r="BK135" s="134"/>
      <c r="BL135" s="134"/>
      <c r="BM135" s="134"/>
      <c r="BN135" s="134"/>
      <c r="BO135" s="134"/>
      <c r="BP135" s="134"/>
      <c r="BQ135" s="134"/>
      <c r="BR135" s="134"/>
      <c r="BS135" s="134"/>
      <c r="BT135" s="134"/>
      <c r="BU135" s="134"/>
      <c r="BV135" s="134"/>
      <c r="BW135" s="134"/>
      <c r="BX135" s="134"/>
      <c r="BY135" s="134"/>
      <c r="BZ135" s="134"/>
      <c r="CA135" s="134"/>
      <c r="CB135" s="134"/>
      <c r="CC135" s="134"/>
      <c r="CD135" s="133"/>
      <c r="CG135" s="133"/>
      <c r="DW135" s="133"/>
      <c r="EA135" s="133"/>
      <c r="EE135" s="133"/>
      <c r="EI135" s="133"/>
      <c r="EU135" s="133"/>
      <c r="EZ135" s="133"/>
      <c r="FD135" s="133"/>
      <c r="FU135" s="133">
        <v>132.77000000000001</v>
      </c>
      <c r="FV135" s="133">
        <v>96.87</v>
      </c>
      <c r="FW135" s="133">
        <v>114.52</v>
      </c>
      <c r="FX135" s="133">
        <v>299.70999999999998</v>
      </c>
      <c r="FY135" s="133">
        <v>220.99</v>
      </c>
      <c r="FZ135" s="133">
        <v>107.35</v>
      </c>
      <c r="GA135" s="133">
        <v>317.56</v>
      </c>
      <c r="GB135" s="133">
        <v>243.98</v>
      </c>
      <c r="GC135" s="133">
        <v>204.82</v>
      </c>
      <c r="GD135" s="133">
        <v>318.07</v>
      </c>
      <c r="GE135" s="133">
        <v>386.35</v>
      </c>
      <c r="GF135" s="133">
        <v>252.89</v>
      </c>
      <c r="GG135" s="133">
        <v>184.14</v>
      </c>
      <c r="GH135" s="133">
        <v>149.69</v>
      </c>
    </row>
    <row r="136" spans="1:190" ht="16.5" customHeight="1">
      <c r="A136" s="83"/>
      <c r="B136" s="83"/>
      <c r="C136" s="83"/>
      <c r="D136" s="85"/>
      <c r="E136" s="128"/>
      <c r="F136" s="129"/>
      <c r="G136" s="129"/>
      <c r="H136" s="129"/>
      <c r="I136" s="129"/>
      <c r="J136" s="129"/>
      <c r="K136" s="129"/>
      <c r="L136" s="129"/>
      <c r="M136" s="88"/>
      <c r="N136" s="88"/>
      <c r="O136" s="88"/>
      <c r="P136" s="88"/>
      <c r="Q136" s="88"/>
      <c r="R136" s="88"/>
      <c r="S136" s="130"/>
      <c r="T136" s="130"/>
      <c r="U136" s="130"/>
      <c r="V136" s="130"/>
      <c r="W136" s="130"/>
      <c r="X136" s="130"/>
      <c r="Y136" s="90"/>
      <c r="Z136" s="90"/>
      <c r="AA136" s="90"/>
      <c r="AB136" s="90"/>
      <c r="AC136" s="90"/>
      <c r="AD136" s="90"/>
      <c r="AE136" s="91"/>
      <c r="AF136" s="91"/>
      <c r="AG136" s="91"/>
      <c r="AH136" s="91"/>
      <c r="AI136" s="91"/>
      <c r="AJ136" s="91"/>
      <c r="AK136" s="226"/>
      <c r="AL136" s="226"/>
      <c r="AM136" s="226"/>
      <c r="AN136" s="226"/>
      <c r="AO136" s="226"/>
      <c r="AP136" s="226"/>
      <c r="AQ136" s="92"/>
      <c r="AR136" s="92"/>
      <c r="AS136" s="92"/>
      <c r="AT136" s="92"/>
      <c r="AU136" s="92"/>
      <c r="AV136" s="92"/>
      <c r="AW136" s="92"/>
      <c r="AX136" s="92"/>
      <c r="AY136" s="92"/>
      <c r="AZ136" s="91"/>
      <c r="BA136" s="91"/>
      <c r="BB136" s="91"/>
      <c r="BC136" s="91"/>
      <c r="BD136" s="133"/>
      <c r="BE136" s="134"/>
      <c r="BF136" s="134"/>
      <c r="BG136" s="134"/>
      <c r="BH136" s="134"/>
      <c r="BI136" s="134"/>
      <c r="BJ136" s="134"/>
      <c r="BK136" s="134"/>
      <c r="BL136" s="134"/>
      <c r="BM136" s="134"/>
      <c r="BN136" s="134"/>
      <c r="BO136" s="134"/>
      <c r="BP136" s="134"/>
      <c r="BQ136" s="134"/>
      <c r="BR136" s="134"/>
      <c r="BS136" s="134"/>
      <c r="BT136" s="134"/>
      <c r="BU136" s="134"/>
      <c r="BV136" s="134"/>
      <c r="BW136" s="134"/>
      <c r="BX136" s="134"/>
      <c r="BY136" s="134"/>
      <c r="BZ136" s="134"/>
      <c r="CA136" s="134"/>
      <c r="CB136" s="134"/>
      <c r="CC136" s="134"/>
      <c r="CD136" s="133"/>
      <c r="CG136" s="133"/>
      <c r="DW136" s="133"/>
      <c r="EA136" s="133"/>
      <c r="EE136" s="133"/>
      <c r="EI136" s="133"/>
      <c r="EU136" s="133"/>
      <c r="EZ136" s="133"/>
      <c r="FD136" s="133"/>
      <c r="FU136" s="133">
        <v>318.19</v>
      </c>
      <c r="FV136" s="133">
        <v>236.37</v>
      </c>
      <c r="FW136" s="133">
        <v>282.73</v>
      </c>
      <c r="FX136" s="133">
        <v>363.04</v>
      </c>
      <c r="FY136" s="133">
        <v>174.72</v>
      </c>
      <c r="FZ136" s="133">
        <v>349.23</v>
      </c>
      <c r="GA136" s="133">
        <v>208.1</v>
      </c>
      <c r="GB136" s="133">
        <v>405.92</v>
      </c>
      <c r="GC136" s="133">
        <v>437.08</v>
      </c>
      <c r="GD136" s="133">
        <v>373.36</v>
      </c>
      <c r="GE136" s="133">
        <v>265.20999999999998</v>
      </c>
      <c r="GF136" s="133">
        <v>292.01</v>
      </c>
      <c r="GG136" s="133">
        <v>262.14999999999998</v>
      </c>
      <c r="GH136" s="133">
        <v>378.07</v>
      </c>
    </row>
    <row r="137" spans="1:190" ht="16.5" customHeight="1">
      <c r="A137" s="83"/>
      <c r="B137" s="83"/>
      <c r="C137" s="83"/>
      <c r="D137" s="85"/>
      <c r="E137" s="128"/>
      <c r="F137" s="129"/>
      <c r="G137" s="129"/>
      <c r="H137" s="129"/>
      <c r="I137" s="129"/>
      <c r="J137" s="129"/>
      <c r="K137" s="129"/>
      <c r="L137" s="129"/>
      <c r="M137" s="88"/>
      <c r="N137" s="88"/>
      <c r="O137" s="88"/>
      <c r="P137" s="88"/>
      <c r="Q137" s="88"/>
      <c r="R137" s="88"/>
      <c r="S137" s="130"/>
      <c r="T137" s="130"/>
      <c r="U137" s="130"/>
      <c r="V137" s="130"/>
      <c r="W137" s="130"/>
      <c r="X137" s="130"/>
      <c r="Y137" s="90"/>
      <c r="Z137" s="90"/>
      <c r="AA137" s="90"/>
      <c r="AB137" s="90"/>
      <c r="AC137" s="90"/>
      <c r="AD137" s="90"/>
      <c r="AE137" s="91"/>
      <c r="AF137" s="91"/>
      <c r="AG137" s="91"/>
      <c r="AH137" s="91"/>
      <c r="AI137" s="91"/>
      <c r="AJ137" s="91"/>
      <c r="AK137" s="226"/>
      <c r="AL137" s="226"/>
      <c r="AM137" s="226"/>
      <c r="AN137" s="226"/>
      <c r="AO137" s="226"/>
      <c r="AP137" s="226"/>
      <c r="AQ137" s="92"/>
      <c r="AR137" s="92"/>
      <c r="AS137" s="92"/>
      <c r="AT137" s="92"/>
      <c r="AU137" s="92"/>
      <c r="AV137" s="92"/>
      <c r="AW137" s="92"/>
      <c r="AX137" s="92"/>
      <c r="AY137" s="92"/>
      <c r="AZ137" s="91"/>
      <c r="BA137" s="91"/>
      <c r="BB137" s="91"/>
      <c r="BC137" s="91"/>
      <c r="BD137" s="133"/>
      <c r="BE137" s="134"/>
      <c r="BF137" s="134"/>
      <c r="BG137" s="134"/>
      <c r="BH137" s="134"/>
      <c r="BI137" s="134"/>
      <c r="BJ137" s="134"/>
      <c r="BK137" s="134"/>
      <c r="BL137" s="134"/>
      <c r="BM137" s="134"/>
      <c r="BN137" s="134"/>
      <c r="BO137" s="134"/>
      <c r="BP137" s="134"/>
      <c r="BQ137" s="134"/>
      <c r="BR137" s="134"/>
      <c r="BS137" s="134"/>
      <c r="BT137" s="134"/>
      <c r="BU137" s="134"/>
      <c r="BV137" s="134"/>
      <c r="BW137" s="134"/>
      <c r="BX137" s="134"/>
      <c r="BY137" s="134"/>
      <c r="BZ137" s="134"/>
      <c r="CA137" s="134"/>
      <c r="CB137" s="134"/>
      <c r="CC137" s="134"/>
      <c r="CD137" s="133"/>
      <c r="CG137" s="133"/>
      <c r="DW137" s="133"/>
      <c r="EA137" s="133"/>
      <c r="EE137" s="133"/>
      <c r="EI137" s="133"/>
      <c r="EU137" s="133"/>
      <c r="EZ137" s="133"/>
      <c r="FD137" s="133"/>
      <c r="FU137" s="133">
        <v>214.07</v>
      </c>
      <c r="FV137" s="133">
        <v>405.27</v>
      </c>
      <c r="FW137" s="133">
        <v>163.16</v>
      </c>
      <c r="FX137" s="133">
        <v>132.22</v>
      </c>
      <c r="FY137" s="133">
        <v>21.51</v>
      </c>
      <c r="FZ137" s="133">
        <v>359.23</v>
      </c>
      <c r="GA137" s="133">
        <v>70.42</v>
      </c>
      <c r="GB137" s="133">
        <v>167.21</v>
      </c>
      <c r="GC137" s="133">
        <v>183.74</v>
      </c>
      <c r="GD137" s="133">
        <v>146.44</v>
      </c>
      <c r="GE137" s="133">
        <v>77.83</v>
      </c>
      <c r="GF137" s="133">
        <v>202.46</v>
      </c>
      <c r="GG137" s="133">
        <v>170.75</v>
      </c>
      <c r="GH137" s="133">
        <v>289.42</v>
      </c>
    </row>
    <row r="138" spans="1:190" ht="16.5" customHeight="1">
      <c r="A138" s="83"/>
      <c r="B138" s="83"/>
      <c r="C138" s="83"/>
      <c r="D138" s="85"/>
      <c r="E138" s="128"/>
      <c r="F138" s="129"/>
      <c r="G138" s="129"/>
      <c r="H138" s="129"/>
      <c r="I138" s="129"/>
      <c r="J138" s="129"/>
      <c r="K138" s="129"/>
      <c r="L138" s="129"/>
      <c r="M138" s="88"/>
      <c r="N138" s="88"/>
      <c r="O138" s="88"/>
      <c r="P138" s="88"/>
      <c r="Q138" s="88"/>
      <c r="R138" s="88"/>
      <c r="S138" s="130"/>
      <c r="T138" s="130"/>
      <c r="U138" s="130"/>
      <c r="V138" s="130"/>
      <c r="W138" s="130"/>
      <c r="X138" s="130"/>
      <c r="Y138" s="90"/>
      <c r="Z138" s="90"/>
      <c r="AA138" s="90"/>
      <c r="AB138" s="90"/>
      <c r="AC138" s="90"/>
      <c r="AD138" s="90"/>
      <c r="AE138" s="91"/>
      <c r="AF138" s="91"/>
      <c r="AG138" s="91"/>
      <c r="AH138" s="91"/>
      <c r="AI138" s="91"/>
      <c r="AJ138" s="91"/>
      <c r="AK138" s="226"/>
      <c r="AL138" s="226"/>
      <c r="AM138" s="226"/>
      <c r="AN138" s="226"/>
      <c r="AO138" s="226"/>
      <c r="AP138" s="226"/>
      <c r="AQ138" s="92"/>
      <c r="AR138" s="92"/>
      <c r="AS138" s="92"/>
      <c r="AT138" s="92"/>
      <c r="AU138" s="92"/>
      <c r="AV138" s="92"/>
      <c r="AW138" s="92"/>
      <c r="AX138" s="92"/>
      <c r="AY138" s="92"/>
      <c r="AZ138" s="91"/>
      <c r="BA138" s="91"/>
      <c r="BB138" s="91"/>
      <c r="BC138" s="91"/>
      <c r="BD138" s="117"/>
      <c r="BE138" s="131"/>
      <c r="BF138" s="131"/>
      <c r="BG138" s="131"/>
      <c r="BH138" s="131"/>
      <c r="BI138" s="131"/>
      <c r="BJ138" s="131"/>
      <c r="BK138" s="131"/>
      <c r="BL138" s="131"/>
      <c r="BM138" s="131"/>
      <c r="BN138" s="131"/>
      <c r="BO138" s="131"/>
      <c r="BP138" s="131"/>
      <c r="BQ138" s="131"/>
      <c r="BR138" s="131"/>
      <c r="BS138" s="131"/>
      <c r="BT138" s="131"/>
      <c r="BU138" s="131"/>
      <c r="BV138" s="131"/>
      <c r="BW138" s="131"/>
      <c r="BX138" s="131"/>
      <c r="BY138" s="131"/>
      <c r="BZ138" s="131"/>
      <c r="CA138" s="131"/>
      <c r="CB138" s="131"/>
      <c r="CC138" s="131"/>
      <c r="CD138" s="133"/>
      <c r="CE138" s="117"/>
      <c r="CF138" s="117"/>
      <c r="CG138" s="133"/>
      <c r="CJ138" s="117"/>
      <c r="DV138" s="117"/>
      <c r="DW138" s="133"/>
      <c r="DX138" s="117"/>
      <c r="DZ138" s="21"/>
      <c r="EA138" s="133"/>
      <c r="EB138" s="21"/>
      <c r="ED138" s="21"/>
      <c r="EE138" s="133"/>
      <c r="EF138" s="21"/>
      <c r="EH138" s="21"/>
      <c r="EI138" s="133"/>
      <c r="EJ138" s="21"/>
      <c r="EL138" s="21"/>
      <c r="EN138" s="21"/>
      <c r="EP138" s="21"/>
      <c r="ER138" s="21"/>
      <c r="ET138" s="21"/>
      <c r="EU138" s="133"/>
      <c r="EV138" s="21"/>
      <c r="EX138" s="21"/>
      <c r="EZ138" s="133"/>
      <c r="FD138" s="133"/>
      <c r="FL138" s="21"/>
      <c r="FN138" s="21"/>
      <c r="FP138" s="21"/>
      <c r="FR138" s="21"/>
      <c r="FT138" s="21"/>
      <c r="FU138" s="21"/>
      <c r="FV138" s="21"/>
      <c r="FW138" s="21"/>
      <c r="FX138" s="21"/>
      <c r="FY138" s="21"/>
      <c r="FZ138" s="21"/>
      <c r="GA138" s="21"/>
      <c r="GB138" s="21"/>
      <c r="GC138" s="21"/>
      <c r="GD138" s="21"/>
      <c r="GE138" s="21"/>
      <c r="GF138" s="21"/>
      <c r="GG138" s="21"/>
      <c r="GH138" s="21"/>
    </row>
    <row r="139" spans="1:190" ht="16.5" customHeight="1">
      <c r="A139" s="83"/>
      <c r="B139" s="83"/>
      <c r="C139" s="83"/>
      <c r="D139" s="85"/>
      <c r="E139" s="128"/>
      <c r="F139" s="129"/>
      <c r="G139" s="129"/>
      <c r="H139" s="129"/>
      <c r="I139" s="129"/>
      <c r="J139" s="129"/>
      <c r="K139" s="129"/>
      <c r="L139" s="129"/>
      <c r="M139" s="88"/>
      <c r="N139" s="88"/>
      <c r="O139" s="88"/>
      <c r="P139" s="88"/>
      <c r="Q139" s="88"/>
      <c r="R139" s="88"/>
      <c r="S139" s="130"/>
      <c r="T139" s="130"/>
      <c r="U139" s="130"/>
      <c r="V139" s="130"/>
      <c r="W139" s="130"/>
      <c r="X139" s="130"/>
      <c r="Y139" s="90"/>
      <c r="Z139" s="90"/>
      <c r="AA139" s="90"/>
      <c r="AB139" s="90"/>
      <c r="AC139" s="90"/>
      <c r="AD139" s="90"/>
      <c r="AE139" s="91"/>
      <c r="AF139" s="91"/>
      <c r="AG139" s="91"/>
      <c r="AH139" s="91"/>
      <c r="AI139" s="91"/>
      <c r="AJ139" s="91"/>
      <c r="AK139" s="226"/>
      <c r="AL139" s="226"/>
      <c r="AM139" s="226"/>
      <c r="AN139" s="226"/>
      <c r="AO139" s="226"/>
      <c r="AP139" s="226"/>
      <c r="AQ139" s="92"/>
      <c r="AR139" s="92"/>
      <c r="AS139" s="92"/>
      <c r="AT139" s="92"/>
      <c r="AU139" s="92"/>
      <c r="AV139" s="92"/>
      <c r="AW139" s="92"/>
      <c r="AX139" s="92"/>
      <c r="AY139" s="92"/>
      <c r="AZ139" s="91"/>
      <c r="BA139" s="132"/>
      <c r="BB139" s="91"/>
      <c r="BC139" s="91"/>
      <c r="BD139" s="117"/>
      <c r="BE139" s="131"/>
      <c r="BF139" s="131"/>
      <c r="BG139" s="131"/>
      <c r="BH139" s="131"/>
      <c r="BI139" s="131"/>
      <c r="BJ139" s="131"/>
      <c r="BK139" s="131"/>
      <c r="BL139" s="131"/>
      <c r="BM139" s="131"/>
      <c r="BN139" s="131"/>
      <c r="BO139" s="131"/>
      <c r="BP139" s="131"/>
      <c r="BQ139" s="131"/>
      <c r="BR139" s="131"/>
      <c r="BS139" s="131"/>
      <c r="BT139" s="131"/>
      <c r="BU139" s="131"/>
      <c r="BV139" s="131"/>
      <c r="BW139" s="131"/>
      <c r="BX139" s="131"/>
      <c r="BY139" s="131"/>
      <c r="BZ139" s="131"/>
      <c r="CA139" s="131"/>
      <c r="CB139" s="131"/>
      <c r="CC139" s="131"/>
      <c r="CD139" s="133"/>
      <c r="CE139" s="117"/>
      <c r="CF139" s="117"/>
      <c r="CG139" s="133"/>
      <c r="CJ139" s="117"/>
      <c r="DV139" s="117"/>
      <c r="DW139" s="133"/>
      <c r="DX139" s="117"/>
      <c r="DZ139" s="21"/>
      <c r="EA139" s="133"/>
      <c r="EB139" s="21"/>
      <c r="ED139" s="21"/>
      <c r="EE139" s="133"/>
      <c r="EF139" s="21"/>
      <c r="EH139" s="21"/>
      <c r="EI139" s="133"/>
      <c r="EJ139" s="21"/>
      <c r="EL139" s="21"/>
      <c r="EN139" s="21"/>
      <c r="EP139" s="21"/>
      <c r="ER139" s="21"/>
      <c r="ET139" s="21"/>
      <c r="EU139" s="133"/>
      <c r="EV139" s="21"/>
      <c r="EX139" s="21"/>
      <c r="EZ139" s="133"/>
      <c r="FD139" s="133"/>
      <c r="FL139" s="21"/>
      <c r="FN139" s="21"/>
      <c r="FP139" s="21"/>
      <c r="FR139" s="21"/>
      <c r="FT139" s="21"/>
      <c r="FU139" s="21"/>
      <c r="FV139" s="21"/>
      <c r="FW139" s="21"/>
      <c r="FX139" s="21"/>
      <c r="FY139" s="21"/>
      <c r="FZ139" s="21"/>
      <c r="GA139" s="21"/>
      <c r="GB139" s="21"/>
      <c r="GC139" s="21"/>
      <c r="GD139" s="21"/>
      <c r="GE139" s="21"/>
      <c r="GF139" s="21"/>
      <c r="GG139" s="21"/>
      <c r="GH139" s="21"/>
    </row>
    <row r="140" spans="1:190" ht="16.5" customHeight="1">
      <c r="A140" s="83"/>
      <c r="B140" s="83"/>
      <c r="C140" s="83"/>
      <c r="D140" s="85"/>
      <c r="E140" s="128"/>
      <c r="F140" s="129"/>
      <c r="G140" s="129"/>
      <c r="H140" s="129"/>
      <c r="I140" s="129"/>
      <c r="J140" s="129"/>
      <c r="K140" s="129"/>
      <c r="L140" s="129"/>
      <c r="M140" s="88"/>
      <c r="N140" s="88"/>
      <c r="O140" s="88"/>
      <c r="P140" s="88"/>
      <c r="Q140" s="88"/>
      <c r="R140" s="88"/>
      <c r="S140" s="130"/>
      <c r="T140" s="130"/>
      <c r="U140" s="130"/>
      <c r="V140" s="130"/>
      <c r="W140" s="130"/>
      <c r="X140" s="130"/>
      <c r="Y140" s="90"/>
      <c r="Z140" s="90"/>
      <c r="AA140" s="90"/>
      <c r="AB140" s="90"/>
      <c r="AC140" s="90"/>
      <c r="AD140" s="90"/>
      <c r="AE140" s="91"/>
      <c r="AF140" s="91"/>
      <c r="AG140" s="91"/>
      <c r="AH140" s="91"/>
      <c r="AI140" s="91"/>
      <c r="AJ140" s="91"/>
      <c r="AK140" s="226"/>
      <c r="AL140" s="226"/>
      <c r="AM140" s="226"/>
      <c r="AN140" s="226"/>
      <c r="AO140" s="226"/>
      <c r="AP140" s="226"/>
      <c r="AQ140" s="92"/>
      <c r="AR140" s="92"/>
      <c r="AS140" s="92"/>
      <c r="AT140" s="92"/>
      <c r="AU140" s="92"/>
      <c r="AV140" s="92"/>
      <c r="AW140" s="92"/>
      <c r="AX140" s="92"/>
      <c r="AY140" s="92"/>
      <c r="AZ140" s="91"/>
      <c r="BA140" s="91"/>
      <c r="BB140" s="91"/>
      <c r="BC140" s="91"/>
      <c r="BD140" s="117"/>
      <c r="BE140" s="131"/>
      <c r="BF140" s="131"/>
      <c r="BG140" s="131"/>
      <c r="BH140" s="131"/>
      <c r="BI140" s="131"/>
      <c r="BJ140" s="131"/>
      <c r="BK140" s="131"/>
      <c r="BL140" s="131"/>
      <c r="BM140" s="131"/>
      <c r="BN140" s="131"/>
      <c r="BO140" s="131"/>
      <c r="BP140" s="131"/>
      <c r="BQ140" s="131"/>
      <c r="BR140" s="131"/>
      <c r="BS140" s="131"/>
      <c r="BT140" s="131"/>
      <c r="BU140" s="131"/>
      <c r="BV140" s="131"/>
      <c r="BW140" s="131"/>
      <c r="BX140" s="131"/>
      <c r="BY140" s="131"/>
      <c r="BZ140" s="131"/>
      <c r="CA140" s="131"/>
      <c r="CB140" s="131"/>
      <c r="CC140" s="131"/>
      <c r="CD140" s="133"/>
      <c r="CE140" s="117"/>
      <c r="CF140" s="117"/>
      <c r="CG140" s="133"/>
      <c r="CJ140" s="117"/>
      <c r="DV140" s="117"/>
      <c r="DW140" s="133"/>
      <c r="DX140" s="117"/>
      <c r="DZ140" s="21"/>
      <c r="EA140" s="133"/>
      <c r="EB140" s="21"/>
      <c r="ED140" s="21"/>
      <c r="EE140" s="133"/>
      <c r="EF140" s="21"/>
      <c r="EH140" s="21"/>
      <c r="EI140" s="133"/>
      <c r="EJ140" s="21"/>
      <c r="EL140" s="21"/>
      <c r="EN140" s="21"/>
      <c r="EP140" s="21"/>
      <c r="ER140" s="21"/>
      <c r="ET140" s="21"/>
      <c r="EU140" s="133"/>
      <c r="EV140" s="21"/>
      <c r="EX140" s="21"/>
      <c r="EZ140" s="133"/>
      <c r="FD140" s="133"/>
      <c r="FL140" s="21"/>
      <c r="FN140" s="21"/>
      <c r="FP140" s="21"/>
      <c r="FR140" s="21"/>
      <c r="FT140" s="21"/>
      <c r="FU140" s="21"/>
      <c r="FV140" s="21"/>
      <c r="FW140" s="21"/>
      <c r="FX140" s="21"/>
      <c r="FY140" s="21"/>
      <c r="FZ140" s="21"/>
      <c r="GA140" s="21"/>
      <c r="GB140" s="21"/>
      <c r="GC140" s="21"/>
      <c r="GD140" s="21"/>
      <c r="GE140" s="21"/>
      <c r="GF140" s="21"/>
      <c r="GG140" s="21"/>
      <c r="GH140" s="21"/>
    </row>
    <row r="141" spans="1:190" ht="16.5" customHeight="1">
      <c r="A141" s="83"/>
      <c r="B141" s="83"/>
      <c r="C141" s="83"/>
      <c r="D141" s="85"/>
      <c r="E141" s="128"/>
      <c r="F141" s="129"/>
      <c r="G141" s="129"/>
      <c r="H141" s="129"/>
      <c r="I141" s="129"/>
      <c r="J141" s="129"/>
      <c r="K141" s="129"/>
      <c r="L141" s="129"/>
      <c r="M141" s="88"/>
      <c r="N141" s="88"/>
      <c r="O141" s="88"/>
      <c r="P141" s="88"/>
      <c r="Q141" s="88"/>
      <c r="R141" s="88"/>
      <c r="S141" s="130"/>
      <c r="T141" s="130"/>
      <c r="U141" s="130"/>
      <c r="V141" s="130"/>
      <c r="W141" s="130"/>
      <c r="X141" s="130"/>
      <c r="Y141" s="90"/>
      <c r="Z141" s="90"/>
      <c r="AA141" s="90"/>
      <c r="AB141" s="90"/>
      <c r="AC141" s="90"/>
      <c r="AD141" s="90"/>
      <c r="AE141" s="91"/>
      <c r="AF141" s="91"/>
      <c r="AG141" s="91"/>
      <c r="AH141" s="91"/>
      <c r="AI141" s="91"/>
      <c r="AJ141" s="91"/>
      <c r="AK141" s="226"/>
      <c r="AL141" s="226"/>
      <c r="AM141" s="226"/>
      <c r="AN141" s="226"/>
      <c r="AO141" s="226"/>
      <c r="AP141" s="226"/>
      <c r="AQ141" s="92"/>
      <c r="AR141" s="92"/>
      <c r="AS141" s="92"/>
      <c r="AT141" s="92"/>
      <c r="AU141" s="92"/>
      <c r="AV141" s="92"/>
      <c r="AW141" s="92"/>
      <c r="AX141" s="92"/>
      <c r="AY141" s="92"/>
      <c r="AZ141" s="91"/>
      <c r="BA141" s="91"/>
      <c r="BB141" s="91"/>
      <c r="BC141" s="91"/>
      <c r="BD141" s="117"/>
      <c r="BE141" s="131"/>
      <c r="BF141" s="131"/>
      <c r="BG141" s="131"/>
      <c r="BH141" s="131"/>
      <c r="BI141" s="131"/>
      <c r="BJ141" s="131"/>
      <c r="BK141" s="131"/>
      <c r="BL141" s="131"/>
      <c r="BM141" s="131"/>
      <c r="BN141" s="131"/>
      <c r="BO141" s="131"/>
      <c r="BP141" s="131"/>
      <c r="BQ141" s="131"/>
      <c r="BR141" s="131"/>
      <c r="BS141" s="131"/>
      <c r="BT141" s="131"/>
      <c r="BU141" s="131"/>
      <c r="BV141" s="131"/>
      <c r="BW141" s="131"/>
      <c r="BX141" s="131"/>
      <c r="BY141" s="131"/>
      <c r="BZ141" s="131"/>
      <c r="CA141" s="131"/>
      <c r="CB141" s="131"/>
      <c r="CC141" s="131"/>
      <c r="CD141" s="133"/>
      <c r="CE141" s="117"/>
      <c r="CF141" s="117"/>
      <c r="CG141" s="133"/>
      <c r="CJ141" s="117"/>
      <c r="DV141" s="117"/>
      <c r="DW141" s="133"/>
      <c r="DX141" s="117"/>
      <c r="DZ141" s="21"/>
      <c r="EA141" s="133"/>
      <c r="EB141" s="21"/>
      <c r="ED141" s="21"/>
      <c r="EE141" s="133"/>
      <c r="EF141" s="21"/>
      <c r="EH141" s="21"/>
      <c r="EI141" s="133"/>
      <c r="EJ141" s="21"/>
      <c r="EL141" s="21"/>
      <c r="EN141" s="21"/>
      <c r="EP141" s="21"/>
      <c r="ER141" s="21"/>
      <c r="ET141" s="21"/>
      <c r="EU141" s="133"/>
      <c r="EV141" s="21"/>
      <c r="EX141" s="21"/>
      <c r="EZ141" s="133"/>
      <c r="FD141" s="133"/>
      <c r="FL141" s="21"/>
      <c r="FN141" s="21"/>
      <c r="FP141" s="21"/>
      <c r="FR141" s="21"/>
      <c r="FT141" s="21"/>
      <c r="FU141" s="21"/>
      <c r="FV141" s="21"/>
      <c r="FW141" s="21"/>
      <c r="FX141" s="21"/>
      <c r="FY141" s="21"/>
      <c r="FZ141" s="21"/>
      <c r="GA141" s="21"/>
      <c r="GB141" s="21"/>
      <c r="GC141" s="21"/>
      <c r="GD141" s="21"/>
      <c r="GE141" s="21"/>
      <c r="GF141" s="21"/>
      <c r="GG141" s="21"/>
      <c r="GH141" s="21"/>
    </row>
    <row r="142" spans="1:190" ht="16.5" customHeight="1">
      <c r="A142" s="83"/>
      <c r="B142" s="83"/>
      <c r="C142" s="83"/>
      <c r="D142" s="85"/>
      <c r="E142" s="128"/>
      <c r="F142" s="129"/>
      <c r="G142" s="129"/>
      <c r="H142" s="129"/>
      <c r="I142" s="129"/>
      <c r="J142" s="129"/>
      <c r="K142" s="129"/>
      <c r="L142" s="129"/>
      <c r="M142" s="88"/>
      <c r="N142" s="88"/>
      <c r="O142" s="88"/>
      <c r="P142" s="88"/>
      <c r="Q142" s="88"/>
      <c r="R142" s="88"/>
      <c r="S142" s="130"/>
      <c r="T142" s="130"/>
      <c r="U142" s="130"/>
      <c r="V142" s="130"/>
      <c r="W142" s="130"/>
      <c r="X142" s="130"/>
      <c r="Y142" s="90"/>
      <c r="Z142" s="90"/>
      <c r="AA142" s="90"/>
      <c r="AB142" s="90"/>
      <c r="AC142" s="90"/>
      <c r="AD142" s="90"/>
      <c r="AE142" s="91"/>
      <c r="AF142" s="91"/>
      <c r="AG142" s="91"/>
      <c r="AH142" s="91"/>
      <c r="AI142" s="91"/>
      <c r="AJ142" s="91"/>
      <c r="AK142" s="226"/>
      <c r="AL142" s="226"/>
      <c r="AM142" s="226"/>
      <c r="AN142" s="226"/>
      <c r="AO142" s="226"/>
      <c r="AP142" s="226"/>
      <c r="AQ142" s="92"/>
      <c r="AR142" s="92"/>
      <c r="AS142" s="92"/>
      <c r="AT142" s="92"/>
      <c r="AU142" s="92"/>
      <c r="AV142" s="92"/>
      <c r="AW142" s="92"/>
      <c r="AX142" s="92"/>
      <c r="AY142" s="92"/>
      <c r="AZ142" s="91"/>
      <c r="BA142" s="91"/>
      <c r="BB142" s="91"/>
      <c r="BC142" s="91"/>
      <c r="BD142" s="117"/>
      <c r="BE142" s="131"/>
      <c r="BF142" s="131"/>
      <c r="BG142" s="131"/>
      <c r="BH142" s="131"/>
      <c r="BI142" s="131"/>
      <c r="BJ142" s="131"/>
      <c r="BK142" s="131"/>
      <c r="BL142" s="131"/>
      <c r="BM142" s="131"/>
      <c r="BN142" s="131"/>
      <c r="BO142" s="131"/>
      <c r="BP142" s="131"/>
      <c r="BQ142" s="131"/>
      <c r="BR142" s="131"/>
      <c r="BS142" s="131"/>
      <c r="BT142" s="131"/>
      <c r="BU142" s="131"/>
      <c r="BV142" s="131"/>
      <c r="BW142" s="131"/>
      <c r="BX142" s="131"/>
      <c r="BY142" s="131"/>
      <c r="BZ142" s="131"/>
      <c r="CA142" s="131"/>
      <c r="CB142" s="131"/>
      <c r="CC142" s="131"/>
      <c r="CD142" s="133"/>
      <c r="CE142" s="117"/>
      <c r="CF142" s="117"/>
      <c r="CG142" s="133"/>
      <c r="CJ142" s="117"/>
      <c r="DV142" s="117"/>
      <c r="DW142" s="133"/>
      <c r="DX142" s="117"/>
      <c r="DZ142" s="21"/>
      <c r="EA142" s="133"/>
      <c r="EB142" s="21"/>
      <c r="ED142" s="21"/>
      <c r="EE142" s="133"/>
      <c r="EF142" s="21"/>
      <c r="EH142" s="21"/>
      <c r="EI142" s="133"/>
      <c r="EJ142" s="21"/>
      <c r="EL142" s="21"/>
      <c r="EN142" s="21"/>
      <c r="EP142" s="21"/>
      <c r="ER142" s="21"/>
      <c r="ET142" s="21"/>
      <c r="EU142" s="133"/>
      <c r="EV142" s="21"/>
      <c r="EX142" s="21"/>
      <c r="EZ142" s="133"/>
      <c r="FD142" s="133"/>
      <c r="FL142" s="21"/>
      <c r="FN142" s="21"/>
      <c r="FP142" s="21"/>
      <c r="FR142" s="21"/>
      <c r="FT142" s="21"/>
      <c r="FU142" s="21"/>
      <c r="FV142" s="21"/>
      <c r="FW142" s="21"/>
      <c r="FX142" s="21"/>
      <c r="FY142" s="21"/>
      <c r="FZ142" s="21"/>
      <c r="GA142" s="21"/>
      <c r="GB142" s="21"/>
      <c r="GC142" s="21"/>
      <c r="GD142" s="21"/>
      <c r="GE142" s="21"/>
      <c r="GF142" s="21"/>
      <c r="GG142" s="21"/>
      <c r="GH142" s="21"/>
    </row>
    <row r="143" spans="1:190" ht="16.5" customHeight="1">
      <c r="A143" s="83"/>
      <c r="B143" s="83"/>
      <c r="C143" s="83"/>
      <c r="D143" s="85"/>
      <c r="E143" s="128"/>
      <c r="F143" s="129"/>
      <c r="G143" s="129"/>
      <c r="H143" s="129"/>
      <c r="I143" s="129"/>
      <c r="J143" s="129"/>
      <c r="K143" s="129"/>
      <c r="L143" s="129"/>
      <c r="M143" s="88"/>
      <c r="N143" s="88"/>
      <c r="O143" s="88"/>
      <c r="P143" s="88"/>
      <c r="Q143" s="88"/>
      <c r="R143" s="88"/>
      <c r="S143" s="130"/>
      <c r="T143" s="130"/>
      <c r="U143" s="130"/>
      <c r="V143" s="130"/>
      <c r="W143" s="130"/>
      <c r="X143" s="130"/>
      <c r="Y143" s="90"/>
      <c r="Z143" s="90"/>
      <c r="AA143" s="90"/>
      <c r="AB143" s="90"/>
      <c r="AC143" s="90"/>
      <c r="AD143" s="90"/>
      <c r="AE143" s="91"/>
      <c r="AF143" s="91"/>
      <c r="AG143" s="91"/>
      <c r="AH143" s="91"/>
      <c r="AI143" s="91"/>
      <c r="AJ143" s="91"/>
      <c r="AK143" s="226"/>
      <c r="AL143" s="226"/>
      <c r="AM143" s="226"/>
      <c r="AN143" s="226"/>
      <c r="AO143" s="226"/>
      <c r="AP143" s="226"/>
      <c r="AQ143" s="92"/>
      <c r="AR143" s="92"/>
      <c r="AS143" s="92"/>
      <c r="AT143" s="92"/>
      <c r="AU143" s="92"/>
      <c r="AV143" s="92"/>
      <c r="AW143" s="92"/>
      <c r="AX143" s="92"/>
      <c r="AY143" s="92"/>
      <c r="AZ143" s="91"/>
      <c r="BA143" s="91"/>
      <c r="BB143" s="91"/>
      <c r="BC143" s="91"/>
      <c r="BD143" s="117"/>
      <c r="BE143" s="131"/>
      <c r="BF143" s="131"/>
      <c r="BG143" s="131"/>
      <c r="BH143" s="131"/>
      <c r="BI143" s="131"/>
      <c r="BJ143" s="131"/>
      <c r="BK143" s="131"/>
      <c r="BL143" s="131"/>
      <c r="BM143" s="131"/>
      <c r="BN143" s="131"/>
      <c r="BO143" s="131"/>
      <c r="BP143" s="131"/>
      <c r="BQ143" s="131"/>
      <c r="BR143" s="131"/>
      <c r="BS143" s="131"/>
      <c r="BT143" s="131"/>
      <c r="BU143" s="131"/>
      <c r="BV143" s="131"/>
      <c r="BW143" s="131"/>
      <c r="BX143" s="131"/>
      <c r="BY143" s="131"/>
      <c r="BZ143" s="131"/>
      <c r="CA143" s="131"/>
      <c r="CB143" s="131"/>
      <c r="CC143" s="131"/>
      <c r="CD143" s="133"/>
      <c r="CE143" s="117"/>
      <c r="CF143" s="117"/>
      <c r="CG143" s="133"/>
      <c r="CJ143" s="117"/>
      <c r="DV143" s="117"/>
      <c r="DW143" s="133"/>
      <c r="DX143" s="117"/>
      <c r="DZ143" s="21"/>
      <c r="EA143" s="133"/>
      <c r="EB143" s="21"/>
      <c r="ED143" s="21"/>
      <c r="EE143" s="133"/>
      <c r="EF143" s="21"/>
      <c r="EH143" s="21"/>
      <c r="EI143" s="133"/>
      <c r="EJ143" s="21"/>
      <c r="EL143" s="21"/>
      <c r="EN143" s="21"/>
      <c r="EP143" s="21"/>
      <c r="ER143" s="21"/>
      <c r="ET143" s="21"/>
      <c r="EU143" s="133"/>
      <c r="EV143" s="21"/>
      <c r="EX143" s="21"/>
      <c r="EZ143" s="133"/>
      <c r="FB143" s="21"/>
      <c r="FD143" s="21"/>
      <c r="FH143" s="21"/>
      <c r="FJ143" s="21"/>
      <c r="FL143" s="21"/>
      <c r="FN143" s="21"/>
      <c r="FP143" s="21"/>
      <c r="FR143" s="21"/>
      <c r="FT143" s="21"/>
      <c r="FU143" s="21"/>
      <c r="FV143" s="21"/>
      <c r="FW143" s="21"/>
      <c r="FX143" s="21"/>
      <c r="FY143" s="21"/>
      <c r="FZ143" s="21"/>
      <c r="GA143" s="21"/>
      <c r="GB143" s="21"/>
      <c r="GC143" s="21"/>
      <c r="GD143" s="21"/>
      <c r="GE143" s="21"/>
      <c r="GF143" s="21"/>
      <c r="GG143" s="21"/>
      <c r="GH143" s="21"/>
    </row>
    <row r="144" spans="1:190" ht="16.5" customHeight="1">
      <c r="A144" s="83"/>
      <c r="B144" s="83"/>
      <c r="C144" s="83"/>
      <c r="D144" s="85"/>
      <c r="E144" s="128"/>
      <c r="F144" s="129"/>
      <c r="G144" s="129"/>
      <c r="H144" s="129"/>
      <c r="I144" s="129"/>
      <c r="J144" s="129"/>
      <c r="K144" s="129"/>
      <c r="L144" s="129"/>
      <c r="M144" s="88"/>
      <c r="N144" s="88"/>
      <c r="O144" s="88"/>
      <c r="P144" s="88"/>
      <c r="Q144" s="88"/>
      <c r="R144" s="88"/>
      <c r="S144" s="130"/>
      <c r="T144" s="130"/>
      <c r="U144" s="130"/>
      <c r="V144" s="130"/>
      <c r="W144" s="130"/>
      <c r="X144" s="130"/>
      <c r="Y144" s="90"/>
      <c r="Z144" s="90"/>
      <c r="AA144" s="90"/>
      <c r="AB144" s="90"/>
      <c r="AC144" s="90"/>
      <c r="AD144" s="90"/>
      <c r="AE144" s="91"/>
      <c r="AF144" s="91"/>
      <c r="AG144" s="91"/>
      <c r="AH144" s="91"/>
      <c r="AI144" s="91"/>
      <c r="AJ144" s="91"/>
      <c r="AK144" s="226"/>
      <c r="AL144" s="226"/>
      <c r="AM144" s="226"/>
      <c r="AN144" s="226"/>
      <c r="AO144" s="226"/>
      <c r="AP144" s="226"/>
      <c r="AQ144" s="92"/>
      <c r="AR144" s="92"/>
      <c r="AS144" s="92"/>
      <c r="AT144" s="92"/>
      <c r="AU144" s="92"/>
      <c r="AV144" s="92"/>
      <c r="AW144" s="92"/>
      <c r="AX144" s="92"/>
      <c r="AY144" s="92"/>
      <c r="AZ144" s="91"/>
      <c r="BA144" s="91"/>
      <c r="BB144" s="91"/>
      <c r="BC144" s="91"/>
      <c r="BD144" s="117"/>
      <c r="BE144" s="131"/>
      <c r="BF144" s="131"/>
      <c r="BG144" s="131"/>
      <c r="BH144" s="131"/>
      <c r="BI144" s="131"/>
      <c r="BJ144" s="131"/>
      <c r="BK144" s="131"/>
      <c r="BL144" s="131"/>
      <c r="BM144" s="131"/>
      <c r="BN144" s="131"/>
      <c r="BO144" s="131"/>
      <c r="BP144" s="131"/>
      <c r="BQ144" s="131"/>
      <c r="BR144" s="131"/>
      <c r="BS144" s="131"/>
      <c r="BT144" s="131"/>
      <c r="BU144" s="131"/>
      <c r="BV144" s="131"/>
      <c r="BW144" s="131"/>
      <c r="BX144" s="131"/>
      <c r="BY144" s="131"/>
      <c r="BZ144" s="131"/>
      <c r="CA144" s="131"/>
      <c r="CB144" s="131"/>
      <c r="CC144" s="131"/>
      <c r="CD144" s="133"/>
      <c r="CE144" s="117"/>
      <c r="CF144" s="117"/>
      <c r="CG144" s="133"/>
      <c r="CH144" s="117"/>
      <c r="CI144" s="117"/>
      <c r="CJ144" s="117"/>
      <c r="CK144" s="117"/>
      <c r="CL144" s="117"/>
      <c r="CM144" s="117"/>
      <c r="CN144" s="117"/>
      <c r="CO144" s="117"/>
      <c r="CP144" s="117"/>
      <c r="CQ144" s="117"/>
      <c r="CR144" s="117"/>
      <c r="CS144" s="117"/>
      <c r="CT144" s="117"/>
      <c r="CU144" s="117"/>
      <c r="CV144" s="117"/>
      <c r="CW144" s="117"/>
      <c r="CX144" s="117"/>
      <c r="CY144" s="117"/>
      <c r="CZ144" s="117"/>
      <c r="DA144" s="117"/>
      <c r="DB144" s="117"/>
      <c r="DC144" s="117"/>
      <c r="DD144" s="117"/>
      <c r="DE144" s="117"/>
      <c r="DF144" s="117"/>
      <c r="DG144" s="117"/>
      <c r="DH144" s="117"/>
      <c r="DI144" s="117"/>
      <c r="DJ144" s="117"/>
      <c r="DK144" s="117"/>
      <c r="DL144" s="117"/>
      <c r="DM144" s="117"/>
      <c r="DN144" s="117"/>
      <c r="DO144" s="117"/>
      <c r="DP144" s="117"/>
      <c r="DQ144" s="117"/>
      <c r="DR144" s="117"/>
      <c r="DS144" s="117"/>
      <c r="DT144" s="117"/>
      <c r="DU144" s="117"/>
      <c r="DV144" s="117"/>
      <c r="DW144" s="133"/>
      <c r="DX144" s="117"/>
      <c r="DY144" s="117"/>
      <c r="DZ144" s="21"/>
      <c r="EA144" s="133"/>
      <c r="EB144" s="21"/>
      <c r="EC144" s="21"/>
      <c r="ED144" s="21"/>
      <c r="EE144" s="133"/>
      <c r="EF144" s="21"/>
      <c r="EG144" s="21"/>
      <c r="EH144" s="21"/>
      <c r="EI144" s="133"/>
      <c r="EJ144" s="21"/>
      <c r="EK144" s="21"/>
      <c r="EL144" s="21"/>
      <c r="EN144" s="21"/>
      <c r="EO144" s="21"/>
      <c r="EP144" s="21"/>
      <c r="ER144" s="21"/>
      <c r="ES144" s="21"/>
      <c r="ET144" s="21"/>
      <c r="EU144" s="133"/>
      <c r="EV144" s="21"/>
      <c r="EW144" s="21"/>
      <c r="EX144" s="21"/>
      <c r="EZ144" s="133"/>
      <c r="FA144" s="21"/>
      <c r="FB144" s="21"/>
      <c r="FD144" s="21"/>
      <c r="FE144" s="21"/>
      <c r="FH144" s="21"/>
      <c r="FI144" s="21"/>
      <c r="FJ144" s="21"/>
      <c r="FL144" s="21"/>
      <c r="FN144" s="21"/>
      <c r="FO144" s="21"/>
      <c r="FP144" s="21"/>
      <c r="FR144" s="21"/>
      <c r="FS144" s="21"/>
      <c r="FT144" s="21"/>
      <c r="FU144" s="21"/>
      <c r="FV144" s="21"/>
      <c r="FW144" s="21"/>
      <c r="FX144" s="21"/>
      <c r="FY144" s="21"/>
      <c r="FZ144" s="21"/>
      <c r="GA144" s="21"/>
      <c r="GB144" s="21"/>
      <c r="GC144" s="21"/>
      <c r="GD144" s="21"/>
      <c r="GE144" s="21"/>
      <c r="GF144" s="21"/>
      <c r="GG144" s="21"/>
      <c r="GH144" s="21"/>
    </row>
    <row r="145" spans="1:190" ht="16.5" customHeight="1">
      <c r="A145" s="83"/>
      <c r="B145" s="83"/>
      <c r="C145" s="83"/>
      <c r="D145" s="85"/>
      <c r="E145" s="128"/>
      <c r="F145" s="129"/>
      <c r="G145" s="129"/>
      <c r="H145" s="129"/>
      <c r="I145" s="129"/>
      <c r="J145" s="129"/>
      <c r="K145" s="129"/>
      <c r="L145" s="129"/>
      <c r="M145" s="88"/>
      <c r="N145" s="88"/>
      <c r="O145" s="88"/>
      <c r="P145" s="88"/>
      <c r="Q145" s="88"/>
      <c r="R145" s="88"/>
      <c r="S145" s="130"/>
      <c r="T145" s="130"/>
      <c r="U145" s="130"/>
      <c r="V145" s="130"/>
      <c r="W145" s="130"/>
      <c r="X145" s="130"/>
      <c r="Y145" s="90"/>
      <c r="Z145" s="90"/>
      <c r="AA145" s="90"/>
      <c r="AB145" s="90"/>
      <c r="AC145" s="90"/>
      <c r="AD145" s="90"/>
      <c r="AE145" s="91"/>
      <c r="AF145" s="91"/>
      <c r="AG145" s="91"/>
      <c r="AH145" s="91"/>
      <c r="AI145" s="91"/>
      <c r="AJ145" s="91"/>
      <c r="AK145" s="226"/>
      <c r="AL145" s="226"/>
      <c r="AM145" s="226"/>
      <c r="AN145" s="226"/>
      <c r="AO145" s="226"/>
      <c r="AP145" s="226"/>
      <c r="AQ145" s="92"/>
      <c r="AR145" s="92"/>
      <c r="AS145" s="92"/>
      <c r="AT145" s="92"/>
      <c r="AU145" s="92"/>
      <c r="AV145" s="92"/>
      <c r="AW145" s="92"/>
      <c r="AX145" s="92"/>
      <c r="AY145" s="92"/>
      <c r="AZ145" s="91"/>
      <c r="BA145" s="132"/>
      <c r="BB145" s="91"/>
      <c r="BC145" s="91"/>
      <c r="BD145" s="117"/>
      <c r="BE145" s="131"/>
      <c r="BF145" s="131"/>
      <c r="BG145" s="131"/>
      <c r="BH145" s="131"/>
      <c r="BI145" s="131"/>
      <c r="BJ145" s="131"/>
      <c r="BK145" s="131"/>
      <c r="BL145" s="131"/>
      <c r="BM145" s="131"/>
      <c r="BN145" s="131"/>
      <c r="BO145" s="131"/>
      <c r="BP145" s="131"/>
      <c r="BQ145" s="131"/>
      <c r="BR145" s="131"/>
      <c r="BS145" s="131"/>
      <c r="BT145" s="131"/>
      <c r="BU145" s="131"/>
      <c r="BV145" s="131"/>
      <c r="BW145" s="131"/>
      <c r="BX145" s="131"/>
      <c r="BY145" s="131"/>
      <c r="BZ145" s="131"/>
      <c r="CA145" s="131"/>
      <c r="CB145" s="131"/>
      <c r="CC145" s="131"/>
      <c r="CD145" s="133"/>
      <c r="CE145" s="117"/>
      <c r="CF145" s="117"/>
      <c r="CG145" s="133"/>
      <c r="CH145" s="117"/>
      <c r="CI145" s="117"/>
      <c r="CJ145" s="117"/>
      <c r="CK145" s="117"/>
      <c r="CL145" s="117"/>
      <c r="CM145" s="117"/>
      <c r="CN145" s="117"/>
      <c r="CO145" s="117"/>
      <c r="CP145" s="117"/>
      <c r="CQ145" s="117"/>
      <c r="CR145" s="117"/>
      <c r="CS145" s="117"/>
      <c r="CT145" s="117"/>
      <c r="CU145" s="117"/>
      <c r="CV145" s="117"/>
      <c r="CW145" s="117"/>
      <c r="CX145" s="117"/>
      <c r="CY145" s="117"/>
      <c r="CZ145" s="117"/>
      <c r="DA145" s="117"/>
      <c r="DB145" s="117"/>
      <c r="DC145" s="117"/>
      <c r="DD145" s="117"/>
      <c r="DE145" s="117"/>
      <c r="DF145" s="117"/>
      <c r="DG145" s="117"/>
      <c r="DH145" s="117"/>
      <c r="DI145" s="117"/>
      <c r="DJ145" s="117"/>
      <c r="DK145" s="117"/>
      <c r="DL145" s="117"/>
      <c r="DM145" s="117"/>
      <c r="DN145" s="117"/>
      <c r="DO145" s="117"/>
      <c r="DP145" s="117"/>
      <c r="DQ145" s="117"/>
      <c r="DR145" s="117"/>
      <c r="DS145" s="117"/>
      <c r="DT145" s="117"/>
      <c r="DU145" s="117"/>
      <c r="DV145" s="117"/>
      <c r="DW145" s="133"/>
      <c r="DX145" s="117"/>
      <c r="DY145" s="117"/>
      <c r="DZ145" s="21"/>
      <c r="EA145" s="133"/>
      <c r="EB145" s="21"/>
      <c r="EC145" s="21"/>
      <c r="ED145" s="21"/>
      <c r="EE145" s="133"/>
      <c r="EF145" s="21"/>
      <c r="EG145" s="21"/>
      <c r="EH145" s="21"/>
      <c r="EI145" s="133"/>
      <c r="EJ145" s="21"/>
      <c r="EK145" s="21"/>
      <c r="EL145" s="21"/>
      <c r="EN145" s="21"/>
      <c r="EO145" s="21"/>
      <c r="EP145" s="21"/>
      <c r="ER145" s="21"/>
      <c r="ES145" s="21"/>
      <c r="ET145" s="21"/>
      <c r="EU145" s="133"/>
      <c r="EV145" s="21"/>
      <c r="EW145" s="21"/>
      <c r="EX145" s="21"/>
      <c r="EZ145" s="133"/>
      <c r="FA145" s="21"/>
      <c r="FB145" s="21"/>
      <c r="FD145" s="21"/>
      <c r="FE145" s="21"/>
      <c r="FH145" s="21"/>
      <c r="FI145" s="21"/>
      <c r="FJ145" s="21"/>
      <c r="FK145" s="21"/>
      <c r="FL145" s="21"/>
      <c r="FN145" s="21"/>
      <c r="FO145" s="21"/>
      <c r="FP145" s="21"/>
      <c r="FR145" s="21"/>
      <c r="FS145" s="21"/>
      <c r="FT145" s="21"/>
      <c r="FU145" s="21"/>
      <c r="FV145" s="21"/>
      <c r="FW145" s="21"/>
      <c r="FX145" s="21"/>
      <c r="FY145" s="21"/>
      <c r="FZ145" s="21"/>
      <c r="GA145" s="21"/>
      <c r="GB145" s="21"/>
      <c r="GC145" s="21"/>
      <c r="GD145" s="21"/>
      <c r="GE145" s="21"/>
      <c r="GF145" s="21"/>
      <c r="GG145" s="21"/>
      <c r="GH145" s="21"/>
    </row>
    <row r="146" spans="1:190" ht="16.5" customHeight="1">
      <c r="A146" s="83"/>
      <c r="B146" s="83"/>
      <c r="C146" s="83"/>
      <c r="D146" s="85"/>
      <c r="E146" s="128"/>
      <c r="F146" s="129"/>
      <c r="G146" s="129"/>
      <c r="H146" s="129"/>
      <c r="I146" s="129"/>
      <c r="J146" s="129"/>
      <c r="K146" s="129"/>
      <c r="L146" s="129"/>
      <c r="M146" s="88"/>
      <c r="N146" s="88"/>
      <c r="O146" s="88"/>
      <c r="P146" s="88"/>
      <c r="Q146" s="88"/>
      <c r="R146" s="88"/>
      <c r="S146" s="130"/>
      <c r="T146" s="130"/>
      <c r="U146" s="130"/>
      <c r="V146" s="130"/>
      <c r="W146" s="130"/>
      <c r="X146" s="130"/>
      <c r="Y146" s="90"/>
      <c r="Z146" s="90"/>
      <c r="AA146" s="90"/>
      <c r="AB146" s="90"/>
      <c r="AC146" s="90"/>
      <c r="AD146" s="90"/>
      <c r="AE146" s="91"/>
      <c r="AF146" s="91"/>
      <c r="AG146" s="91"/>
      <c r="AH146" s="91"/>
      <c r="AI146" s="91"/>
      <c r="AJ146" s="91"/>
      <c r="AK146" s="226"/>
      <c r="AL146" s="226"/>
      <c r="AM146" s="226"/>
      <c r="AN146" s="226"/>
      <c r="AO146" s="226"/>
      <c r="AP146" s="226"/>
      <c r="AQ146" s="92"/>
      <c r="AR146" s="92"/>
      <c r="AS146" s="92"/>
      <c r="AT146" s="92"/>
      <c r="AU146" s="92"/>
      <c r="AV146" s="92"/>
      <c r="AW146" s="92"/>
      <c r="AX146" s="92"/>
      <c r="AY146" s="92"/>
      <c r="AZ146" s="91"/>
      <c r="BA146" s="91"/>
      <c r="BB146" s="91"/>
      <c r="BC146" s="91"/>
      <c r="BD146" s="117"/>
      <c r="BE146" s="131"/>
      <c r="BF146" s="131"/>
      <c r="BG146" s="131"/>
      <c r="BH146" s="131"/>
      <c r="BI146" s="131"/>
      <c r="BJ146" s="131"/>
      <c r="BK146" s="131"/>
      <c r="BL146" s="131"/>
      <c r="BM146" s="131"/>
      <c r="BN146" s="131"/>
      <c r="BO146" s="131"/>
      <c r="BP146" s="131"/>
      <c r="BQ146" s="131"/>
      <c r="BR146" s="131"/>
      <c r="BS146" s="131"/>
      <c r="BT146" s="131"/>
      <c r="BU146" s="131"/>
      <c r="BV146" s="131"/>
      <c r="BW146" s="131"/>
      <c r="BX146" s="131"/>
      <c r="BY146" s="131"/>
      <c r="BZ146" s="131"/>
      <c r="CA146" s="131"/>
      <c r="CB146" s="131"/>
      <c r="CC146" s="131"/>
      <c r="CD146" s="133"/>
      <c r="CE146" s="117"/>
      <c r="CF146" s="117"/>
      <c r="CG146" s="133"/>
      <c r="CH146" s="117"/>
      <c r="CI146" s="117"/>
      <c r="CJ146" s="117"/>
      <c r="CK146" s="117"/>
      <c r="CL146" s="117"/>
      <c r="CM146" s="117"/>
      <c r="CN146" s="117"/>
      <c r="CO146" s="117"/>
      <c r="CP146" s="117"/>
      <c r="CQ146" s="117"/>
      <c r="CR146" s="117"/>
      <c r="CS146" s="117"/>
      <c r="CT146" s="117"/>
      <c r="CU146" s="117"/>
      <c r="CV146" s="117"/>
      <c r="CW146" s="117"/>
      <c r="CX146" s="117"/>
      <c r="CY146" s="117"/>
      <c r="CZ146" s="117"/>
      <c r="DA146" s="117"/>
      <c r="DB146" s="117"/>
      <c r="DC146" s="117"/>
      <c r="DD146" s="117"/>
      <c r="DE146" s="117"/>
      <c r="DF146" s="117"/>
      <c r="DG146" s="117"/>
      <c r="DH146" s="117"/>
      <c r="DI146" s="117"/>
      <c r="DJ146" s="117"/>
      <c r="DK146" s="117"/>
      <c r="DL146" s="117"/>
      <c r="DM146" s="117"/>
      <c r="DN146" s="117"/>
      <c r="DO146" s="117"/>
      <c r="DP146" s="117"/>
      <c r="DQ146" s="117"/>
      <c r="DR146" s="117"/>
      <c r="DS146" s="117"/>
      <c r="DT146" s="117"/>
      <c r="DU146" s="117"/>
      <c r="DV146" s="117"/>
      <c r="DW146" s="133"/>
      <c r="DX146" s="117"/>
      <c r="DY146" s="117"/>
      <c r="DZ146" s="21"/>
      <c r="EA146" s="133"/>
      <c r="EB146" s="21"/>
      <c r="EC146" s="21"/>
      <c r="ED146" s="21"/>
      <c r="EE146" s="133"/>
      <c r="EF146" s="21"/>
      <c r="EG146" s="21"/>
      <c r="EH146" s="21"/>
      <c r="EI146" s="133"/>
      <c r="EJ146" s="21"/>
      <c r="EK146" s="21"/>
      <c r="EL146" s="21"/>
      <c r="EN146" s="21"/>
      <c r="EO146" s="21"/>
      <c r="EP146" s="21"/>
      <c r="ER146" s="21"/>
      <c r="ES146" s="21"/>
      <c r="ET146" s="21"/>
      <c r="EU146" s="133"/>
      <c r="EV146" s="21"/>
      <c r="EW146" s="21"/>
      <c r="EX146" s="21"/>
      <c r="EZ146" s="133"/>
      <c r="FA146" s="21"/>
      <c r="FB146" s="21"/>
      <c r="FD146" s="21"/>
      <c r="FE146" s="21"/>
      <c r="FH146" s="21"/>
      <c r="FI146" s="21"/>
      <c r="FJ146" s="21"/>
      <c r="FK146" s="21"/>
      <c r="FL146" s="21"/>
      <c r="FN146" s="21"/>
      <c r="FO146" s="21"/>
      <c r="FP146" s="21"/>
      <c r="FR146" s="21"/>
      <c r="FS146" s="21"/>
      <c r="FT146" s="21"/>
      <c r="FU146" s="21"/>
      <c r="FV146" s="21"/>
      <c r="FW146" s="21"/>
      <c r="FX146" s="21"/>
      <c r="FY146" s="21"/>
      <c r="FZ146" s="21"/>
      <c r="GA146" s="21"/>
      <c r="GB146" s="21"/>
      <c r="GC146" s="21"/>
      <c r="GD146" s="21"/>
      <c r="GE146" s="21"/>
      <c r="GF146" s="21"/>
      <c r="GG146" s="21"/>
      <c r="GH146" s="21"/>
    </row>
    <row r="147" spans="1:190" ht="16.5" customHeight="1">
      <c r="A147" s="83"/>
      <c r="B147" s="83"/>
      <c r="C147" s="83"/>
      <c r="D147" s="85"/>
      <c r="E147" s="128"/>
      <c r="F147" s="129"/>
      <c r="G147" s="129"/>
      <c r="H147" s="129"/>
      <c r="I147" s="129"/>
      <c r="J147" s="129"/>
      <c r="K147" s="129"/>
      <c r="L147" s="129"/>
      <c r="M147" s="88"/>
      <c r="N147" s="88"/>
      <c r="O147" s="88"/>
      <c r="P147" s="88"/>
      <c r="Q147" s="88"/>
      <c r="R147" s="88"/>
      <c r="S147" s="130"/>
      <c r="T147" s="130"/>
      <c r="U147" s="130"/>
      <c r="V147" s="130"/>
      <c r="W147" s="130"/>
      <c r="X147" s="130"/>
      <c r="Y147" s="90"/>
      <c r="Z147" s="90"/>
      <c r="AA147" s="90"/>
      <c r="AB147" s="90"/>
      <c r="AC147" s="90"/>
      <c r="AD147" s="90"/>
      <c r="AE147" s="91"/>
      <c r="AF147" s="91"/>
      <c r="AG147" s="91"/>
      <c r="AH147" s="91"/>
      <c r="AI147" s="91"/>
      <c r="AJ147" s="91"/>
      <c r="AK147" s="226"/>
      <c r="AL147" s="226"/>
      <c r="AM147" s="226"/>
      <c r="AN147" s="226"/>
      <c r="AO147" s="226"/>
      <c r="AP147" s="226"/>
      <c r="AQ147" s="92"/>
      <c r="AR147" s="92"/>
      <c r="AS147" s="92"/>
      <c r="AT147" s="92"/>
      <c r="AU147" s="92"/>
      <c r="AV147" s="92"/>
      <c r="AW147" s="92"/>
      <c r="AX147" s="92"/>
      <c r="AY147" s="92"/>
      <c r="AZ147" s="91"/>
      <c r="BA147" s="91"/>
      <c r="BB147" s="91"/>
      <c r="BC147" s="91"/>
      <c r="BD147" s="117"/>
      <c r="BE147" s="131"/>
      <c r="BF147" s="131"/>
      <c r="BG147" s="131"/>
      <c r="BH147" s="131"/>
      <c r="BI147" s="131"/>
      <c r="BJ147" s="131"/>
      <c r="BK147" s="131"/>
      <c r="BL147" s="131"/>
      <c r="BM147" s="131"/>
      <c r="BN147" s="131"/>
      <c r="BO147" s="131"/>
      <c r="BP147" s="131"/>
      <c r="BQ147" s="131"/>
      <c r="BR147" s="131"/>
      <c r="BS147" s="131"/>
      <c r="BT147" s="131"/>
      <c r="BU147" s="131"/>
      <c r="BV147" s="131"/>
      <c r="BW147" s="131"/>
      <c r="BX147" s="131"/>
      <c r="BY147" s="131"/>
      <c r="BZ147" s="131"/>
      <c r="CA147" s="131"/>
      <c r="CB147" s="131"/>
      <c r="CC147" s="131"/>
      <c r="CD147" s="133"/>
      <c r="CE147" s="117"/>
      <c r="CF147" s="117"/>
      <c r="CG147" s="133"/>
      <c r="CH147" s="117"/>
      <c r="CI147" s="117"/>
      <c r="CJ147" s="117"/>
      <c r="CK147" s="117"/>
      <c r="CL147" s="117"/>
      <c r="CM147" s="117"/>
      <c r="CN147" s="117"/>
      <c r="CO147" s="117"/>
      <c r="CP147" s="117"/>
      <c r="CQ147" s="117"/>
      <c r="CR147" s="117"/>
      <c r="CS147" s="117"/>
      <c r="CT147" s="117"/>
      <c r="CU147" s="117"/>
      <c r="CV147" s="117"/>
      <c r="CW147" s="117"/>
      <c r="CX147" s="117"/>
      <c r="CY147" s="117"/>
      <c r="CZ147" s="117"/>
      <c r="DA147" s="117"/>
      <c r="DB147" s="117"/>
      <c r="DC147" s="117"/>
      <c r="DD147" s="117"/>
      <c r="DE147" s="117"/>
      <c r="DF147" s="117"/>
      <c r="DG147" s="117"/>
      <c r="DH147" s="117"/>
      <c r="DI147" s="117"/>
      <c r="DJ147" s="117"/>
      <c r="DK147" s="117"/>
      <c r="DL147" s="117"/>
      <c r="DM147" s="117"/>
      <c r="DN147" s="117"/>
      <c r="DO147" s="117"/>
      <c r="DP147" s="117"/>
      <c r="DQ147" s="117"/>
      <c r="DR147" s="117"/>
      <c r="DS147" s="117"/>
      <c r="DT147" s="117"/>
      <c r="DU147" s="117"/>
      <c r="DV147" s="117"/>
      <c r="DW147" s="133"/>
      <c r="DX147" s="117"/>
      <c r="DY147" s="117"/>
      <c r="DZ147" s="21"/>
      <c r="EA147" s="133"/>
      <c r="EB147" s="21"/>
      <c r="EC147" s="21"/>
      <c r="ED147" s="21"/>
      <c r="EE147" s="133"/>
      <c r="EF147" s="21"/>
      <c r="EG147" s="21"/>
      <c r="EH147" s="21"/>
      <c r="EI147" s="133"/>
      <c r="EJ147" s="21"/>
      <c r="EK147" s="21"/>
      <c r="EL147" s="21"/>
      <c r="EN147" s="21"/>
      <c r="EO147" s="21"/>
      <c r="EP147" s="21"/>
      <c r="ER147" s="21"/>
      <c r="ES147" s="21"/>
      <c r="ET147" s="21"/>
      <c r="EU147" s="133"/>
      <c r="EV147" s="21"/>
      <c r="EW147" s="21"/>
      <c r="EX147" s="21"/>
      <c r="EZ147" s="133"/>
      <c r="FA147" s="21"/>
      <c r="FB147" s="21"/>
      <c r="FD147" s="21"/>
      <c r="FE147" s="21"/>
      <c r="FH147" s="21"/>
      <c r="FI147" s="21"/>
      <c r="FJ147" s="21"/>
      <c r="FK147" s="21"/>
      <c r="FL147" s="21"/>
      <c r="FN147" s="21"/>
      <c r="FO147" s="21"/>
      <c r="FP147" s="21"/>
      <c r="FR147" s="21"/>
      <c r="FS147" s="21"/>
      <c r="FT147" s="21"/>
      <c r="FU147" s="21"/>
      <c r="FV147" s="21"/>
      <c r="FW147" s="21"/>
      <c r="FX147" s="21"/>
      <c r="FY147" s="21"/>
      <c r="FZ147" s="21"/>
      <c r="GA147" s="21"/>
      <c r="GB147" s="21"/>
      <c r="GC147" s="21"/>
      <c r="GD147" s="21"/>
      <c r="GE147" s="21"/>
      <c r="GF147" s="21"/>
      <c r="GG147" s="21"/>
      <c r="GH147" s="21"/>
    </row>
    <row r="148" spans="1:190" ht="16.5" customHeight="1">
      <c r="A148" s="83"/>
      <c r="B148" s="83"/>
      <c r="C148" s="83"/>
      <c r="D148" s="85"/>
      <c r="E148" s="128"/>
      <c r="F148" s="129"/>
      <c r="G148" s="129"/>
      <c r="H148" s="129"/>
      <c r="I148" s="129"/>
      <c r="J148" s="129"/>
      <c r="K148" s="129"/>
      <c r="L148" s="129"/>
      <c r="M148" s="88"/>
      <c r="N148" s="88"/>
      <c r="O148" s="88"/>
      <c r="P148" s="88"/>
      <c r="Q148" s="88"/>
      <c r="R148" s="88"/>
      <c r="S148" s="130"/>
      <c r="T148" s="130"/>
      <c r="U148" s="130"/>
      <c r="V148" s="130"/>
      <c r="W148" s="130"/>
      <c r="X148" s="130"/>
      <c r="Y148" s="90"/>
      <c r="Z148" s="90"/>
      <c r="AA148" s="90"/>
      <c r="AB148" s="90"/>
      <c r="AC148" s="90"/>
      <c r="AD148" s="90"/>
      <c r="AE148" s="91"/>
      <c r="AF148" s="91"/>
      <c r="AG148" s="91"/>
      <c r="AH148" s="91"/>
      <c r="AI148" s="91"/>
      <c r="AJ148" s="91"/>
      <c r="AK148" s="226"/>
      <c r="AL148" s="226"/>
      <c r="AM148" s="226"/>
      <c r="AN148" s="226"/>
      <c r="AO148" s="226"/>
      <c r="AP148" s="226"/>
      <c r="AQ148" s="92"/>
      <c r="AR148" s="92"/>
      <c r="AS148" s="92"/>
      <c r="AT148" s="92"/>
      <c r="AU148" s="92"/>
      <c r="AV148" s="92"/>
      <c r="AW148" s="92"/>
      <c r="AX148" s="92"/>
      <c r="AY148" s="92"/>
      <c r="AZ148" s="91"/>
      <c r="BA148" s="91"/>
      <c r="BB148" s="91"/>
      <c r="BC148" s="91"/>
      <c r="BD148" s="117"/>
      <c r="BE148" s="131"/>
      <c r="BF148" s="131"/>
      <c r="BG148" s="131"/>
      <c r="BH148" s="131"/>
      <c r="BI148" s="131"/>
      <c r="BJ148" s="131"/>
      <c r="BK148" s="131"/>
      <c r="BL148" s="131"/>
      <c r="BM148" s="131"/>
      <c r="BN148" s="131"/>
      <c r="BO148" s="131"/>
      <c r="BP148" s="131"/>
      <c r="BQ148" s="131"/>
      <c r="BR148" s="131"/>
      <c r="BS148" s="131"/>
      <c r="BT148" s="131"/>
      <c r="BU148" s="131"/>
      <c r="BV148" s="131"/>
      <c r="BW148" s="131"/>
      <c r="BX148" s="131"/>
      <c r="BY148" s="131"/>
      <c r="BZ148" s="131"/>
      <c r="CA148" s="131"/>
      <c r="CB148" s="131"/>
      <c r="CC148" s="131"/>
      <c r="CD148" s="133"/>
      <c r="CE148" s="117"/>
      <c r="CF148" s="117"/>
      <c r="CG148" s="133"/>
      <c r="CH148" s="117"/>
      <c r="CI148" s="117"/>
      <c r="CJ148" s="117"/>
      <c r="CK148" s="117"/>
      <c r="CL148" s="117"/>
      <c r="CM148" s="117"/>
      <c r="CN148" s="117"/>
      <c r="CO148" s="117"/>
      <c r="CP148" s="117"/>
      <c r="CQ148" s="117"/>
      <c r="CR148" s="117"/>
      <c r="CS148" s="117"/>
      <c r="CT148" s="117"/>
      <c r="CU148" s="117"/>
      <c r="CV148" s="117"/>
      <c r="CW148" s="117"/>
      <c r="CX148" s="117"/>
      <c r="CY148" s="117"/>
      <c r="CZ148" s="117"/>
      <c r="DA148" s="117"/>
      <c r="DB148" s="117"/>
      <c r="DC148" s="117"/>
      <c r="DD148" s="117"/>
      <c r="DE148" s="117"/>
      <c r="DF148" s="117"/>
      <c r="DG148" s="117"/>
      <c r="DH148" s="117"/>
      <c r="DI148" s="117"/>
      <c r="DJ148" s="117"/>
      <c r="DK148" s="117"/>
      <c r="DL148" s="117"/>
      <c r="DM148" s="117"/>
      <c r="DN148" s="117"/>
      <c r="DO148" s="117"/>
      <c r="DP148" s="117"/>
      <c r="DQ148" s="117"/>
      <c r="DR148" s="117"/>
      <c r="DS148" s="117"/>
      <c r="DT148" s="117"/>
      <c r="DU148" s="117"/>
      <c r="DV148" s="117"/>
      <c r="DW148" s="133"/>
      <c r="DX148" s="117"/>
      <c r="DY148" s="117"/>
      <c r="DZ148" s="21"/>
      <c r="EA148" s="133"/>
      <c r="EB148" s="21"/>
      <c r="EC148" s="21"/>
      <c r="ED148" s="21"/>
      <c r="EE148" s="133"/>
      <c r="EF148" s="21"/>
      <c r="EG148" s="21"/>
      <c r="EH148" s="21"/>
      <c r="EI148" s="133"/>
      <c r="EJ148" s="21"/>
      <c r="EK148" s="21"/>
      <c r="EL148" s="21"/>
      <c r="EN148" s="21"/>
      <c r="EO148" s="21"/>
      <c r="EP148" s="21"/>
      <c r="ER148" s="21"/>
      <c r="ES148" s="21"/>
      <c r="ET148" s="21"/>
      <c r="EU148" s="133"/>
      <c r="EV148" s="21"/>
      <c r="EW148" s="21"/>
      <c r="EX148" s="21"/>
      <c r="EZ148" s="133"/>
      <c r="FA148" s="21"/>
      <c r="FB148" s="21"/>
      <c r="FD148" s="21"/>
      <c r="FE148" s="21"/>
      <c r="FH148" s="21"/>
      <c r="FI148" s="21"/>
      <c r="FJ148" s="21"/>
      <c r="FK148" s="21"/>
      <c r="FL148" s="21"/>
      <c r="FN148" s="21"/>
      <c r="FO148" s="21"/>
      <c r="FP148" s="21"/>
      <c r="FR148" s="21"/>
      <c r="FS148" s="21"/>
      <c r="FT148" s="21"/>
      <c r="FU148" s="21"/>
      <c r="FV148" s="21"/>
      <c r="FW148" s="21"/>
      <c r="FX148" s="21"/>
      <c r="FY148" s="21"/>
      <c r="FZ148" s="21"/>
      <c r="GA148" s="21"/>
      <c r="GB148" s="21"/>
      <c r="GC148" s="21"/>
      <c r="GD148" s="21"/>
      <c r="GE148" s="21"/>
      <c r="GF148" s="21"/>
      <c r="GG148" s="21"/>
      <c r="GH148" s="21"/>
    </row>
    <row r="149" spans="1:190" ht="16.5" customHeight="1">
      <c r="A149" s="83"/>
      <c r="B149" s="83"/>
      <c r="C149" s="83"/>
      <c r="D149" s="85"/>
      <c r="E149" s="128"/>
      <c r="F149" s="129"/>
      <c r="G149" s="129"/>
      <c r="H149" s="129"/>
      <c r="I149" s="129"/>
      <c r="J149" s="129"/>
      <c r="K149" s="129"/>
      <c r="L149" s="129"/>
      <c r="M149" s="88"/>
      <c r="N149" s="88"/>
      <c r="O149" s="88"/>
      <c r="P149" s="88"/>
      <c r="Q149" s="88"/>
      <c r="R149" s="88"/>
      <c r="S149" s="130"/>
      <c r="T149" s="130"/>
      <c r="U149" s="130"/>
      <c r="V149" s="130"/>
      <c r="W149" s="130"/>
      <c r="X149" s="130"/>
      <c r="Y149" s="90"/>
      <c r="Z149" s="90"/>
      <c r="AA149" s="90"/>
      <c r="AB149" s="90"/>
      <c r="AC149" s="90"/>
      <c r="AD149" s="90"/>
      <c r="AE149" s="91"/>
      <c r="AF149" s="91"/>
      <c r="AG149" s="91"/>
      <c r="AH149" s="91"/>
      <c r="AI149" s="91"/>
      <c r="AJ149" s="91"/>
      <c r="AK149" s="226"/>
      <c r="AL149" s="226"/>
      <c r="AM149" s="226"/>
      <c r="AN149" s="226"/>
      <c r="AO149" s="226"/>
      <c r="AP149" s="226"/>
      <c r="AQ149" s="92"/>
      <c r="AR149" s="92"/>
      <c r="AS149" s="92"/>
      <c r="AT149" s="92"/>
      <c r="AU149" s="92"/>
      <c r="AV149" s="92"/>
      <c r="AW149" s="92"/>
      <c r="AX149" s="92"/>
      <c r="AY149" s="92"/>
      <c r="AZ149" s="91"/>
      <c r="BA149" s="91"/>
      <c r="BB149" s="91"/>
      <c r="BC149" s="91"/>
      <c r="BD149" s="117"/>
      <c r="BE149" s="131"/>
      <c r="BF149" s="131"/>
      <c r="BG149" s="131"/>
      <c r="BH149" s="131"/>
      <c r="BI149" s="131"/>
      <c r="BJ149" s="131"/>
      <c r="BK149" s="131"/>
      <c r="BL149" s="131"/>
      <c r="BM149" s="131"/>
      <c r="BN149" s="131"/>
      <c r="BO149" s="131"/>
      <c r="BP149" s="131"/>
      <c r="BQ149" s="131"/>
      <c r="BR149" s="131"/>
      <c r="BS149" s="131"/>
      <c r="BT149" s="131"/>
      <c r="BU149" s="131"/>
      <c r="BV149" s="131"/>
      <c r="BW149" s="131"/>
      <c r="BX149" s="131"/>
      <c r="BY149" s="131"/>
      <c r="BZ149" s="131"/>
      <c r="CA149" s="131"/>
      <c r="CB149" s="131"/>
      <c r="CC149" s="131"/>
      <c r="CD149" s="133"/>
      <c r="CE149" s="117"/>
      <c r="CF149" s="117"/>
      <c r="CG149" s="133"/>
      <c r="CH149" s="117"/>
      <c r="CI149" s="117"/>
      <c r="CJ149" s="117"/>
      <c r="CK149" s="117"/>
      <c r="CL149" s="117"/>
      <c r="CM149" s="117"/>
      <c r="CN149" s="117"/>
      <c r="CO149" s="117"/>
      <c r="CP149" s="117"/>
      <c r="CQ149" s="117"/>
      <c r="CR149" s="117"/>
      <c r="CS149" s="117"/>
      <c r="CT149" s="117"/>
      <c r="CU149" s="117"/>
      <c r="CV149" s="117"/>
      <c r="CW149" s="117"/>
      <c r="CX149" s="117"/>
      <c r="CY149" s="117"/>
      <c r="CZ149" s="117"/>
      <c r="DA149" s="117"/>
      <c r="DB149" s="117"/>
      <c r="DC149" s="117"/>
      <c r="DD149" s="117"/>
      <c r="DE149" s="117"/>
      <c r="DF149" s="117"/>
      <c r="DG149" s="117"/>
      <c r="DH149" s="117"/>
      <c r="DI149" s="117"/>
      <c r="DJ149" s="117"/>
      <c r="DK149" s="117"/>
      <c r="DL149" s="117"/>
      <c r="DM149" s="117"/>
      <c r="DN149" s="117"/>
      <c r="DO149" s="117"/>
      <c r="DP149" s="117"/>
      <c r="DQ149" s="117"/>
      <c r="DR149" s="117"/>
      <c r="DS149" s="117"/>
      <c r="DT149" s="117"/>
      <c r="DU149" s="117"/>
      <c r="DV149" s="117"/>
      <c r="DW149" s="133"/>
      <c r="DX149" s="117"/>
      <c r="DY149" s="117"/>
      <c r="DZ149" s="21"/>
      <c r="EA149" s="133"/>
      <c r="EB149" s="21"/>
      <c r="EC149" s="21"/>
      <c r="ED149" s="21"/>
      <c r="EE149" s="133"/>
      <c r="EF149" s="21"/>
      <c r="EG149" s="21"/>
      <c r="EH149" s="21"/>
      <c r="EI149" s="133"/>
      <c r="EJ149" s="21"/>
      <c r="EK149" s="21"/>
      <c r="EL149" s="21"/>
      <c r="EN149" s="21"/>
      <c r="EO149" s="21"/>
      <c r="EP149" s="21"/>
      <c r="ER149" s="21"/>
      <c r="ES149" s="21"/>
      <c r="ET149" s="21"/>
      <c r="EU149" s="133"/>
      <c r="EV149" s="21"/>
      <c r="EW149" s="21"/>
      <c r="EX149" s="21"/>
      <c r="EZ149" s="133"/>
      <c r="FA149" s="21"/>
      <c r="FB149" s="21"/>
      <c r="FD149" s="21"/>
      <c r="FE149" s="21"/>
      <c r="FH149" s="21"/>
      <c r="FI149" s="21"/>
      <c r="FJ149" s="21"/>
      <c r="FK149" s="21"/>
      <c r="FL149" s="21"/>
      <c r="FN149" s="21"/>
      <c r="FO149" s="21"/>
      <c r="FP149" s="21"/>
      <c r="FR149" s="21"/>
      <c r="FS149" s="21"/>
      <c r="FT149" s="21"/>
      <c r="FU149" s="21"/>
      <c r="FV149" s="21"/>
      <c r="FW149" s="21"/>
      <c r="FX149" s="21"/>
      <c r="FY149" s="21"/>
      <c r="FZ149" s="21"/>
      <c r="GA149" s="21"/>
      <c r="GB149" s="21"/>
      <c r="GC149" s="21"/>
      <c r="GD149" s="21"/>
      <c r="GE149" s="21"/>
      <c r="GF149" s="21"/>
      <c r="GG149" s="21"/>
      <c r="GH149" s="21"/>
    </row>
    <row r="150" spans="1:190" ht="16.5" customHeight="1">
      <c r="A150" s="83"/>
      <c r="B150" s="83"/>
      <c r="C150" s="83"/>
      <c r="D150" s="85"/>
      <c r="E150" s="128"/>
      <c r="F150" s="129"/>
      <c r="G150" s="129"/>
      <c r="H150" s="129"/>
      <c r="I150" s="129"/>
      <c r="J150" s="129"/>
      <c r="K150" s="129"/>
      <c r="L150" s="129"/>
      <c r="M150" s="88"/>
      <c r="N150" s="88"/>
      <c r="O150" s="88"/>
      <c r="P150" s="88"/>
      <c r="Q150" s="88"/>
      <c r="R150" s="88"/>
      <c r="S150" s="130"/>
      <c r="T150" s="130"/>
      <c r="U150" s="130"/>
      <c r="V150" s="130"/>
      <c r="W150" s="130"/>
      <c r="X150" s="130"/>
      <c r="Y150" s="90"/>
      <c r="Z150" s="90"/>
      <c r="AA150" s="90"/>
      <c r="AB150" s="90"/>
      <c r="AC150" s="90"/>
      <c r="AD150" s="90"/>
      <c r="AE150" s="91"/>
      <c r="AF150" s="91"/>
      <c r="AG150" s="91"/>
      <c r="AH150" s="91"/>
      <c r="AI150" s="91"/>
      <c r="AJ150" s="91"/>
      <c r="AK150" s="226"/>
      <c r="AL150" s="226"/>
      <c r="AM150" s="226"/>
      <c r="AN150" s="226"/>
      <c r="AO150" s="226"/>
      <c r="AP150" s="226"/>
      <c r="AQ150" s="92"/>
      <c r="AR150" s="92"/>
      <c r="AS150" s="92"/>
      <c r="AT150" s="92"/>
      <c r="AU150" s="92"/>
      <c r="AV150" s="92"/>
      <c r="AW150" s="92"/>
      <c r="AX150" s="92"/>
      <c r="AY150" s="92"/>
      <c r="AZ150" s="91"/>
      <c r="BA150" s="91"/>
      <c r="BB150" s="91"/>
      <c r="BC150" s="91"/>
      <c r="BD150" s="117"/>
      <c r="BE150" s="131"/>
      <c r="BF150" s="131"/>
      <c r="BG150" s="131"/>
      <c r="BH150" s="131"/>
      <c r="BI150" s="131"/>
      <c r="BJ150" s="131"/>
      <c r="BK150" s="131"/>
      <c r="BL150" s="131"/>
      <c r="BM150" s="131"/>
      <c r="BN150" s="131"/>
      <c r="BO150" s="131"/>
      <c r="BP150" s="131"/>
      <c r="BQ150" s="131"/>
      <c r="BR150" s="131"/>
      <c r="BS150" s="131"/>
      <c r="BT150" s="131"/>
      <c r="BU150" s="131"/>
      <c r="BV150" s="131"/>
      <c r="BW150" s="131"/>
      <c r="BX150" s="131"/>
      <c r="BY150" s="131"/>
      <c r="BZ150" s="131"/>
      <c r="CA150" s="131"/>
      <c r="CB150" s="131"/>
      <c r="CC150" s="131"/>
      <c r="CD150" s="133"/>
      <c r="CE150" s="117"/>
      <c r="CF150" s="117"/>
      <c r="CG150" s="133"/>
      <c r="CH150" s="117"/>
      <c r="CI150" s="117"/>
      <c r="CJ150" s="117"/>
      <c r="CK150" s="117"/>
      <c r="CL150" s="117"/>
      <c r="CM150" s="117"/>
      <c r="CN150" s="117"/>
      <c r="CO150" s="117"/>
      <c r="CP150" s="117"/>
      <c r="CQ150" s="117"/>
      <c r="CR150" s="117"/>
      <c r="CS150" s="117"/>
      <c r="CT150" s="117"/>
      <c r="CU150" s="117"/>
      <c r="CV150" s="117"/>
      <c r="CW150" s="117"/>
      <c r="CX150" s="117"/>
      <c r="CY150" s="117"/>
      <c r="CZ150" s="117"/>
      <c r="DA150" s="117"/>
      <c r="DB150" s="117"/>
      <c r="DC150" s="117"/>
      <c r="DD150" s="117"/>
      <c r="DE150" s="117"/>
      <c r="DF150" s="117"/>
      <c r="DG150" s="117"/>
      <c r="DH150" s="117"/>
      <c r="DI150" s="117"/>
      <c r="DJ150" s="117"/>
      <c r="DK150" s="117"/>
      <c r="DL150" s="117"/>
      <c r="DM150" s="117"/>
      <c r="DN150" s="117"/>
      <c r="DO150" s="117"/>
      <c r="DP150" s="117"/>
      <c r="DQ150" s="117"/>
      <c r="DR150" s="117"/>
      <c r="DS150" s="117"/>
      <c r="DT150" s="117"/>
      <c r="DU150" s="117"/>
      <c r="DV150" s="117"/>
      <c r="DW150" s="133"/>
      <c r="DX150" s="117"/>
      <c r="DY150" s="117"/>
      <c r="DZ150" s="21"/>
      <c r="EA150" s="133"/>
      <c r="EB150" s="21"/>
      <c r="EC150" s="21"/>
      <c r="ED150" s="21"/>
      <c r="EE150" s="133"/>
      <c r="EF150" s="21"/>
      <c r="EG150" s="21"/>
      <c r="EH150" s="21"/>
      <c r="EI150" s="133"/>
      <c r="EJ150" s="21"/>
      <c r="EK150" s="21"/>
      <c r="EL150" s="21"/>
      <c r="EN150" s="21"/>
      <c r="EO150" s="21"/>
      <c r="EP150" s="21"/>
      <c r="ER150" s="21"/>
      <c r="ES150" s="21"/>
      <c r="ET150" s="21"/>
      <c r="EU150" s="133"/>
      <c r="EV150" s="21"/>
      <c r="EW150" s="21"/>
      <c r="EX150" s="21"/>
      <c r="EZ150" s="133"/>
      <c r="FA150" s="21"/>
      <c r="FB150" s="21"/>
      <c r="FD150" s="21"/>
      <c r="FE150" s="21"/>
      <c r="FH150" s="21"/>
      <c r="FI150" s="21"/>
      <c r="FJ150" s="21"/>
      <c r="FK150" s="21"/>
      <c r="FL150" s="21"/>
      <c r="FN150" s="21"/>
      <c r="FO150" s="21"/>
      <c r="FP150" s="21"/>
      <c r="FR150" s="21"/>
      <c r="FS150" s="21"/>
      <c r="FT150" s="21"/>
      <c r="FU150" s="21"/>
      <c r="FV150" s="21"/>
      <c r="FW150" s="21"/>
      <c r="FX150" s="21"/>
      <c r="FY150" s="21"/>
      <c r="FZ150" s="21"/>
      <c r="GA150" s="21"/>
      <c r="GB150" s="21"/>
      <c r="GC150" s="21"/>
      <c r="GD150" s="21"/>
      <c r="GE150" s="21"/>
      <c r="GF150" s="21"/>
      <c r="GG150" s="21"/>
      <c r="GH150" s="21"/>
    </row>
    <row r="151" spans="1:190" ht="16.5" customHeight="1">
      <c r="A151" s="83"/>
      <c r="B151" s="83"/>
      <c r="C151" s="83"/>
      <c r="D151" s="85"/>
      <c r="E151" s="128"/>
      <c r="F151" s="129"/>
      <c r="G151" s="129"/>
      <c r="H151" s="129"/>
      <c r="I151" s="129"/>
      <c r="J151" s="129"/>
      <c r="K151" s="129"/>
      <c r="L151" s="129"/>
      <c r="M151" s="88"/>
      <c r="N151" s="88"/>
      <c r="O151" s="88"/>
      <c r="P151" s="88"/>
      <c r="Q151" s="88"/>
      <c r="R151" s="88"/>
      <c r="S151" s="130"/>
      <c r="T151" s="130"/>
      <c r="U151" s="130"/>
      <c r="V151" s="130"/>
      <c r="W151" s="130"/>
      <c r="X151" s="130"/>
      <c r="Y151" s="90"/>
      <c r="Z151" s="90"/>
      <c r="AA151" s="90"/>
      <c r="AB151" s="90"/>
      <c r="AC151" s="90"/>
      <c r="AD151" s="90"/>
      <c r="AE151" s="91"/>
      <c r="AF151" s="91"/>
      <c r="AG151" s="91"/>
      <c r="AH151" s="91"/>
      <c r="AI151" s="91"/>
      <c r="AJ151" s="91"/>
      <c r="AK151" s="226"/>
      <c r="AL151" s="226"/>
      <c r="AM151" s="226"/>
      <c r="AN151" s="226"/>
      <c r="AO151" s="226"/>
      <c r="AP151" s="226"/>
      <c r="AQ151" s="92"/>
      <c r="AR151" s="92"/>
      <c r="AS151" s="92"/>
      <c r="AT151" s="92"/>
      <c r="AU151" s="92"/>
      <c r="AV151" s="92"/>
      <c r="AW151" s="92"/>
      <c r="AX151" s="92"/>
      <c r="AY151" s="92"/>
      <c r="AZ151" s="91"/>
      <c r="BA151" s="132"/>
      <c r="BB151" s="91"/>
      <c r="BC151" s="91"/>
      <c r="BD151" s="117"/>
      <c r="BE151" s="131"/>
      <c r="BF151" s="131"/>
      <c r="BG151" s="131"/>
      <c r="BH151" s="131"/>
      <c r="BI151" s="131"/>
      <c r="BJ151" s="131"/>
      <c r="BK151" s="131"/>
      <c r="BL151" s="131"/>
      <c r="BM151" s="131"/>
      <c r="BN151" s="131"/>
      <c r="BO151" s="131"/>
      <c r="BP151" s="131"/>
      <c r="BQ151" s="131"/>
      <c r="BR151" s="131"/>
      <c r="BS151" s="131"/>
      <c r="BT151" s="131"/>
      <c r="BU151" s="131"/>
      <c r="BV151" s="131"/>
      <c r="BW151" s="131"/>
      <c r="BX151" s="131"/>
      <c r="BY151" s="131"/>
      <c r="BZ151" s="131"/>
      <c r="CA151" s="131"/>
      <c r="CB151" s="131"/>
      <c r="CC151" s="131"/>
      <c r="CD151" s="133"/>
      <c r="CE151" s="117"/>
      <c r="CF151" s="117"/>
      <c r="CG151" s="133"/>
      <c r="CH151" s="117"/>
      <c r="CI151" s="117"/>
      <c r="CJ151" s="117"/>
      <c r="CK151" s="117"/>
      <c r="CL151" s="117"/>
      <c r="CM151" s="117"/>
      <c r="CN151" s="117"/>
      <c r="CO151" s="117"/>
      <c r="CP151" s="117"/>
      <c r="CQ151" s="117"/>
      <c r="CR151" s="117"/>
      <c r="CS151" s="117"/>
      <c r="CT151" s="117"/>
      <c r="CU151" s="117"/>
      <c r="CV151" s="117"/>
      <c r="CW151" s="117"/>
      <c r="CX151" s="117"/>
      <c r="CY151" s="117"/>
      <c r="CZ151" s="117"/>
      <c r="DA151" s="117"/>
      <c r="DB151" s="117"/>
      <c r="DC151" s="117"/>
      <c r="DD151" s="117"/>
      <c r="DE151" s="117"/>
      <c r="DF151" s="117"/>
      <c r="DG151" s="117"/>
      <c r="DH151" s="117"/>
      <c r="DI151" s="117"/>
      <c r="DJ151" s="117"/>
      <c r="DK151" s="117"/>
      <c r="DL151" s="117"/>
      <c r="DM151" s="117"/>
      <c r="DN151" s="117"/>
      <c r="DO151" s="117"/>
      <c r="DP151" s="117"/>
      <c r="DQ151" s="117"/>
      <c r="DR151" s="117"/>
      <c r="DS151" s="117"/>
      <c r="DT151" s="117"/>
      <c r="DU151" s="117"/>
      <c r="DV151" s="117"/>
      <c r="DW151" s="133"/>
      <c r="DX151" s="117"/>
      <c r="DY151" s="117"/>
      <c r="DZ151" s="21"/>
      <c r="EA151" s="133"/>
      <c r="EB151" s="21"/>
      <c r="EC151" s="21"/>
      <c r="ED151" s="21"/>
      <c r="EE151" s="133"/>
      <c r="EF151" s="21"/>
      <c r="EG151" s="21"/>
      <c r="EH151" s="21"/>
      <c r="EI151" s="133"/>
      <c r="EJ151" s="21"/>
      <c r="EK151" s="21"/>
      <c r="EL151" s="21"/>
      <c r="EN151" s="21"/>
      <c r="EO151" s="21"/>
      <c r="EP151" s="21"/>
      <c r="ER151" s="21"/>
      <c r="ES151" s="21"/>
      <c r="ET151" s="21"/>
      <c r="EU151" s="133"/>
      <c r="EV151" s="21"/>
      <c r="EW151" s="21"/>
      <c r="EX151" s="21"/>
      <c r="EZ151" s="133"/>
      <c r="FA151" s="21"/>
      <c r="FB151" s="21"/>
      <c r="FD151" s="21"/>
      <c r="FE151" s="21"/>
      <c r="FH151" s="21"/>
      <c r="FI151" s="21"/>
      <c r="FJ151" s="21"/>
      <c r="FK151" s="21"/>
      <c r="FL151" s="21"/>
      <c r="FN151" s="21"/>
      <c r="FO151" s="21"/>
      <c r="FP151" s="21"/>
      <c r="FR151" s="21"/>
      <c r="FS151" s="21"/>
      <c r="FT151" s="21"/>
      <c r="FU151" s="21"/>
      <c r="FV151" s="21"/>
      <c r="FW151" s="21"/>
      <c r="FX151" s="21"/>
      <c r="FY151" s="21"/>
      <c r="FZ151" s="21"/>
      <c r="GA151" s="21"/>
      <c r="GB151" s="21"/>
      <c r="GC151" s="21"/>
      <c r="GD151" s="21"/>
      <c r="GE151" s="21"/>
      <c r="GF151" s="21"/>
      <c r="GG151" s="21"/>
      <c r="GH151" s="21"/>
    </row>
    <row r="152" spans="1:190" ht="16.5" customHeight="1">
      <c r="A152" s="83"/>
      <c r="B152" s="83"/>
      <c r="C152" s="83"/>
      <c r="D152" s="85"/>
      <c r="E152" s="128"/>
      <c r="F152" s="129"/>
      <c r="G152" s="129"/>
      <c r="H152" s="129"/>
      <c r="I152" s="129"/>
      <c r="J152" s="129"/>
      <c r="K152" s="129"/>
      <c r="L152" s="129"/>
      <c r="M152" s="88"/>
      <c r="N152" s="88"/>
      <c r="O152" s="88"/>
      <c r="P152" s="88"/>
      <c r="Q152" s="88"/>
      <c r="R152" s="88"/>
      <c r="S152" s="130"/>
      <c r="T152" s="130"/>
      <c r="U152" s="130"/>
      <c r="V152" s="130"/>
      <c r="W152" s="130"/>
      <c r="X152" s="130"/>
      <c r="Y152" s="90"/>
      <c r="Z152" s="90"/>
      <c r="AA152" s="90"/>
      <c r="AB152" s="90"/>
      <c r="AC152" s="90"/>
      <c r="AD152" s="90"/>
      <c r="AE152" s="91"/>
      <c r="AF152" s="91"/>
      <c r="AG152" s="91"/>
      <c r="AH152" s="91"/>
      <c r="AI152" s="91"/>
      <c r="AJ152" s="91"/>
      <c r="AK152" s="226"/>
      <c r="AL152" s="226"/>
      <c r="AM152" s="226"/>
      <c r="AN152" s="226"/>
      <c r="AO152" s="226"/>
      <c r="AP152" s="226"/>
      <c r="AQ152" s="92"/>
      <c r="AR152" s="92"/>
      <c r="AS152" s="92"/>
      <c r="AT152" s="92"/>
      <c r="AU152" s="92"/>
      <c r="AV152" s="92"/>
      <c r="AW152" s="92"/>
      <c r="AX152" s="92"/>
      <c r="AY152" s="92"/>
      <c r="AZ152" s="91"/>
      <c r="BA152" s="91"/>
      <c r="BB152" s="91"/>
      <c r="BC152" s="91"/>
      <c r="BD152" s="117"/>
      <c r="BE152" s="131"/>
      <c r="BF152" s="131"/>
      <c r="BG152" s="131"/>
      <c r="BH152" s="131"/>
      <c r="BI152" s="131"/>
      <c r="BJ152" s="131"/>
      <c r="BK152" s="131"/>
      <c r="BL152" s="131"/>
      <c r="BM152" s="131"/>
      <c r="BN152" s="131"/>
      <c r="BO152" s="131"/>
      <c r="BP152" s="131"/>
      <c r="BQ152" s="131"/>
      <c r="BR152" s="131"/>
      <c r="BS152" s="131"/>
      <c r="BT152" s="131"/>
      <c r="BU152" s="131"/>
      <c r="BV152" s="131"/>
      <c r="BW152" s="131"/>
      <c r="BX152" s="131"/>
      <c r="BY152" s="131"/>
      <c r="BZ152" s="131"/>
      <c r="CA152" s="131"/>
      <c r="CB152" s="131"/>
      <c r="CC152" s="131"/>
      <c r="CD152" s="133"/>
      <c r="CE152" s="117"/>
      <c r="CF152" s="117"/>
      <c r="CG152" s="133"/>
      <c r="CH152" s="117"/>
      <c r="CI152" s="117"/>
      <c r="CJ152" s="117"/>
      <c r="CK152" s="117"/>
      <c r="CL152" s="117"/>
      <c r="CM152" s="117"/>
      <c r="CN152" s="117"/>
      <c r="CO152" s="117"/>
      <c r="CP152" s="117"/>
      <c r="CQ152" s="117"/>
      <c r="CR152" s="117"/>
      <c r="CS152" s="117"/>
      <c r="CT152" s="117"/>
      <c r="CU152" s="117"/>
      <c r="CV152" s="117"/>
      <c r="CW152" s="117"/>
      <c r="CX152" s="117"/>
      <c r="CY152" s="117"/>
      <c r="CZ152" s="117"/>
      <c r="DA152" s="117"/>
      <c r="DB152" s="117"/>
      <c r="DC152" s="117"/>
      <c r="DD152" s="117"/>
      <c r="DE152" s="117"/>
      <c r="DF152" s="117"/>
      <c r="DG152" s="117"/>
      <c r="DH152" s="117"/>
      <c r="DI152" s="117"/>
      <c r="DJ152" s="117"/>
      <c r="DK152" s="117"/>
      <c r="DL152" s="117"/>
      <c r="DM152" s="117"/>
      <c r="DN152" s="117"/>
      <c r="DO152" s="117"/>
      <c r="DP152" s="117"/>
      <c r="DQ152" s="117"/>
      <c r="DR152" s="117"/>
      <c r="DS152" s="117"/>
      <c r="DT152" s="117"/>
      <c r="DU152" s="117"/>
      <c r="DV152" s="117"/>
      <c r="DW152" s="133"/>
      <c r="DX152" s="117"/>
      <c r="DY152" s="117"/>
      <c r="DZ152" s="21"/>
      <c r="EA152" s="133"/>
      <c r="EB152" s="21"/>
      <c r="EC152" s="21"/>
      <c r="ED152" s="21"/>
      <c r="EE152" s="133"/>
      <c r="EF152" s="21"/>
      <c r="EG152" s="21"/>
      <c r="EH152" s="21"/>
      <c r="EI152" s="133"/>
      <c r="EJ152" s="21"/>
      <c r="EK152" s="21"/>
      <c r="EL152" s="21"/>
      <c r="EN152" s="21"/>
      <c r="EO152" s="21"/>
      <c r="EP152" s="21"/>
      <c r="ER152" s="21"/>
      <c r="ES152" s="21"/>
      <c r="ET152" s="21"/>
      <c r="EU152" s="133"/>
      <c r="EV152" s="21"/>
      <c r="EW152" s="21"/>
      <c r="EX152" s="21"/>
      <c r="EZ152" s="133"/>
      <c r="FA152" s="21"/>
      <c r="FB152" s="21"/>
      <c r="FD152" s="21"/>
      <c r="FE152" s="21"/>
      <c r="FH152" s="21"/>
      <c r="FI152" s="21"/>
      <c r="FJ152" s="21"/>
      <c r="FK152" s="21"/>
      <c r="FL152" s="21"/>
      <c r="FN152" s="21"/>
      <c r="FO152" s="21"/>
      <c r="FP152" s="21"/>
      <c r="FR152" s="21"/>
      <c r="FS152" s="21"/>
      <c r="FT152" s="21"/>
      <c r="FU152" s="21"/>
      <c r="FV152" s="21"/>
      <c r="FW152" s="21"/>
      <c r="FX152" s="21"/>
      <c r="FY152" s="21"/>
      <c r="FZ152" s="21"/>
      <c r="GA152" s="21"/>
      <c r="GB152" s="21"/>
      <c r="GC152" s="21"/>
      <c r="GD152" s="21"/>
      <c r="GE152" s="21"/>
      <c r="GF152" s="21"/>
      <c r="GG152" s="21"/>
      <c r="GH152" s="21"/>
    </row>
    <row r="153" spans="1:190" ht="16.5" customHeight="1">
      <c r="A153" s="83"/>
      <c r="B153" s="83"/>
      <c r="C153" s="83"/>
      <c r="D153" s="85"/>
      <c r="E153" s="128"/>
      <c r="F153" s="129"/>
      <c r="G153" s="129"/>
      <c r="H153" s="129"/>
      <c r="I153" s="129"/>
      <c r="J153" s="129"/>
      <c r="K153" s="129"/>
      <c r="L153" s="129"/>
      <c r="M153" s="88"/>
      <c r="N153" s="88"/>
      <c r="O153" s="88"/>
      <c r="P153" s="88"/>
      <c r="Q153" s="88"/>
      <c r="R153" s="88"/>
      <c r="S153" s="130"/>
      <c r="T153" s="130"/>
      <c r="U153" s="130"/>
      <c r="V153" s="130"/>
      <c r="W153" s="130"/>
      <c r="X153" s="130"/>
      <c r="Y153" s="90"/>
      <c r="Z153" s="90"/>
      <c r="AA153" s="90"/>
      <c r="AB153" s="90"/>
      <c r="AC153" s="90"/>
      <c r="AD153" s="90"/>
      <c r="AE153" s="91"/>
      <c r="AF153" s="91"/>
      <c r="AG153" s="91"/>
      <c r="AH153" s="91"/>
      <c r="AI153" s="91"/>
      <c r="AJ153" s="91"/>
      <c r="AK153" s="226"/>
      <c r="AL153" s="226"/>
      <c r="AM153" s="226"/>
      <c r="AN153" s="226"/>
      <c r="AO153" s="226"/>
      <c r="AP153" s="226"/>
      <c r="AQ153" s="92"/>
      <c r="AR153" s="92"/>
      <c r="AS153" s="92"/>
      <c r="AT153" s="92"/>
      <c r="AU153" s="92"/>
      <c r="AV153" s="92"/>
      <c r="AW153" s="92"/>
      <c r="AX153" s="92"/>
      <c r="AY153" s="92"/>
      <c r="AZ153" s="91"/>
      <c r="BA153" s="91"/>
      <c r="BB153" s="91"/>
      <c r="BC153" s="91"/>
      <c r="BD153" s="117"/>
      <c r="BE153" s="131"/>
      <c r="BF153" s="131"/>
      <c r="BG153" s="131"/>
      <c r="BH153" s="131"/>
      <c r="BI153" s="131"/>
      <c r="BJ153" s="131"/>
      <c r="BK153" s="131"/>
      <c r="BL153" s="131"/>
      <c r="BM153" s="131"/>
      <c r="BN153" s="131"/>
      <c r="BO153" s="131"/>
      <c r="BP153" s="131"/>
      <c r="BQ153" s="131"/>
      <c r="BR153" s="131"/>
      <c r="BS153" s="131"/>
      <c r="BT153" s="131"/>
      <c r="BU153" s="131"/>
      <c r="BV153" s="131"/>
      <c r="BW153" s="131"/>
      <c r="BX153" s="131"/>
      <c r="BY153" s="131"/>
      <c r="BZ153" s="131"/>
      <c r="CA153" s="131"/>
      <c r="CB153" s="131"/>
      <c r="CC153" s="131"/>
      <c r="CD153" s="133"/>
      <c r="CE153" s="117"/>
      <c r="CF153" s="117"/>
      <c r="CG153" s="133"/>
      <c r="CH153" s="117"/>
      <c r="CI153" s="117"/>
      <c r="CJ153" s="117"/>
      <c r="CK153" s="117"/>
      <c r="CL153" s="117"/>
      <c r="CM153" s="117"/>
      <c r="CN153" s="117"/>
      <c r="CO153" s="117"/>
      <c r="CP153" s="117"/>
      <c r="CQ153" s="117"/>
      <c r="CR153" s="117"/>
      <c r="CS153" s="117"/>
      <c r="CT153" s="117"/>
      <c r="CU153" s="117"/>
      <c r="CV153" s="117"/>
      <c r="CW153" s="117"/>
      <c r="CX153" s="117"/>
      <c r="CY153" s="117"/>
      <c r="CZ153" s="117"/>
      <c r="DA153" s="117"/>
      <c r="DB153" s="117"/>
      <c r="DC153" s="117"/>
      <c r="DD153" s="117"/>
      <c r="DE153" s="117"/>
      <c r="DF153" s="117"/>
      <c r="DG153" s="117"/>
      <c r="DH153" s="117"/>
      <c r="DI153" s="117"/>
      <c r="DJ153" s="117"/>
      <c r="DK153" s="117"/>
      <c r="DL153" s="117"/>
      <c r="DM153" s="117"/>
      <c r="DN153" s="117"/>
      <c r="DO153" s="117"/>
      <c r="DP153" s="117"/>
      <c r="DQ153" s="117"/>
      <c r="DR153" s="117"/>
      <c r="DS153" s="117"/>
      <c r="DT153" s="117"/>
      <c r="DU153" s="117"/>
      <c r="DV153" s="117"/>
      <c r="DW153" s="133"/>
      <c r="DX153" s="117"/>
      <c r="DY153" s="117"/>
      <c r="DZ153" s="21"/>
      <c r="EA153" s="133"/>
      <c r="EB153" s="21"/>
      <c r="EC153" s="21"/>
      <c r="ED153" s="21"/>
      <c r="EE153" s="133"/>
      <c r="EF153" s="21"/>
      <c r="EG153" s="21"/>
      <c r="EH153" s="21"/>
      <c r="EI153" s="133"/>
      <c r="EJ153" s="21"/>
      <c r="EK153" s="21"/>
      <c r="EL153" s="21"/>
      <c r="EN153" s="21"/>
      <c r="EO153" s="21"/>
      <c r="EP153" s="21"/>
      <c r="ER153" s="21"/>
      <c r="ES153" s="21"/>
      <c r="ET153" s="21"/>
      <c r="EU153" s="133"/>
      <c r="EV153" s="21"/>
      <c r="EW153" s="21"/>
      <c r="EX153" s="21"/>
      <c r="EZ153" s="133"/>
      <c r="FA153" s="21"/>
      <c r="FB153" s="21"/>
      <c r="FD153" s="21"/>
      <c r="FE153" s="21"/>
      <c r="FH153" s="21"/>
      <c r="FI153" s="21"/>
      <c r="FJ153" s="21"/>
      <c r="FK153" s="21"/>
      <c r="FL153" s="21"/>
      <c r="FN153" s="21"/>
      <c r="FO153" s="21"/>
      <c r="FP153" s="21"/>
      <c r="FR153" s="21"/>
      <c r="FS153" s="21"/>
      <c r="FT153" s="21"/>
      <c r="FU153" s="21"/>
      <c r="FV153" s="21"/>
      <c r="FW153" s="21"/>
      <c r="FX153" s="21"/>
      <c r="FY153" s="21"/>
      <c r="FZ153" s="21"/>
      <c r="GA153" s="21"/>
      <c r="GB153" s="21"/>
      <c r="GC153" s="21"/>
      <c r="GD153" s="21"/>
      <c r="GE153" s="21"/>
      <c r="GF153" s="21"/>
      <c r="GG153" s="21"/>
      <c r="GH153" s="21"/>
    </row>
    <row r="154" spans="1:190" ht="16.5" customHeight="1">
      <c r="A154" s="83"/>
      <c r="B154" s="83"/>
      <c r="C154" s="83"/>
      <c r="D154" s="85"/>
      <c r="E154" s="128"/>
      <c r="F154" s="129"/>
      <c r="G154" s="129"/>
      <c r="H154" s="129"/>
      <c r="I154" s="129"/>
      <c r="J154" s="129"/>
      <c r="K154" s="129"/>
      <c r="L154" s="129"/>
      <c r="M154" s="88"/>
      <c r="N154" s="88"/>
      <c r="O154" s="88"/>
      <c r="P154" s="88"/>
      <c r="Q154" s="88"/>
      <c r="R154" s="88"/>
      <c r="S154" s="130"/>
      <c r="T154" s="130"/>
      <c r="U154" s="130"/>
      <c r="V154" s="130"/>
      <c r="W154" s="130"/>
      <c r="X154" s="130"/>
      <c r="Y154" s="90"/>
      <c r="Z154" s="90"/>
      <c r="AA154" s="90"/>
      <c r="AB154" s="90"/>
      <c r="AC154" s="90"/>
      <c r="AD154" s="90"/>
      <c r="AE154" s="91"/>
      <c r="AF154" s="91"/>
      <c r="AG154" s="91"/>
      <c r="AH154" s="91"/>
      <c r="AI154" s="91"/>
      <c r="AJ154" s="91"/>
      <c r="AK154" s="226"/>
      <c r="AL154" s="226"/>
      <c r="AM154" s="226"/>
      <c r="AN154" s="226"/>
      <c r="AO154" s="226"/>
      <c r="AP154" s="226"/>
      <c r="AQ154" s="92"/>
      <c r="AR154" s="92"/>
      <c r="AS154" s="92"/>
      <c r="AT154" s="92"/>
      <c r="AU154" s="92"/>
      <c r="AV154" s="92"/>
      <c r="AW154" s="92"/>
      <c r="AX154" s="92"/>
      <c r="AY154" s="92"/>
      <c r="AZ154" s="91"/>
      <c r="BA154" s="91"/>
      <c r="BB154" s="91"/>
      <c r="BC154" s="91"/>
      <c r="BD154" s="117"/>
      <c r="BE154" s="131"/>
      <c r="BF154" s="131"/>
      <c r="BG154" s="131"/>
      <c r="BH154" s="131"/>
      <c r="BI154" s="131"/>
      <c r="BJ154" s="131"/>
      <c r="BK154" s="131"/>
      <c r="BL154" s="131"/>
      <c r="BM154" s="131"/>
      <c r="BN154" s="131"/>
      <c r="BO154" s="131"/>
      <c r="BP154" s="131"/>
      <c r="BQ154" s="131"/>
      <c r="BR154" s="131"/>
      <c r="BS154" s="131"/>
      <c r="BT154" s="131"/>
      <c r="BU154" s="131"/>
      <c r="BV154" s="131"/>
      <c r="BW154" s="131"/>
      <c r="BX154" s="131"/>
      <c r="BY154" s="131"/>
      <c r="BZ154" s="131"/>
      <c r="CA154" s="131"/>
      <c r="CB154" s="131"/>
      <c r="CC154" s="131"/>
      <c r="CD154" s="133"/>
      <c r="CE154" s="117"/>
      <c r="CF154" s="117"/>
      <c r="CG154" s="133"/>
      <c r="CH154" s="117"/>
      <c r="CI154" s="117"/>
      <c r="CJ154" s="117"/>
      <c r="CK154" s="117"/>
      <c r="CL154" s="117"/>
      <c r="CM154" s="117"/>
      <c r="CN154" s="117"/>
      <c r="CO154" s="117"/>
      <c r="CP154" s="117"/>
      <c r="CQ154" s="117"/>
      <c r="CR154" s="117"/>
      <c r="CS154" s="117"/>
      <c r="CT154" s="117"/>
      <c r="CU154" s="117"/>
      <c r="CV154" s="117"/>
      <c r="CW154" s="117"/>
      <c r="CX154" s="117"/>
      <c r="CY154" s="117"/>
      <c r="CZ154" s="117"/>
      <c r="DA154" s="117"/>
      <c r="DB154" s="117"/>
      <c r="DC154" s="117"/>
      <c r="DD154" s="117"/>
      <c r="DE154" s="117"/>
      <c r="DF154" s="117"/>
      <c r="DG154" s="117"/>
      <c r="DH154" s="117"/>
      <c r="DI154" s="117"/>
      <c r="DJ154" s="117"/>
      <c r="DK154" s="117"/>
      <c r="DL154" s="117"/>
      <c r="DM154" s="117"/>
      <c r="DN154" s="117"/>
      <c r="DO154" s="117"/>
      <c r="DP154" s="117"/>
      <c r="DQ154" s="117"/>
      <c r="DR154" s="117"/>
      <c r="DS154" s="117"/>
      <c r="DT154" s="117"/>
      <c r="DU154" s="117"/>
      <c r="DV154" s="117"/>
      <c r="DW154" s="133"/>
      <c r="DX154" s="117"/>
      <c r="DY154" s="117"/>
      <c r="DZ154" s="21"/>
      <c r="EA154" s="133"/>
      <c r="EB154" s="21"/>
      <c r="EC154" s="21"/>
      <c r="ED154" s="21"/>
      <c r="EE154" s="133"/>
      <c r="EF154" s="21"/>
      <c r="EG154" s="21"/>
      <c r="EH154" s="21"/>
      <c r="EI154" s="133"/>
      <c r="EJ154" s="21"/>
      <c r="EK154" s="21"/>
      <c r="EL154" s="21"/>
      <c r="EN154" s="21"/>
      <c r="EO154" s="21"/>
      <c r="EP154" s="21"/>
      <c r="ER154" s="21"/>
      <c r="ES154" s="21"/>
      <c r="ET154" s="21"/>
      <c r="EU154" s="133"/>
      <c r="EV154" s="21"/>
      <c r="EW154" s="21"/>
      <c r="EX154" s="21"/>
      <c r="EZ154" s="133"/>
      <c r="FA154" s="21"/>
      <c r="FB154" s="21"/>
      <c r="FD154" s="21"/>
      <c r="FE154" s="21"/>
      <c r="FH154" s="21"/>
      <c r="FI154" s="21"/>
      <c r="FJ154" s="21"/>
      <c r="FK154" s="21"/>
      <c r="FL154" s="21"/>
      <c r="FN154" s="21"/>
      <c r="FO154" s="21"/>
      <c r="FP154" s="21"/>
      <c r="FR154" s="21"/>
      <c r="FS154" s="21"/>
      <c r="FT154" s="21"/>
      <c r="FU154" s="21"/>
      <c r="FV154" s="21"/>
      <c r="FW154" s="21"/>
      <c r="FX154" s="21"/>
      <c r="FY154" s="21"/>
      <c r="FZ154" s="21"/>
      <c r="GA154" s="21"/>
      <c r="GB154" s="21"/>
      <c r="GC154" s="21"/>
      <c r="GD154" s="21"/>
      <c r="GE154" s="21"/>
      <c r="GF154" s="21"/>
      <c r="GG154" s="21"/>
      <c r="GH154" s="21"/>
    </row>
    <row r="155" spans="1:190" ht="16.5" customHeight="1">
      <c r="A155" s="83"/>
      <c r="B155" s="83"/>
      <c r="C155" s="83"/>
      <c r="D155" s="85"/>
      <c r="E155" s="128"/>
      <c r="F155" s="129"/>
      <c r="G155" s="129"/>
      <c r="H155" s="129"/>
      <c r="I155" s="129"/>
      <c r="J155" s="129"/>
      <c r="K155" s="129"/>
      <c r="L155" s="129"/>
      <c r="M155" s="88"/>
      <c r="N155" s="88"/>
      <c r="O155" s="88"/>
      <c r="P155" s="88"/>
      <c r="Q155" s="88"/>
      <c r="R155" s="88"/>
      <c r="S155" s="130"/>
      <c r="T155" s="130"/>
      <c r="U155" s="130"/>
      <c r="V155" s="130"/>
      <c r="W155" s="130"/>
      <c r="X155" s="130"/>
      <c r="Y155" s="90"/>
      <c r="Z155" s="90"/>
      <c r="AA155" s="90"/>
      <c r="AB155" s="90"/>
      <c r="AC155" s="90"/>
      <c r="AD155" s="90"/>
      <c r="AE155" s="91"/>
      <c r="AF155" s="91"/>
      <c r="AG155" s="91"/>
      <c r="AH155" s="91"/>
      <c r="AI155" s="91"/>
      <c r="AJ155" s="91"/>
      <c r="AK155" s="226"/>
      <c r="AL155" s="226"/>
      <c r="AM155" s="226"/>
      <c r="AN155" s="226"/>
      <c r="AO155" s="226"/>
      <c r="AP155" s="226"/>
      <c r="AQ155" s="92"/>
      <c r="AR155" s="92"/>
      <c r="AS155" s="92"/>
      <c r="AT155" s="92"/>
      <c r="AU155" s="92"/>
      <c r="AV155" s="92"/>
      <c r="AW155" s="92"/>
      <c r="AX155" s="92"/>
      <c r="AY155" s="92"/>
      <c r="AZ155" s="91"/>
      <c r="BA155" s="91"/>
      <c r="BB155" s="91"/>
      <c r="BC155" s="91"/>
      <c r="BD155" s="117"/>
      <c r="BE155" s="131"/>
      <c r="BF155" s="131"/>
      <c r="BG155" s="131"/>
      <c r="BH155" s="131"/>
      <c r="BI155" s="131"/>
      <c r="BJ155" s="131"/>
      <c r="BK155" s="131"/>
      <c r="BL155" s="131"/>
      <c r="BM155" s="131"/>
      <c r="BN155" s="131"/>
      <c r="BO155" s="131"/>
      <c r="BP155" s="131"/>
      <c r="BQ155" s="131"/>
      <c r="BR155" s="131"/>
      <c r="BS155" s="131"/>
      <c r="BT155" s="131"/>
      <c r="BU155" s="131"/>
      <c r="BV155" s="131"/>
      <c r="BW155" s="131"/>
      <c r="BX155" s="131"/>
      <c r="BY155" s="131"/>
      <c r="BZ155" s="131"/>
      <c r="CA155" s="131"/>
      <c r="CB155" s="131"/>
      <c r="CC155" s="131"/>
      <c r="CD155" s="133"/>
      <c r="CE155" s="117"/>
      <c r="CF155" s="117"/>
      <c r="CG155" s="133"/>
      <c r="CH155" s="117"/>
      <c r="CI155" s="117"/>
      <c r="CJ155" s="117"/>
      <c r="CK155" s="117"/>
      <c r="CL155" s="117"/>
      <c r="CM155" s="117"/>
      <c r="CN155" s="117"/>
      <c r="CO155" s="117"/>
      <c r="CP155" s="117"/>
      <c r="CQ155" s="117"/>
      <c r="CR155" s="117"/>
      <c r="CS155" s="117"/>
      <c r="CT155" s="117"/>
      <c r="CU155" s="117"/>
      <c r="CV155" s="117"/>
      <c r="CW155" s="117"/>
      <c r="CX155" s="117"/>
      <c r="CY155" s="117"/>
      <c r="CZ155" s="117"/>
      <c r="DA155" s="117"/>
      <c r="DB155" s="117"/>
      <c r="DC155" s="117"/>
      <c r="DD155" s="117"/>
      <c r="DE155" s="117"/>
      <c r="DF155" s="117"/>
      <c r="DG155" s="117"/>
      <c r="DH155" s="117"/>
      <c r="DI155" s="117"/>
      <c r="DJ155" s="117"/>
      <c r="DK155" s="117"/>
      <c r="DL155" s="117"/>
      <c r="DM155" s="117"/>
      <c r="DN155" s="117"/>
      <c r="DO155" s="117"/>
      <c r="DP155" s="117"/>
      <c r="DQ155" s="117"/>
      <c r="DR155" s="117"/>
      <c r="DS155" s="117"/>
      <c r="DT155" s="117"/>
      <c r="DU155" s="117"/>
      <c r="DV155" s="117"/>
      <c r="DW155" s="133"/>
      <c r="DX155" s="117"/>
      <c r="DY155" s="117"/>
      <c r="DZ155" s="21"/>
      <c r="EA155" s="133"/>
      <c r="EB155" s="21"/>
      <c r="EC155" s="21"/>
      <c r="ED155" s="21"/>
      <c r="EE155" s="133"/>
      <c r="EF155" s="21"/>
      <c r="EG155" s="21"/>
      <c r="EH155" s="21"/>
      <c r="EI155" s="133"/>
      <c r="EJ155" s="21"/>
      <c r="EK155" s="21"/>
      <c r="EL155" s="21"/>
      <c r="EN155" s="21"/>
      <c r="EO155" s="21"/>
      <c r="EP155" s="21"/>
      <c r="ER155" s="21"/>
      <c r="ES155" s="21"/>
      <c r="ET155" s="21"/>
      <c r="EU155" s="133"/>
      <c r="EV155" s="21"/>
      <c r="EW155" s="21"/>
      <c r="EX155" s="21"/>
      <c r="EZ155" s="21"/>
      <c r="FA155" s="21"/>
      <c r="FB155" s="21"/>
      <c r="FD155" s="21"/>
      <c r="FE155" s="21"/>
      <c r="FH155" s="21"/>
      <c r="FI155" s="21"/>
      <c r="FJ155" s="21"/>
      <c r="FK155" s="21"/>
      <c r="FL155" s="21"/>
      <c r="FN155" s="21"/>
      <c r="FO155" s="21"/>
      <c r="FP155" s="21"/>
      <c r="FR155" s="21"/>
      <c r="FS155" s="21"/>
      <c r="FT155" s="21"/>
      <c r="FU155" s="21"/>
      <c r="FV155" s="21"/>
      <c r="FW155" s="21"/>
      <c r="FX155" s="21"/>
      <c r="FY155" s="21"/>
      <c r="FZ155" s="21"/>
      <c r="GA155" s="21"/>
      <c r="GB155" s="21"/>
      <c r="GC155" s="21"/>
      <c r="GD155" s="21"/>
      <c r="GE155" s="21"/>
      <c r="GF155" s="21"/>
      <c r="GG155" s="21"/>
      <c r="GH155" s="21"/>
    </row>
    <row r="156" spans="1:190" ht="16.5" customHeight="1">
      <c r="A156" s="83"/>
      <c r="B156" s="83"/>
      <c r="C156" s="83"/>
      <c r="D156" s="85"/>
      <c r="E156" s="128"/>
      <c r="F156" s="129"/>
      <c r="G156" s="129"/>
      <c r="H156" s="129"/>
      <c r="I156" s="129"/>
      <c r="J156" s="129"/>
      <c r="K156" s="129"/>
      <c r="L156" s="129"/>
      <c r="M156" s="88"/>
      <c r="N156" s="88"/>
      <c r="O156" s="88"/>
      <c r="P156" s="88"/>
      <c r="Q156" s="88"/>
      <c r="R156" s="88"/>
      <c r="S156" s="130"/>
      <c r="T156" s="130"/>
      <c r="U156" s="130"/>
      <c r="V156" s="130"/>
      <c r="W156" s="130"/>
      <c r="X156" s="130"/>
      <c r="Y156" s="90"/>
      <c r="Z156" s="90"/>
      <c r="AA156" s="90"/>
      <c r="AB156" s="90"/>
      <c r="AC156" s="90"/>
      <c r="AD156" s="90"/>
      <c r="AE156" s="91"/>
      <c r="AF156" s="91"/>
      <c r="AG156" s="91"/>
      <c r="AH156" s="91"/>
      <c r="AI156" s="91"/>
      <c r="AJ156" s="91"/>
      <c r="AK156" s="226"/>
      <c r="AL156" s="226"/>
      <c r="AM156" s="226"/>
      <c r="AN156" s="226"/>
      <c r="AO156" s="226"/>
      <c r="AP156" s="226"/>
      <c r="AQ156" s="92"/>
      <c r="AR156" s="92"/>
      <c r="AS156" s="92"/>
      <c r="AT156" s="92"/>
      <c r="AU156" s="92"/>
      <c r="AV156" s="92"/>
      <c r="AW156" s="92"/>
      <c r="AX156" s="92"/>
      <c r="AY156" s="92"/>
      <c r="AZ156" s="91"/>
      <c r="BA156" s="91"/>
      <c r="BB156" s="91"/>
      <c r="BC156" s="91"/>
      <c r="BD156" s="117"/>
      <c r="BE156" s="131"/>
      <c r="BF156" s="131"/>
      <c r="BG156" s="131"/>
      <c r="BH156" s="131"/>
      <c r="BI156" s="131"/>
      <c r="BJ156" s="131"/>
      <c r="BK156" s="131"/>
      <c r="BL156" s="131"/>
      <c r="BM156" s="131"/>
      <c r="BN156" s="131"/>
      <c r="BO156" s="131"/>
      <c r="BP156" s="131"/>
      <c r="BQ156" s="131"/>
      <c r="BR156" s="131"/>
      <c r="BS156" s="131"/>
      <c r="BT156" s="131"/>
      <c r="BU156" s="131"/>
      <c r="BV156" s="131"/>
      <c r="BW156" s="131"/>
      <c r="BX156" s="131"/>
      <c r="BY156" s="131"/>
      <c r="BZ156" s="131"/>
      <c r="CA156" s="131"/>
      <c r="CB156" s="131"/>
      <c r="CC156" s="131"/>
      <c r="CD156" s="117"/>
      <c r="CE156" s="117"/>
      <c r="CF156" s="117"/>
      <c r="CG156" s="133"/>
      <c r="CH156" s="117"/>
      <c r="CI156" s="117"/>
      <c r="CJ156" s="117"/>
      <c r="CK156" s="117"/>
      <c r="CL156" s="117"/>
      <c r="CM156" s="117"/>
      <c r="CN156" s="117"/>
      <c r="CO156" s="117"/>
      <c r="CP156" s="117"/>
      <c r="CQ156" s="117"/>
      <c r="CR156" s="117"/>
      <c r="CS156" s="117"/>
      <c r="CT156" s="117"/>
      <c r="CU156" s="117"/>
      <c r="CV156" s="117"/>
      <c r="CW156" s="117"/>
      <c r="CX156" s="117"/>
      <c r="CY156" s="117"/>
      <c r="CZ156" s="117"/>
      <c r="DA156" s="117"/>
      <c r="DB156" s="117"/>
      <c r="DC156" s="117"/>
      <c r="DD156" s="117"/>
      <c r="DE156" s="117"/>
      <c r="DF156" s="117"/>
      <c r="DG156" s="117"/>
      <c r="DH156" s="117"/>
      <c r="DI156" s="117"/>
      <c r="DJ156" s="117"/>
      <c r="DK156" s="117"/>
      <c r="DL156" s="117"/>
      <c r="DM156" s="117"/>
      <c r="DN156" s="117"/>
      <c r="DO156" s="117"/>
      <c r="DP156" s="117"/>
      <c r="DQ156" s="117"/>
      <c r="DR156" s="117"/>
      <c r="DS156" s="117"/>
      <c r="DT156" s="117"/>
      <c r="DU156" s="117"/>
      <c r="DV156" s="117"/>
      <c r="DW156" s="117"/>
      <c r="DX156" s="117"/>
      <c r="DY156" s="117"/>
      <c r="DZ156" s="21"/>
      <c r="EA156" s="21"/>
      <c r="EB156" s="21"/>
      <c r="EC156" s="21"/>
      <c r="ED156" s="21"/>
      <c r="EE156" s="21"/>
      <c r="EF156" s="21"/>
      <c r="EG156" s="21"/>
      <c r="EH156" s="21"/>
      <c r="EI156" s="21"/>
      <c r="EJ156" s="21"/>
      <c r="EK156" s="21"/>
      <c r="EL156" s="21"/>
      <c r="EM156" s="21"/>
      <c r="EN156" s="21"/>
      <c r="EO156" s="21"/>
      <c r="EP156" s="21"/>
      <c r="EQ156" s="21"/>
      <c r="ER156" s="21"/>
      <c r="ES156" s="21"/>
      <c r="ET156" s="21"/>
      <c r="EU156" s="21"/>
      <c r="EV156" s="21"/>
      <c r="EW156" s="21"/>
      <c r="EX156" s="21"/>
      <c r="EZ156" s="21"/>
      <c r="FA156" s="21"/>
      <c r="FB156" s="21"/>
      <c r="FC156" s="21"/>
      <c r="FD156" s="21"/>
      <c r="FE156" s="21"/>
      <c r="FH156" s="21"/>
      <c r="FI156" s="21"/>
      <c r="FJ156" s="21"/>
      <c r="FK156" s="21"/>
      <c r="FL156" s="21"/>
      <c r="FN156" s="21"/>
      <c r="FO156" s="21"/>
      <c r="FP156" s="21"/>
      <c r="FQ156" s="21"/>
      <c r="FR156" s="21"/>
      <c r="FS156" s="21"/>
      <c r="FT156" s="21"/>
      <c r="FU156" s="21"/>
      <c r="FV156" s="21"/>
      <c r="FW156" s="21"/>
      <c r="FX156" s="21"/>
      <c r="FY156" s="21"/>
      <c r="FZ156" s="21"/>
      <c r="GA156" s="21"/>
      <c r="GB156" s="21"/>
      <c r="GC156" s="21"/>
      <c r="GD156" s="21"/>
      <c r="GE156" s="21"/>
      <c r="GF156" s="21"/>
      <c r="GG156" s="21"/>
      <c r="GH156" s="21"/>
    </row>
    <row r="157" spans="1:190" ht="16.5" customHeight="1">
      <c r="A157" s="83"/>
      <c r="B157" s="83"/>
      <c r="C157" s="83"/>
      <c r="D157" s="85"/>
      <c r="E157" s="128"/>
      <c r="F157" s="129"/>
      <c r="G157" s="129"/>
      <c r="H157" s="129"/>
      <c r="I157" s="129"/>
      <c r="J157" s="129"/>
      <c r="K157" s="129"/>
      <c r="L157" s="129"/>
      <c r="M157" s="88"/>
      <c r="N157" s="88"/>
      <c r="O157" s="88"/>
      <c r="P157" s="88"/>
      <c r="Q157" s="88"/>
      <c r="R157" s="88"/>
      <c r="S157" s="130"/>
      <c r="T157" s="130"/>
      <c r="U157" s="130"/>
      <c r="V157" s="130"/>
      <c r="W157" s="130"/>
      <c r="X157" s="130"/>
      <c r="Y157" s="90"/>
      <c r="Z157" s="90"/>
      <c r="AA157" s="90"/>
      <c r="AB157" s="90"/>
      <c r="AC157" s="90"/>
      <c r="AD157" s="90"/>
      <c r="AE157" s="91"/>
      <c r="AF157" s="91"/>
      <c r="AG157" s="91"/>
      <c r="AH157" s="91"/>
      <c r="AI157" s="91"/>
      <c r="AJ157" s="91"/>
      <c r="AK157" s="226"/>
      <c r="AL157" s="226"/>
      <c r="AM157" s="226"/>
      <c r="AN157" s="226"/>
      <c r="AO157" s="226"/>
      <c r="AP157" s="226"/>
      <c r="AQ157" s="92"/>
      <c r="AR157" s="92"/>
      <c r="AS157" s="92"/>
      <c r="AT157" s="92"/>
      <c r="AU157" s="92"/>
      <c r="AV157" s="92"/>
      <c r="AW157" s="92"/>
      <c r="AX157" s="92"/>
      <c r="AY157" s="92"/>
      <c r="AZ157" s="91"/>
      <c r="BA157" s="132"/>
      <c r="BB157" s="91"/>
      <c r="BC157" s="91"/>
      <c r="BD157" s="117"/>
      <c r="BE157" s="131"/>
      <c r="BF157" s="131"/>
      <c r="BG157" s="131"/>
      <c r="BH157" s="131"/>
      <c r="BI157" s="131"/>
      <c r="BJ157" s="131"/>
      <c r="BK157" s="131"/>
      <c r="BL157" s="131"/>
      <c r="BM157" s="131"/>
      <c r="BN157" s="131"/>
      <c r="BO157" s="131"/>
      <c r="BP157" s="131"/>
      <c r="BQ157" s="131"/>
      <c r="BR157" s="131"/>
      <c r="BS157" s="131"/>
      <c r="BT157" s="131"/>
      <c r="BU157" s="131"/>
      <c r="BV157" s="131"/>
      <c r="BW157" s="131"/>
      <c r="BX157" s="131"/>
      <c r="BY157" s="131"/>
      <c r="BZ157" s="131"/>
      <c r="CA157" s="131"/>
      <c r="CB157" s="131"/>
      <c r="CC157" s="131"/>
      <c r="CD157" s="117"/>
      <c r="CE157" s="117"/>
      <c r="CF157" s="117"/>
      <c r="CG157" s="133"/>
      <c r="CH157" s="117"/>
      <c r="CI157" s="117"/>
      <c r="CJ157" s="117"/>
      <c r="CK157" s="117"/>
      <c r="CL157" s="117"/>
      <c r="CM157" s="117"/>
      <c r="CN157" s="117"/>
      <c r="CO157" s="117"/>
      <c r="CP157" s="117"/>
      <c r="CQ157" s="117"/>
      <c r="CR157" s="117"/>
      <c r="CS157" s="117"/>
      <c r="CT157" s="117"/>
      <c r="CU157" s="117"/>
      <c r="CV157" s="117"/>
      <c r="CW157" s="117"/>
      <c r="CX157" s="117"/>
      <c r="CY157" s="117"/>
      <c r="CZ157" s="117"/>
      <c r="DA157" s="117"/>
      <c r="DB157" s="117"/>
      <c r="DC157" s="117"/>
      <c r="DD157" s="117"/>
      <c r="DE157" s="117"/>
      <c r="DF157" s="117"/>
      <c r="DG157" s="117"/>
      <c r="DH157" s="117"/>
      <c r="DI157" s="117"/>
      <c r="DJ157" s="117"/>
      <c r="DK157" s="117"/>
      <c r="DL157" s="117"/>
      <c r="DM157" s="117"/>
      <c r="DN157" s="117"/>
      <c r="DO157" s="117"/>
      <c r="DP157" s="117"/>
      <c r="DQ157" s="117"/>
      <c r="DR157" s="117"/>
      <c r="DS157" s="117"/>
      <c r="DT157" s="117"/>
      <c r="DU157" s="117"/>
      <c r="DV157" s="117"/>
      <c r="DW157" s="117"/>
      <c r="DX157" s="117"/>
      <c r="DY157" s="117"/>
      <c r="DZ157" s="21"/>
      <c r="EA157" s="21"/>
      <c r="EB157" s="21"/>
      <c r="EC157" s="21"/>
      <c r="ED157" s="21"/>
      <c r="EE157" s="21"/>
      <c r="EF157" s="21"/>
      <c r="EG157" s="21"/>
      <c r="EH157" s="21"/>
      <c r="EI157" s="21"/>
      <c r="EJ157" s="21"/>
      <c r="EK157" s="21"/>
      <c r="EL157" s="21"/>
      <c r="EM157" s="21"/>
      <c r="EN157" s="21"/>
      <c r="EO157" s="21"/>
      <c r="EP157" s="21"/>
      <c r="EQ157" s="21"/>
      <c r="ER157" s="21"/>
      <c r="ES157" s="21"/>
      <c r="ET157" s="21"/>
      <c r="EU157" s="21"/>
      <c r="EV157" s="21"/>
      <c r="EW157" s="21"/>
      <c r="EX157" s="21"/>
      <c r="EZ157" s="21"/>
      <c r="FA157" s="21"/>
      <c r="FB157" s="21"/>
      <c r="FC157" s="21"/>
      <c r="FD157" s="21"/>
      <c r="FE157" s="21"/>
      <c r="FH157" s="21"/>
      <c r="FI157" s="21"/>
      <c r="FJ157" s="21"/>
      <c r="FK157" s="21"/>
      <c r="FL157" s="21"/>
      <c r="FN157" s="21"/>
      <c r="FO157" s="21"/>
      <c r="FP157" s="21"/>
      <c r="FQ157" s="21"/>
      <c r="FR157" s="21"/>
      <c r="FS157" s="21"/>
      <c r="FT157" s="21"/>
      <c r="FU157" s="21"/>
      <c r="FV157" s="21"/>
      <c r="FW157" s="21"/>
      <c r="FX157" s="21"/>
      <c r="FY157" s="21"/>
      <c r="FZ157" s="21"/>
      <c r="GA157" s="21"/>
      <c r="GB157" s="21"/>
      <c r="GC157" s="21"/>
      <c r="GD157" s="21"/>
      <c r="GE157" s="21"/>
      <c r="GF157" s="21"/>
      <c r="GG157" s="21"/>
      <c r="GH157" s="21"/>
    </row>
    <row r="158" spans="1:190" ht="16.5" customHeight="1">
      <c r="A158" s="83"/>
      <c r="B158" s="83"/>
      <c r="C158" s="83"/>
      <c r="D158" s="85"/>
      <c r="E158" s="128"/>
      <c r="F158" s="129"/>
      <c r="G158" s="129"/>
      <c r="H158" s="129"/>
      <c r="I158" s="129"/>
      <c r="J158" s="129"/>
      <c r="K158" s="129"/>
      <c r="L158" s="129"/>
      <c r="M158" s="88"/>
      <c r="N158" s="88"/>
      <c r="O158" s="88"/>
      <c r="P158" s="88"/>
      <c r="Q158" s="88"/>
      <c r="R158" s="88"/>
      <c r="S158" s="130"/>
      <c r="T158" s="130"/>
      <c r="U158" s="130"/>
      <c r="V158" s="130"/>
      <c r="W158" s="130"/>
      <c r="X158" s="130"/>
      <c r="Y158" s="90"/>
      <c r="Z158" s="90"/>
      <c r="AA158" s="90"/>
      <c r="AB158" s="90"/>
      <c r="AC158" s="90"/>
      <c r="AD158" s="90"/>
      <c r="AE158" s="91"/>
      <c r="AF158" s="91"/>
      <c r="AG158" s="91"/>
      <c r="AH158" s="91"/>
      <c r="AI158" s="91"/>
      <c r="AJ158" s="91"/>
      <c r="AK158" s="226"/>
      <c r="AL158" s="226"/>
      <c r="AM158" s="226"/>
      <c r="AN158" s="226"/>
      <c r="AO158" s="226"/>
      <c r="AP158" s="226"/>
      <c r="AQ158" s="92"/>
      <c r="AR158" s="92"/>
      <c r="AS158" s="92"/>
      <c r="AT158" s="92"/>
      <c r="AU158" s="92"/>
      <c r="AV158" s="92"/>
      <c r="AW158" s="92"/>
      <c r="AX158" s="92"/>
      <c r="AY158" s="92"/>
      <c r="AZ158" s="91"/>
      <c r="BA158" s="91"/>
      <c r="BB158" s="91"/>
      <c r="BC158" s="91"/>
      <c r="BD158" s="117"/>
      <c r="BE158" s="131"/>
      <c r="BF158" s="131"/>
      <c r="BG158" s="131"/>
      <c r="BH158" s="131"/>
      <c r="BI158" s="131"/>
      <c r="BJ158" s="131"/>
      <c r="BK158" s="131"/>
      <c r="BL158" s="131"/>
      <c r="BM158" s="131"/>
      <c r="BN158" s="131"/>
      <c r="BO158" s="131"/>
      <c r="BP158" s="131"/>
      <c r="BQ158" s="131"/>
      <c r="BR158" s="131"/>
      <c r="BS158" s="131"/>
      <c r="BT158" s="131"/>
      <c r="BU158" s="131"/>
      <c r="BV158" s="131"/>
      <c r="BW158" s="131"/>
      <c r="BX158" s="131"/>
      <c r="BY158" s="131"/>
      <c r="BZ158" s="131"/>
      <c r="CA158" s="131"/>
      <c r="CB158" s="131"/>
      <c r="CC158" s="131"/>
      <c r="CD158" s="117"/>
      <c r="CE158" s="117"/>
      <c r="CF158" s="117"/>
      <c r="CG158" s="133"/>
      <c r="CH158" s="117"/>
      <c r="CI158" s="117"/>
      <c r="CJ158" s="117"/>
      <c r="CK158" s="117"/>
      <c r="CL158" s="117"/>
      <c r="CM158" s="117"/>
      <c r="CN158" s="117"/>
      <c r="CO158" s="117"/>
      <c r="CP158" s="117"/>
      <c r="CQ158" s="117"/>
      <c r="CR158" s="117"/>
      <c r="CS158" s="117"/>
      <c r="CT158" s="117"/>
      <c r="CU158" s="117"/>
      <c r="CV158" s="117"/>
      <c r="CW158" s="117"/>
      <c r="CX158" s="117"/>
      <c r="CY158" s="117"/>
      <c r="CZ158" s="117"/>
      <c r="DA158" s="117"/>
      <c r="DB158" s="117"/>
      <c r="DC158" s="117"/>
      <c r="DD158" s="117"/>
      <c r="DE158" s="117"/>
      <c r="DF158" s="117"/>
      <c r="DG158" s="117"/>
      <c r="DH158" s="117"/>
      <c r="DI158" s="117"/>
      <c r="DJ158" s="117"/>
      <c r="DK158" s="117"/>
      <c r="DL158" s="117"/>
      <c r="DM158" s="117"/>
      <c r="DN158" s="117"/>
      <c r="DO158" s="117"/>
      <c r="DP158" s="117"/>
      <c r="DQ158" s="117"/>
      <c r="DR158" s="117"/>
      <c r="DS158" s="117"/>
      <c r="DT158" s="117"/>
      <c r="DU158" s="117"/>
      <c r="DV158" s="117"/>
      <c r="DW158" s="117"/>
      <c r="DX158" s="117"/>
      <c r="DY158" s="117"/>
      <c r="DZ158" s="21"/>
      <c r="EA158" s="21"/>
      <c r="EB158" s="21"/>
      <c r="EC158" s="21"/>
      <c r="ED158" s="21"/>
      <c r="EE158" s="21"/>
      <c r="EF158" s="21"/>
      <c r="EG158" s="21"/>
      <c r="EH158" s="21"/>
      <c r="EI158" s="21"/>
      <c r="EJ158" s="21"/>
      <c r="EK158" s="21"/>
      <c r="EL158" s="21"/>
      <c r="EM158" s="21"/>
      <c r="EN158" s="21"/>
      <c r="EO158" s="21"/>
      <c r="EP158" s="21"/>
      <c r="EQ158" s="21"/>
      <c r="ER158" s="21"/>
      <c r="ES158" s="21"/>
      <c r="ET158" s="21"/>
      <c r="EU158" s="21"/>
      <c r="EV158" s="21"/>
      <c r="EW158" s="21"/>
      <c r="EX158" s="21"/>
      <c r="EZ158" s="21"/>
      <c r="FA158" s="21"/>
      <c r="FB158" s="21"/>
      <c r="FC158" s="21"/>
      <c r="FD158" s="21"/>
      <c r="FE158" s="21"/>
      <c r="FH158" s="21"/>
      <c r="FI158" s="21"/>
      <c r="FJ158" s="21"/>
      <c r="FK158" s="21"/>
      <c r="FL158" s="21"/>
      <c r="FN158" s="21"/>
      <c r="FO158" s="21"/>
      <c r="FP158" s="21"/>
      <c r="FQ158" s="21"/>
      <c r="FR158" s="21"/>
      <c r="FS158" s="21"/>
      <c r="FT158" s="21"/>
      <c r="FU158" s="21"/>
      <c r="FV158" s="21"/>
      <c r="FW158" s="21"/>
      <c r="FX158" s="21"/>
      <c r="FY158" s="21"/>
      <c r="FZ158" s="21"/>
      <c r="GA158" s="21"/>
      <c r="GB158" s="21"/>
      <c r="GC158" s="21"/>
      <c r="GD158" s="21"/>
      <c r="GE158" s="21"/>
      <c r="GF158" s="21"/>
      <c r="GG158" s="21"/>
      <c r="GH158" s="21"/>
    </row>
    <row r="159" spans="1:190" ht="16.5" customHeight="1">
      <c r="A159" s="83"/>
      <c r="B159" s="83"/>
      <c r="C159" s="83"/>
      <c r="D159" s="85"/>
      <c r="E159" s="128"/>
      <c r="F159" s="129"/>
      <c r="G159" s="129"/>
      <c r="H159" s="129"/>
      <c r="I159" s="129"/>
      <c r="J159" s="129"/>
      <c r="K159" s="129"/>
      <c r="L159" s="129"/>
      <c r="M159" s="88"/>
      <c r="N159" s="88"/>
      <c r="O159" s="88"/>
      <c r="P159" s="88"/>
      <c r="Q159" s="88"/>
      <c r="R159" s="88"/>
      <c r="S159" s="130"/>
      <c r="T159" s="130"/>
      <c r="U159" s="130"/>
      <c r="V159" s="130"/>
      <c r="W159" s="130"/>
      <c r="X159" s="130"/>
      <c r="Y159" s="90"/>
      <c r="Z159" s="90"/>
      <c r="AA159" s="90"/>
      <c r="AB159" s="90"/>
      <c r="AC159" s="90"/>
      <c r="AD159" s="90"/>
      <c r="AE159" s="91"/>
      <c r="AF159" s="91"/>
      <c r="AG159" s="91"/>
      <c r="AH159" s="91"/>
      <c r="AI159" s="91"/>
      <c r="AJ159" s="91"/>
      <c r="AK159" s="226"/>
      <c r="AL159" s="226"/>
      <c r="AM159" s="226"/>
      <c r="AN159" s="226"/>
      <c r="AO159" s="226"/>
      <c r="AP159" s="226"/>
      <c r="AQ159" s="92"/>
      <c r="AR159" s="92"/>
      <c r="AS159" s="92"/>
      <c r="AT159" s="92"/>
      <c r="AU159" s="92"/>
      <c r="AV159" s="92"/>
      <c r="AW159" s="92"/>
      <c r="AX159" s="92"/>
      <c r="AY159" s="92"/>
      <c r="AZ159" s="91"/>
      <c r="BA159" s="91"/>
      <c r="BB159" s="91"/>
      <c r="BC159" s="91"/>
      <c r="BD159" s="117"/>
      <c r="BE159" s="131"/>
      <c r="BF159" s="131"/>
      <c r="BG159" s="131"/>
      <c r="BH159" s="131"/>
      <c r="BI159" s="131"/>
      <c r="BJ159" s="131"/>
      <c r="BK159" s="131"/>
      <c r="BL159" s="131"/>
      <c r="BM159" s="131"/>
      <c r="BN159" s="131"/>
      <c r="BO159" s="131"/>
      <c r="BP159" s="131"/>
      <c r="BQ159" s="131"/>
      <c r="BR159" s="131"/>
      <c r="BS159" s="131"/>
      <c r="BT159" s="131"/>
      <c r="BU159" s="131"/>
      <c r="BV159" s="131"/>
      <c r="BW159" s="131"/>
      <c r="BX159" s="131"/>
      <c r="BY159" s="131"/>
      <c r="BZ159" s="131"/>
      <c r="CA159" s="131"/>
      <c r="CB159" s="131"/>
      <c r="CC159" s="131"/>
      <c r="CD159" s="117"/>
      <c r="CE159" s="117"/>
      <c r="CF159" s="117"/>
      <c r="CG159" s="133"/>
      <c r="CH159" s="117"/>
      <c r="CI159" s="117"/>
      <c r="CJ159" s="117"/>
      <c r="CK159" s="117"/>
      <c r="CL159" s="117"/>
      <c r="CM159" s="117"/>
      <c r="CN159" s="117"/>
      <c r="CO159" s="117"/>
      <c r="CP159" s="117"/>
      <c r="CQ159" s="117"/>
      <c r="CR159" s="117"/>
      <c r="CS159" s="117"/>
      <c r="CT159" s="117"/>
      <c r="CU159" s="117"/>
      <c r="CV159" s="117"/>
      <c r="CW159" s="117"/>
      <c r="CX159" s="117"/>
      <c r="CY159" s="117"/>
      <c r="CZ159" s="117"/>
      <c r="DA159" s="117"/>
      <c r="DB159" s="117"/>
      <c r="DC159" s="117"/>
      <c r="DD159" s="117"/>
      <c r="DE159" s="117"/>
      <c r="DF159" s="117"/>
      <c r="DG159" s="117"/>
      <c r="DH159" s="117"/>
      <c r="DI159" s="117"/>
      <c r="DJ159" s="117"/>
      <c r="DK159" s="117"/>
      <c r="DL159" s="117"/>
      <c r="DM159" s="117"/>
      <c r="DN159" s="117"/>
      <c r="DO159" s="117"/>
      <c r="DP159" s="117"/>
      <c r="DQ159" s="117"/>
      <c r="DR159" s="117"/>
      <c r="DS159" s="117"/>
      <c r="DT159" s="117"/>
      <c r="DU159" s="117"/>
      <c r="DV159" s="117"/>
      <c r="DW159" s="117"/>
      <c r="DX159" s="117"/>
      <c r="DY159" s="117"/>
      <c r="DZ159" s="21"/>
      <c r="EA159" s="21"/>
      <c r="EB159" s="21"/>
      <c r="EC159" s="21"/>
      <c r="ED159" s="21"/>
      <c r="EE159" s="21"/>
      <c r="EF159" s="21"/>
      <c r="EG159" s="21"/>
      <c r="EH159" s="21"/>
      <c r="EI159" s="21"/>
      <c r="EJ159" s="21"/>
      <c r="EK159" s="21"/>
      <c r="EL159" s="21"/>
      <c r="EM159" s="21"/>
      <c r="EN159" s="21"/>
      <c r="EO159" s="21"/>
      <c r="EP159" s="21"/>
      <c r="EQ159" s="21"/>
      <c r="ER159" s="21"/>
      <c r="ES159" s="21"/>
      <c r="ET159" s="21"/>
      <c r="EU159" s="21"/>
      <c r="EV159" s="21"/>
      <c r="EW159" s="21"/>
      <c r="EX159" s="21"/>
      <c r="EZ159" s="21"/>
      <c r="FA159" s="21"/>
      <c r="FB159" s="21"/>
      <c r="FC159" s="21"/>
      <c r="FD159" s="21"/>
      <c r="FE159" s="21"/>
      <c r="FH159" s="21"/>
      <c r="FI159" s="21"/>
      <c r="FJ159" s="21"/>
      <c r="FK159" s="21"/>
      <c r="FL159" s="21"/>
      <c r="FN159" s="21"/>
      <c r="FO159" s="21"/>
      <c r="FP159" s="21"/>
      <c r="FQ159" s="21"/>
      <c r="FR159" s="21"/>
      <c r="FS159" s="21"/>
      <c r="FT159" s="21"/>
      <c r="FU159" s="21"/>
      <c r="FV159" s="21"/>
      <c r="FW159" s="21"/>
      <c r="FX159" s="21"/>
      <c r="FY159" s="21"/>
      <c r="FZ159" s="21"/>
      <c r="GA159" s="21"/>
      <c r="GB159" s="21"/>
      <c r="GC159" s="21"/>
      <c r="GD159" s="21"/>
      <c r="GE159" s="21"/>
      <c r="GF159" s="21"/>
      <c r="GG159" s="21"/>
      <c r="GH159" s="21"/>
    </row>
    <row r="160" spans="1:190" ht="16.5" customHeight="1">
      <c r="A160" s="83"/>
      <c r="B160" s="83"/>
      <c r="C160" s="83"/>
      <c r="D160" s="85"/>
      <c r="E160" s="128"/>
      <c r="F160" s="129"/>
      <c r="G160" s="129"/>
      <c r="H160" s="129"/>
      <c r="I160" s="129"/>
      <c r="J160" s="129"/>
      <c r="K160" s="129"/>
      <c r="L160" s="129"/>
      <c r="M160" s="88"/>
      <c r="N160" s="88"/>
      <c r="O160" s="88"/>
      <c r="P160" s="88"/>
      <c r="Q160" s="88"/>
      <c r="R160" s="88"/>
      <c r="S160" s="130"/>
      <c r="T160" s="130"/>
      <c r="U160" s="130"/>
      <c r="V160" s="130"/>
      <c r="W160" s="130"/>
      <c r="X160" s="130"/>
      <c r="Y160" s="90"/>
      <c r="Z160" s="90"/>
      <c r="AA160" s="90"/>
      <c r="AB160" s="90"/>
      <c r="AC160" s="90"/>
      <c r="AD160" s="90"/>
      <c r="AE160" s="91"/>
      <c r="AF160" s="91"/>
      <c r="AG160" s="91"/>
      <c r="AH160" s="91"/>
      <c r="AI160" s="91"/>
      <c r="AJ160" s="91"/>
      <c r="AK160" s="226"/>
      <c r="AL160" s="226"/>
      <c r="AM160" s="226"/>
      <c r="AN160" s="226"/>
      <c r="AO160" s="226"/>
      <c r="AP160" s="226"/>
      <c r="AQ160" s="92"/>
      <c r="AR160" s="92"/>
      <c r="AS160" s="92"/>
      <c r="AT160" s="92"/>
      <c r="AU160" s="92"/>
      <c r="AV160" s="92"/>
      <c r="AW160" s="92"/>
      <c r="AX160" s="92"/>
      <c r="AY160" s="92"/>
      <c r="AZ160" s="91"/>
      <c r="BA160" s="91"/>
      <c r="BB160" s="91"/>
      <c r="BC160" s="91"/>
      <c r="BD160" s="117"/>
      <c r="BE160" s="131"/>
      <c r="BF160" s="131"/>
      <c r="BG160" s="131"/>
      <c r="BH160" s="131"/>
      <c r="BI160" s="131"/>
      <c r="BJ160" s="131"/>
      <c r="BK160" s="131"/>
      <c r="BL160" s="131"/>
      <c r="BM160" s="131"/>
      <c r="BN160" s="131"/>
      <c r="BO160" s="131"/>
      <c r="BP160" s="131"/>
      <c r="BQ160" s="131"/>
      <c r="BR160" s="131"/>
      <c r="BS160" s="131"/>
      <c r="BT160" s="131"/>
      <c r="BU160" s="131"/>
      <c r="BV160" s="131"/>
      <c r="BW160" s="131"/>
      <c r="BX160" s="131"/>
      <c r="BY160" s="131"/>
      <c r="BZ160" s="131"/>
      <c r="CA160" s="131"/>
      <c r="CB160" s="131"/>
      <c r="CC160" s="131"/>
      <c r="CD160" s="117"/>
      <c r="CE160" s="117"/>
      <c r="CF160" s="117"/>
      <c r="CG160" s="133"/>
      <c r="CH160" s="117"/>
      <c r="CI160" s="117"/>
      <c r="CJ160" s="117"/>
      <c r="CK160" s="117"/>
      <c r="CL160" s="117"/>
      <c r="CM160" s="117"/>
      <c r="CN160" s="117"/>
      <c r="CO160" s="117"/>
      <c r="CP160" s="117"/>
      <c r="CQ160" s="117"/>
      <c r="CR160" s="117"/>
      <c r="CS160" s="117"/>
      <c r="CT160" s="117"/>
      <c r="CU160" s="117"/>
      <c r="CV160" s="117"/>
      <c r="CW160" s="117"/>
      <c r="CX160" s="117"/>
      <c r="CY160" s="117"/>
      <c r="CZ160" s="117"/>
      <c r="DA160" s="117"/>
      <c r="DB160" s="117"/>
      <c r="DC160" s="117"/>
      <c r="DD160" s="117"/>
      <c r="DE160" s="117"/>
      <c r="DF160" s="117"/>
      <c r="DG160" s="117"/>
      <c r="DH160" s="117"/>
      <c r="DI160" s="117"/>
      <c r="DJ160" s="117"/>
      <c r="DK160" s="117"/>
      <c r="DL160" s="117"/>
      <c r="DM160" s="117"/>
      <c r="DN160" s="117"/>
      <c r="DO160" s="117"/>
      <c r="DP160" s="117"/>
      <c r="DQ160" s="117"/>
      <c r="DR160" s="117"/>
      <c r="DS160" s="117"/>
      <c r="DT160" s="117"/>
      <c r="DU160" s="117"/>
      <c r="DV160" s="117"/>
      <c r="DW160" s="117"/>
      <c r="DX160" s="117"/>
      <c r="DY160" s="117"/>
      <c r="DZ160" s="21"/>
      <c r="EA160" s="21"/>
      <c r="EB160" s="21"/>
      <c r="EC160" s="21"/>
      <c r="ED160" s="21"/>
      <c r="EE160" s="21"/>
      <c r="EF160" s="21"/>
      <c r="EG160" s="21"/>
      <c r="EH160" s="21"/>
      <c r="EI160" s="21"/>
      <c r="EJ160" s="21"/>
      <c r="EK160" s="21"/>
      <c r="EL160" s="21"/>
      <c r="EM160" s="21"/>
      <c r="EN160" s="21"/>
      <c r="EO160" s="21"/>
      <c r="EP160" s="21"/>
      <c r="EQ160" s="21"/>
      <c r="ER160" s="21"/>
      <c r="ES160" s="21"/>
      <c r="ET160" s="21"/>
      <c r="EU160" s="21"/>
      <c r="EV160" s="21"/>
      <c r="EW160" s="21"/>
      <c r="EX160" s="21"/>
      <c r="EZ160" s="21"/>
      <c r="FA160" s="21"/>
      <c r="FB160" s="21"/>
      <c r="FC160" s="21"/>
      <c r="FD160" s="21"/>
      <c r="FE160" s="21"/>
      <c r="FH160" s="21"/>
      <c r="FI160" s="21"/>
      <c r="FJ160" s="21"/>
      <c r="FK160" s="21"/>
      <c r="FL160" s="21"/>
      <c r="FN160" s="21"/>
      <c r="FO160" s="21"/>
      <c r="FP160" s="21"/>
      <c r="FQ160" s="21"/>
      <c r="FR160" s="21"/>
      <c r="FS160" s="21"/>
      <c r="FT160" s="21"/>
      <c r="FU160" s="21"/>
      <c r="FV160" s="21"/>
      <c r="FW160" s="21"/>
      <c r="FX160" s="21"/>
      <c r="FY160" s="21"/>
      <c r="FZ160" s="21"/>
      <c r="GA160" s="21"/>
      <c r="GB160" s="21"/>
      <c r="GC160" s="21"/>
      <c r="GD160" s="21"/>
      <c r="GE160" s="21"/>
      <c r="GF160" s="21"/>
      <c r="GG160" s="21"/>
      <c r="GH160" s="21"/>
    </row>
    <row r="161" spans="1:190" ht="16.5" customHeight="1">
      <c r="A161" s="83"/>
      <c r="B161" s="83"/>
      <c r="C161" s="83"/>
      <c r="D161" s="85"/>
      <c r="E161" s="128"/>
      <c r="F161" s="129"/>
      <c r="G161" s="129"/>
      <c r="H161" s="129"/>
      <c r="I161" s="129"/>
      <c r="J161" s="129"/>
      <c r="K161" s="129"/>
      <c r="L161" s="129"/>
      <c r="M161" s="88"/>
      <c r="N161" s="88"/>
      <c r="O161" s="88"/>
      <c r="P161" s="88"/>
      <c r="Q161" s="88"/>
      <c r="R161" s="88"/>
      <c r="S161" s="130"/>
      <c r="T161" s="130"/>
      <c r="U161" s="130"/>
      <c r="V161" s="130"/>
      <c r="W161" s="130"/>
      <c r="X161" s="130"/>
      <c r="Y161" s="90"/>
      <c r="Z161" s="90"/>
      <c r="AA161" s="90"/>
      <c r="AB161" s="90"/>
      <c r="AC161" s="90"/>
      <c r="AD161" s="90"/>
      <c r="AE161" s="91"/>
      <c r="AF161" s="91"/>
      <c r="AG161" s="91"/>
      <c r="AH161" s="91"/>
      <c r="AI161" s="91"/>
      <c r="AJ161" s="91"/>
      <c r="AK161" s="226"/>
      <c r="AL161" s="226"/>
      <c r="AM161" s="226"/>
      <c r="AN161" s="226"/>
      <c r="AO161" s="226"/>
      <c r="AP161" s="226"/>
      <c r="AQ161" s="92"/>
      <c r="AR161" s="92"/>
      <c r="AS161" s="92"/>
      <c r="AT161" s="92"/>
      <c r="AU161" s="92"/>
      <c r="AV161" s="92"/>
      <c r="AW161" s="92"/>
      <c r="AX161" s="92"/>
      <c r="AY161" s="92"/>
      <c r="AZ161" s="91"/>
      <c r="BA161" s="91"/>
      <c r="BB161" s="91"/>
      <c r="BC161" s="91"/>
      <c r="BD161" s="117"/>
      <c r="BE161" s="131"/>
      <c r="BF161" s="131"/>
      <c r="BG161" s="131"/>
      <c r="BH161" s="131"/>
      <c r="BI161" s="131"/>
      <c r="BJ161" s="131"/>
      <c r="BK161" s="131"/>
      <c r="BL161" s="131"/>
      <c r="BM161" s="131"/>
      <c r="BN161" s="131"/>
      <c r="BO161" s="131"/>
      <c r="BP161" s="131"/>
      <c r="BQ161" s="131"/>
      <c r="BR161" s="131"/>
      <c r="BS161" s="131"/>
      <c r="BT161" s="131"/>
      <c r="BU161" s="131"/>
      <c r="BV161" s="131"/>
      <c r="BW161" s="131"/>
      <c r="BX161" s="131"/>
      <c r="BY161" s="131"/>
      <c r="BZ161" s="131"/>
      <c r="CA161" s="131"/>
      <c r="CB161" s="131"/>
      <c r="CC161" s="131"/>
      <c r="CD161" s="117"/>
      <c r="CE161" s="117"/>
      <c r="CF161" s="117"/>
      <c r="CG161" s="133"/>
      <c r="CH161" s="117"/>
      <c r="CI161" s="117"/>
      <c r="CJ161" s="117"/>
      <c r="CK161" s="117"/>
      <c r="CL161" s="117"/>
      <c r="CM161" s="117"/>
      <c r="CN161" s="117"/>
      <c r="CO161" s="117"/>
      <c r="CP161" s="117"/>
      <c r="CQ161" s="117"/>
      <c r="CR161" s="117"/>
      <c r="CS161" s="117"/>
      <c r="CT161" s="117"/>
      <c r="CU161" s="117"/>
      <c r="CV161" s="117"/>
      <c r="CW161" s="117"/>
      <c r="CX161" s="117"/>
      <c r="CY161" s="117"/>
      <c r="CZ161" s="117"/>
      <c r="DA161" s="117"/>
      <c r="DB161" s="117"/>
      <c r="DC161" s="117"/>
      <c r="DD161" s="117"/>
      <c r="DE161" s="117"/>
      <c r="DF161" s="117"/>
      <c r="DG161" s="117"/>
      <c r="DH161" s="117"/>
      <c r="DI161" s="117"/>
      <c r="DJ161" s="117"/>
      <c r="DK161" s="117"/>
      <c r="DL161" s="117"/>
      <c r="DM161" s="117"/>
      <c r="DN161" s="117"/>
      <c r="DO161" s="117"/>
      <c r="DP161" s="117"/>
      <c r="DQ161" s="117"/>
      <c r="DR161" s="117"/>
      <c r="DS161" s="117"/>
      <c r="DT161" s="117"/>
      <c r="DU161" s="117"/>
      <c r="DV161" s="117"/>
      <c r="DW161" s="117"/>
      <c r="DX161" s="117"/>
      <c r="DY161" s="117"/>
      <c r="DZ161" s="21"/>
      <c r="EA161" s="21"/>
      <c r="EB161" s="21"/>
      <c r="EC161" s="21"/>
      <c r="ED161" s="21"/>
      <c r="EE161" s="21"/>
      <c r="EF161" s="21"/>
      <c r="EG161" s="21"/>
      <c r="EH161" s="21"/>
      <c r="EI161" s="21"/>
      <c r="EJ161" s="21"/>
      <c r="EK161" s="21"/>
      <c r="EL161" s="21"/>
      <c r="EM161" s="21"/>
      <c r="EN161" s="21"/>
      <c r="EO161" s="21"/>
      <c r="EP161" s="21"/>
      <c r="EQ161" s="21"/>
      <c r="ER161" s="21"/>
      <c r="ES161" s="21"/>
      <c r="ET161" s="21"/>
      <c r="EU161" s="21"/>
      <c r="EV161" s="21"/>
      <c r="EW161" s="21"/>
      <c r="EX161" s="21"/>
      <c r="EZ161" s="21"/>
      <c r="FA161" s="21"/>
      <c r="FB161" s="21"/>
      <c r="FC161" s="21"/>
      <c r="FD161" s="21"/>
      <c r="FE161" s="21"/>
      <c r="FH161" s="21"/>
      <c r="FI161" s="21"/>
      <c r="FJ161" s="21"/>
      <c r="FK161" s="21"/>
      <c r="FL161" s="21"/>
      <c r="FN161" s="21"/>
      <c r="FO161" s="21"/>
      <c r="FP161" s="21"/>
      <c r="FQ161" s="21"/>
      <c r="FR161" s="21"/>
      <c r="FS161" s="21"/>
      <c r="FT161" s="21"/>
      <c r="FU161" s="21"/>
      <c r="FV161" s="21"/>
      <c r="FW161" s="21"/>
      <c r="FX161" s="21"/>
      <c r="FY161" s="21"/>
      <c r="FZ161" s="21"/>
      <c r="GA161" s="21"/>
      <c r="GB161" s="21"/>
      <c r="GC161" s="21"/>
      <c r="GD161" s="21"/>
      <c r="GE161" s="21"/>
      <c r="GF161" s="21"/>
      <c r="GG161" s="21"/>
      <c r="GH161" s="21"/>
    </row>
    <row r="162" spans="1:190" ht="16.5" customHeight="1">
      <c r="A162" s="83"/>
      <c r="B162" s="83"/>
      <c r="C162" s="83"/>
      <c r="D162" s="85"/>
      <c r="E162" s="128"/>
      <c r="F162" s="129"/>
      <c r="G162" s="129"/>
      <c r="H162" s="129"/>
      <c r="I162" s="129"/>
      <c r="J162" s="129"/>
      <c r="K162" s="129"/>
      <c r="L162" s="129"/>
      <c r="M162" s="88"/>
      <c r="N162" s="88"/>
      <c r="O162" s="88"/>
      <c r="P162" s="88"/>
      <c r="Q162" s="88"/>
      <c r="R162" s="88"/>
      <c r="S162" s="130"/>
      <c r="T162" s="130"/>
      <c r="U162" s="130"/>
      <c r="V162" s="130"/>
      <c r="W162" s="130"/>
      <c r="X162" s="130"/>
      <c r="Y162" s="90"/>
      <c r="Z162" s="90"/>
      <c r="AA162" s="90"/>
      <c r="AB162" s="90"/>
      <c r="AC162" s="90"/>
      <c r="AD162" s="90"/>
      <c r="AE162" s="91"/>
      <c r="AF162" s="91"/>
      <c r="AG162" s="91"/>
      <c r="AH162" s="91"/>
      <c r="AI162" s="91"/>
      <c r="AJ162" s="91"/>
      <c r="AK162" s="226"/>
      <c r="AL162" s="226"/>
      <c r="AM162" s="226"/>
      <c r="AN162" s="226"/>
      <c r="AO162" s="226"/>
      <c r="AP162" s="226"/>
      <c r="AQ162" s="92"/>
      <c r="AR162" s="92"/>
      <c r="AS162" s="92"/>
      <c r="AT162" s="92"/>
      <c r="AU162" s="92"/>
      <c r="AV162" s="92"/>
      <c r="AW162" s="92"/>
      <c r="AX162" s="92"/>
      <c r="AY162" s="92"/>
      <c r="AZ162" s="91"/>
      <c r="BA162" s="91"/>
      <c r="BB162" s="91"/>
      <c r="BC162" s="91"/>
      <c r="BD162" s="117"/>
      <c r="BE162" s="131"/>
      <c r="BF162" s="131"/>
      <c r="BG162" s="131"/>
      <c r="BH162" s="131"/>
      <c r="BI162" s="131"/>
      <c r="BJ162" s="131"/>
      <c r="BK162" s="131"/>
      <c r="BL162" s="131"/>
      <c r="BM162" s="131"/>
      <c r="BN162" s="131"/>
      <c r="BO162" s="131"/>
      <c r="BP162" s="131"/>
      <c r="BQ162" s="131"/>
      <c r="BR162" s="131"/>
      <c r="BS162" s="131"/>
      <c r="BT162" s="131"/>
      <c r="BU162" s="131"/>
      <c r="BV162" s="131"/>
      <c r="BW162" s="131"/>
      <c r="BX162" s="131"/>
      <c r="BY162" s="131"/>
      <c r="BZ162" s="131"/>
      <c r="CA162" s="131"/>
      <c r="CB162" s="131"/>
      <c r="CC162" s="131"/>
      <c r="CD162" s="117"/>
      <c r="CE162" s="117"/>
      <c r="CF162" s="117"/>
      <c r="CG162" s="133"/>
      <c r="CH162" s="117"/>
      <c r="CI162" s="117"/>
      <c r="CJ162" s="117"/>
      <c r="CK162" s="117"/>
      <c r="CL162" s="117"/>
      <c r="CM162" s="117"/>
      <c r="CN162" s="117"/>
      <c r="CO162" s="117"/>
      <c r="CP162" s="117"/>
      <c r="CQ162" s="117"/>
      <c r="CR162" s="117"/>
      <c r="CS162" s="117"/>
      <c r="CT162" s="117"/>
      <c r="CU162" s="117"/>
      <c r="CV162" s="117"/>
      <c r="CW162" s="117"/>
      <c r="CX162" s="117"/>
      <c r="CY162" s="117"/>
      <c r="CZ162" s="117"/>
      <c r="DA162" s="117"/>
      <c r="DB162" s="117"/>
      <c r="DC162" s="117"/>
      <c r="DD162" s="117"/>
      <c r="DE162" s="117"/>
      <c r="DF162" s="117"/>
      <c r="DG162" s="117"/>
      <c r="DH162" s="117"/>
      <c r="DI162" s="117"/>
      <c r="DJ162" s="117"/>
      <c r="DK162" s="117"/>
      <c r="DL162" s="117"/>
      <c r="DM162" s="117"/>
      <c r="DN162" s="117"/>
      <c r="DO162" s="117"/>
      <c r="DP162" s="117"/>
      <c r="DQ162" s="117"/>
      <c r="DR162" s="117"/>
      <c r="DS162" s="117"/>
      <c r="DT162" s="117"/>
      <c r="DU162" s="117"/>
      <c r="DV162" s="117"/>
      <c r="DW162" s="117"/>
      <c r="DX162" s="117"/>
      <c r="DY162" s="117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  <c r="EV162" s="21"/>
      <c r="EW162" s="21"/>
      <c r="EX162" s="21"/>
      <c r="EZ162" s="21"/>
      <c r="FA162" s="21"/>
      <c r="FB162" s="21"/>
      <c r="FC162" s="21"/>
      <c r="FD162" s="21"/>
      <c r="FE162" s="21"/>
      <c r="FH162" s="21"/>
      <c r="FI162" s="21"/>
      <c r="FJ162" s="21"/>
      <c r="FK162" s="21"/>
      <c r="FL162" s="21"/>
      <c r="FN162" s="21"/>
      <c r="FO162" s="21"/>
      <c r="FP162" s="21"/>
      <c r="FQ162" s="21"/>
      <c r="FR162" s="21"/>
      <c r="FS162" s="21"/>
      <c r="FT162" s="21"/>
      <c r="FU162" s="21"/>
      <c r="FV162" s="21"/>
      <c r="FW162" s="21"/>
      <c r="FX162" s="21"/>
      <c r="FY162" s="21"/>
      <c r="FZ162" s="21"/>
      <c r="GA162" s="21"/>
      <c r="GB162" s="21"/>
      <c r="GC162" s="21"/>
      <c r="GD162" s="21"/>
      <c r="GE162" s="21"/>
      <c r="GF162" s="21"/>
      <c r="GG162" s="21"/>
      <c r="GH162" s="21"/>
    </row>
    <row r="163" spans="1:190" ht="16.5" customHeight="1">
      <c r="A163" s="83"/>
      <c r="B163" s="83"/>
      <c r="C163" s="83"/>
      <c r="D163" s="85"/>
      <c r="E163" s="128"/>
      <c r="F163" s="129"/>
      <c r="G163" s="129"/>
      <c r="H163" s="129"/>
      <c r="I163" s="129"/>
      <c r="J163" s="129"/>
      <c r="K163" s="129"/>
      <c r="L163" s="129"/>
      <c r="M163" s="88"/>
      <c r="N163" s="88"/>
      <c r="O163" s="88"/>
      <c r="P163" s="88"/>
      <c r="Q163" s="88"/>
      <c r="R163" s="88"/>
      <c r="S163" s="130"/>
      <c r="T163" s="130"/>
      <c r="U163" s="130"/>
      <c r="V163" s="130"/>
      <c r="W163" s="130"/>
      <c r="X163" s="130"/>
      <c r="Y163" s="90"/>
      <c r="Z163" s="90"/>
      <c r="AA163" s="90"/>
      <c r="AB163" s="90"/>
      <c r="AC163" s="90"/>
      <c r="AD163" s="90"/>
      <c r="AE163" s="91"/>
      <c r="AF163" s="91"/>
      <c r="AG163" s="91"/>
      <c r="AH163" s="91"/>
      <c r="AI163" s="91"/>
      <c r="AJ163" s="91"/>
      <c r="AK163" s="226"/>
      <c r="AL163" s="226"/>
      <c r="AM163" s="226"/>
      <c r="AN163" s="226"/>
      <c r="AO163" s="226"/>
      <c r="AP163" s="226"/>
      <c r="AQ163" s="92"/>
      <c r="AR163" s="92"/>
      <c r="AS163" s="92"/>
      <c r="AT163" s="92"/>
      <c r="AU163" s="92"/>
      <c r="AV163" s="92"/>
      <c r="AW163" s="92"/>
      <c r="AX163" s="92"/>
      <c r="AY163" s="92"/>
      <c r="AZ163" s="91"/>
      <c r="BA163" s="132"/>
      <c r="BB163" s="91"/>
      <c r="BC163" s="91"/>
      <c r="BD163" s="117"/>
      <c r="BE163" s="131"/>
      <c r="BF163" s="131"/>
      <c r="BG163" s="131"/>
      <c r="BH163" s="131"/>
      <c r="BI163" s="131"/>
      <c r="BJ163" s="131"/>
      <c r="BK163" s="131"/>
      <c r="BL163" s="131"/>
      <c r="BM163" s="131"/>
      <c r="BN163" s="131"/>
      <c r="BO163" s="131"/>
      <c r="BP163" s="131"/>
      <c r="BQ163" s="131"/>
      <c r="BR163" s="131"/>
      <c r="BS163" s="131"/>
      <c r="BT163" s="131"/>
      <c r="BU163" s="131"/>
      <c r="BV163" s="131"/>
      <c r="BW163" s="131"/>
      <c r="BX163" s="131"/>
      <c r="BY163" s="131"/>
      <c r="BZ163" s="131"/>
      <c r="CA163" s="131"/>
      <c r="CB163" s="131"/>
      <c r="CC163" s="131"/>
      <c r="CD163" s="117"/>
      <c r="CE163" s="117"/>
      <c r="CF163" s="117"/>
      <c r="CG163" s="133"/>
      <c r="CH163" s="117"/>
      <c r="CI163" s="117"/>
      <c r="CJ163" s="117"/>
      <c r="CK163" s="117"/>
      <c r="CL163" s="117"/>
      <c r="CM163" s="117"/>
      <c r="CN163" s="117"/>
      <c r="CO163" s="117"/>
      <c r="CP163" s="117"/>
      <c r="CQ163" s="117"/>
      <c r="CR163" s="117"/>
      <c r="CS163" s="117"/>
      <c r="CT163" s="117"/>
      <c r="CU163" s="117"/>
      <c r="CV163" s="117"/>
      <c r="CW163" s="117"/>
      <c r="CX163" s="117"/>
      <c r="CY163" s="117"/>
      <c r="CZ163" s="117"/>
      <c r="DA163" s="117"/>
      <c r="DB163" s="117"/>
      <c r="DC163" s="117"/>
      <c r="DD163" s="117"/>
      <c r="DE163" s="117"/>
      <c r="DF163" s="117"/>
      <c r="DG163" s="117"/>
      <c r="DH163" s="117"/>
      <c r="DI163" s="117"/>
      <c r="DJ163" s="117"/>
      <c r="DK163" s="117"/>
      <c r="DL163" s="117"/>
      <c r="DM163" s="117"/>
      <c r="DN163" s="117"/>
      <c r="DO163" s="117"/>
      <c r="DP163" s="117"/>
      <c r="DQ163" s="117"/>
      <c r="DR163" s="117"/>
      <c r="DS163" s="117"/>
      <c r="DT163" s="117"/>
      <c r="DU163" s="117"/>
      <c r="DV163" s="117"/>
      <c r="DW163" s="117"/>
      <c r="DX163" s="117"/>
      <c r="DY163" s="117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  <c r="EM163" s="21"/>
      <c r="EN163" s="21"/>
      <c r="EO163" s="21"/>
      <c r="EP163" s="21"/>
      <c r="EQ163" s="21"/>
      <c r="ER163" s="21"/>
      <c r="ES163" s="21"/>
      <c r="ET163" s="21"/>
      <c r="EU163" s="21"/>
      <c r="EV163" s="21"/>
      <c r="EW163" s="21"/>
      <c r="EX163" s="21"/>
      <c r="EZ163" s="21"/>
      <c r="FA163" s="21"/>
      <c r="FB163" s="21"/>
      <c r="FC163" s="21"/>
      <c r="FD163" s="21"/>
      <c r="FE163" s="21"/>
      <c r="FH163" s="21"/>
      <c r="FI163" s="21"/>
      <c r="FJ163" s="21"/>
      <c r="FK163" s="21"/>
      <c r="FL163" s="21"/>
      <c r="FN163" s="21"/>
      <c r="FO163" s="21"/>
      <c r="FP163" s="21"/>
      <c r="FQ163" s="21"/>
      <c r="FR163" s="21"/>
      <c r="FS163" s="21"/>
      <c r="FT163" s="21"/>
      <c r="FU163" s="21"/>
      <c r="FV163" s="21"/>
      <c r="FW163" s="21"/>
      <c r="FX163" s="21"/>
      <c r="FY163" s="21"/>
      <c r="FZ163" s="21"/>
      <c r="GA163" s="21"/>
      <c r="GB163" s="21"/>
      <c r="GC163" s="21"/>
      <c r="GD163" s="21"/>
      <c r="GE163" s="21"/>
      <c r="GF163" s="21"/>
      <c r="GG163" s="21"/>
      <c r="GH163" s="21"/>
    </row>
    <row r="164" spans="1:190" ht="16.5" customHeight="1">
      <c r="A164" s="83"/>
      <c r="B164" s="83"/>
      <c r="C164" s="83"/>
      <c r="D164" s="85"/>
      <c r="E164" s="128"/>
      <c r="F164" s="129"/>
      <c r="G164" s="129"/>
      <c r="H164" s="129"/>
      <c r="I164" s="129"/>
      <c r="J164" s="129"/>
      <c r="K164" s="129"/>
      <c r="L164" s="129"/>
      <c r="M164" s="88"/>
      <c r="N164" s="88"/>
      <c r="O164" s="88"/>
      <c r="P164" s="88"/>
      <c r="Q164" s="88"/>
      <c r="R164" s="88"/>
      <c r="S164" s="130"/>
      <c r="T164" s="130"/>
      <c r="U164" s="130"/>
      <c r="V164" s="130"/>
      <c r="W164" s="130"/>
      <c r="X164" s="130"/>
      <c r="Y164" s="90"/>
      <c r="Z164" s="90"/>
      <c r="AA164" s="90"/>
      <c r="AB164" s="90"/>
      <c r="AC164" s="90"/>
      <c r="AD164" s="90"/>
      <c r="AE164" s="91"/>
      <c r="AF164" s="91"/>
      <c r="AG164" s="91"/>
      <c r="AH164" s="91"/>
      <c r="AI164" s="91"/>
      <c r="AJ164" s="91"/>
      <c r="AK164" s="226"/>
      <c r="AL164" s="226"/>
      <c r="AM164" s="226"/>
      <c r="AN164" s="226"/>
      <c r="AO164" s="226"/>
      <c r="AP164" s="226"/>
      <c r="AQ164" s="92"/>
      <c r="AR164" s="92"/>
      <c r="AS164" s="92"/>
      <c r="AT164" s="92"/>
      <c r="AU164" s="92"/>
      <c r="AV164" s="92"/>
      <c r="AW164" s="92"/>
      <c r="AX164" s="92"/>
      <c r="AY164" s="92"/>
      <c r="AZ164" s="91"/>
      <c r="BA164" s="91"/>
      <c r="BB164" s="91"/>
      <c r="BC164" s="91"/>
      <c r="BD164" s="117"/>
      <c r="BE164" s="131"/>
      <c r="BF164" s="131"/>
      <c r="BG164" s="131"/>
      <c r="BH164" s="131"/>
      <c r="BI164" s="131"/>
      <c r="BJ164" s="131"/>
      <c r="BK164" s="131"/>
      <c r="BL164" s="131"/>
      <c r="BM164" s="131"/>
      <c r="BN164" s="131"/>
      <c r="BO164" s="131"/>
      <c r="BP164" s="131"/>
      <c r="BQ164" s="131"/>
      <c r="BR164" s="131"/>
      <c r="BS164" s="131"/>
      <c r="BT164" s="131"/>
      <c r="BU164" s="131"/>
      <c r="BV164" s="131"/>
      <c r="BW164" s="131"/>
      <c r="BX164" s="131"/>
      <c r="BY164" s="131"/>
      <c r="BZ164" s="131"/>
      <c r="CA164" s="131"/>
      <c r="CB164" s="131"/>
      <c r="CC164" s="131"/>
      <c r="CD164" s="117"/>
      <c r="CE164" s="117"/>
      <c r="CF164" s="117"/>
      <c r="CG164" s="133"/>
      <c r="CH164" s="117"/>
      <c r="CI164" s="117"/>
      <c r="CJ164" s="117"/>
      <c r="CK164" s="117"/>
      <c r="CL164" s="117"/>
      <c r="CM164" s="117"/>
      <c r="CN164" s="117"/>
      <c r="CO164" s="117"/>
      <c r="CP164" s="117"/>
      <c r="CQ164" s="117"/>
      <c r="CR164" s="117"/>
      <c r="CS164" s="117"/>
      <c r="CT164" s="117"/>
      <c r="CU164" s="117"/>
      <c r="CV164" s="117"/>
      <c r="CW164" s="117"/>
      <c r="CX164" s="117"/>
      <c r="CY164" s="117"/>
      <c r="CZ164" s="117"/>
      <c r="DA164" s="117"/>
      <c r="DB164" s="117"/>
      <c r="DC164" s="117"/>
      <c r="DD164" s="117"/>
      <c r="DE164" s="117"/>
      <c r="DF164" s="117"/>
      <c r="DG164" s="117"/>
      <c r="DH164" s="117"/>
      <c r="DI164" s="117"/>
      <c r="DJ164" s="117"/>
      <c r="DK164" s="117"/>
      <c r="DL164" s="117"/>
      <c r="DM164" s="117"/>
      <c r="DN164" s="117"/>
      <c r="DO164" s="117"/>
      <c r="DP164" s="117"/>
      <c r="DQ164" s="117"/>
      <c r="DR164" s="117"/>
      <c r="DS164" s="117"/>
      <c r="DT164" s="117"/>
      <c r="DU164" s="117"/>
      <c r="DV164" s="117"/>
      <c r="DW164" s="117"/>
      <c r="DX164" s="117"/>
      <c r="DY164" s="117"/>
      <c r="DZ164" s="21"/>
      <c r="EA164" s="21"/>
      <c r="EB164" s="21"/>
      <c r="EC164" s="21"/>
      <c r="ED164" s="21"/>
      <c r="EE164" s="21"/>
      <c r="EF164" s="21"/>
      <c r="EG164" s="21"/>
      <c r="EH164" s="21"/>
      <c r="EI164" s="21"/>
      <c r="EJ164" s="21"/>
      <c r="EK164" s="21"/>
      <c r="EL164" s="21"/>
      <c r="EM164" s="21"/>
      <c r="EN164" s="21"/>
      <c r="EO164" s="21"/>
      <c r="EP164" s="21"/>
      <c r="EQ164" s="21"/>
      <c r="ER164" s="21"/>
      <c r="ES164" s="21"/>
      <c r="ET164" s="21"/>
      <c r="EU164" s="21"/>
      <c r="EV164" s="21"/>
      <c r="EW164" s="21"/>
      <c r="EX164" s="21"/>
      <c r="EZ164" s="21"/>
      <c r="FA164" s="21"/>
      <c r="FB164" s="21"/>
      <c r="FC164" s="21"/>
      <c r="FD164" s="21"/>
      <c r="FE164" s="21"/>
      <c r="FH164" s="21"/>
      <c r="FI164" s="21"/>
      <c r="FJ164" s="21"/>
      <c r="FK164" s="21"/>
      <c r="FL164" s="21"/>
      <c r="FN164" s="21"/>
      <c r="FO164" s="21"/>
      <c r="FP164" s="21"/>
      <c r="FQ164" s="21"/>
      <c r="FR164" s="21"/>
      <c r="FS164" s="21"/>
      <c r="FT164" s="21"/>
      <c r="FU164" s="21"/>
      <c r="FV164" s="21"/>
      <c r="FW164" s="21"/>
      <c r="FX164" s="21"/>
      <c r="FY164" s="21"/>
      <c r="FZ164" s="21"/>
      <c r="GA164" s="21"/>
      <c r="GB164" s="21"/>
      <c r="GC164" s="21"/>
      <c r="GD164" s="21"/>
      <c r="GE164" s="21"/>
      <c r="GF164" s="21"/>
      <c r="GG164" s="21"/>
      <c r="GH164" s="21"/>
    </row>
    <row r="165" spans="1:190" ht="16.5" customHeight="1">
      <c r="A165" s="83"/>
      <c r="B165" s="83"/>
      <c r="C165" s="83"/>
      <c r="D165" s="85"/>
      <c r="E165" s="128"/>
      <c r="F165" s="129"/>
      <c r="G165" s="129"/>
      <c r="H165" s="129"/>
      <c r="I165" s="129"/>
      <c r="J165" s="129"/>
      <c r="K165" s="129"/>
      <c r="L165" s="129"/>
      <c r="M165" s="88"/>
      <c r="N165" s="88"/>
      <c r="O165" s="88"/>
      <c r="P165" s="88"/>
      <c r="Q165" s="88"/>
      <c r="R165" s="88"/>
      <c r="S165" s="130"/>
      <c r="T165" s="130"/>
      <c r="U165" s="130"/>
      <c r="V165" s="130"/>
      <c r="W165" s="130"/>
      <c r="X165" s="130"/>
      <c r="Y165" s="90"/>
      <c r="Z165" s="90"/>
      <c r="AA165" s="90"/>
      <c r="AB165" s="90"/>
      <c r="AC165" s="90"/>
      <c r="AD165" s="90"/>
      <c r="AE165" s="91"/>
      <c r="AF165" s="91"/>
      <c r="AG165" s="91"/>
      <c r="AH165" s="91"/>
      <c r="AI165" s="91"/>
      <c r="AJ165" s="91"/>
      <c r="AK165" s="226"/>
      <c r="AL165" s="226"/>
      <c r="AM165" s="226"/>
      <c r="AN165" s="226"/>
      <c r="AO165" s="226"/>
      <c r="AP165" s="226"/>
      <c r="AQ165" s="92"/>
      <c r="AR165" s="92"/>
      <c r="AS165" s="92"/>
      <c r="AT165" s="92"/>
      <c r="AU165" s="92"/>
      <c r="AV165" s="92"/>
      <c r="AW165" s="92"/>
      <c r="AX165" s="92"/>
      <c r="AY165" s="92"/>
      <c r="AZ165" s="91"/>
      <c r="BA165" s="91"/>
      <c r="BB165" s="91"/>
      <c r="BC165" s="91"/>
      <c r="BD165" s="117"/>
      <c r="BE165" s="131"/>
      <c r="BF165" s="131"/>
      <c r="BG165" s="131"/>
      <c r="BH165" s="131"/>
      <c r="BI165" s="131"/>
      <c r="BJ165" s="131"/>
      <c r="BK165" s="131"/>
      <c r="BL165" s="131"/>
      <c r="BM165" s="131"/>
      <c r="BN165" s="131"/>
      <c r="BO165" s="131"/>
      <c r="BP165" s="131"/>
      <c r="BQ165" s="131"/>
      <c r="BR165" s="131"/>
      <c r="BS165" s="131"/>
      <c r="BT165" s="131"/>
      <c r="BU165" s="131"/>
      <c r="BV165" s="131"/>
      <c r="BW165" s="131"/>
      <c r="BX165" s="131"/>
      <c r="BY165" s="131"/>
      <c r="BZ165" s="131"/>
      <c r="CA165" s="131"/>
      <c r="CB165" s="131"/>
      <c r="CC165" s="131"/>
      <c r="CD165" s="117"/>
      <c r="CE165" s="117"/>
      <c r="CF165" s="117"/>
      <c r="CG165" s="133"/>
      <c r="CH165" s="117"/>
      <c r="CI165" s="117"/>
      <c r="CJ165" s="117"/>
      <c r="CK165" s="117"/>
      <c r="CL165" s="117"/>
      <c r="CM165" s="117"/>
      <c r="CN165" s="117"/>
      <c r="CO165" s="117"/>
      <c r="CP165" s="117"/>
      <c r="CQ165" s="117"/>
      <c r="CR165" s="117"/>
      <c r="CS165" s="117"/>
      <c r="CT165" s="117"/>
      <c r="CU165" s="117"/>
      <c r="CV165" s="117"/>
      <c r="CW165" s="117"/>
      <c r="CX165" s="117"/>
      <c r="CY165" s="117"/>
      <c r="CZ165" s="117"/>
      <c r="DA165" s="117"/>
      <c r="DB165" s="117"/>
      <c r="DC165" s="117"/>
      <c r="DD165" s="117"/>
      <c r="DE165" s="117"/>
      <c r="DF165" s="117"/>
      <c r="DG165" s="117"/>
      <c r="DH165" s="117"/>
      <c r="DI165" s="117"/>
      <c r="DJ165" s="117"/>
      <c r="DK165" s="117"/>
      <c r="DL165" s="117"/>
      <c r="DM165" s="117"/>
      <c r="DN165" s="117"/>
      <c r="DO165" s="117"/>
      <c r="DP165" s="117"/>
      <c r="DQ165" s="117"/>
      <c r="DR165" s="117"/>
      <c r="DS165" s="117"/>
      <c r="DT165" s="117"/>
      <c r="DU165" s="117"/>
      <c r="DV165" s="117"/>
      <c r="DW165" s="117"/>
      <c r="DX165" s="117"/>
      <c r="DY165" s="117"/>
      <c r="DZ165" s="21"/>
      <c r="EA165" s="21"/>
      <c r="EB165" s="21"/>
      <c r="EC165" s="21"/>
      <c r="ED165" s="21"/>
      <c r="EE165" s="21"/>
      <c r="EF165" s="21"/>
      <c r="EG165" s="21"/>
      <c r="EH165" s="21"/>
      <c r="EI165" s="21"/>
      <c r="EJ165" s="21"/>
      <c r="EK165" s="21"/>
      <c r="EL165" s="21"/>
      <c r="EM165" s="21"/>
      <c r="EN165" s="21"/>
      <c r="EO165" s="21"/>
      <c r="EP165" s="21"/>
      <c r="EQ165" s="21"/>
      <c r="ER165" s="21"/>
      <c r="ES165" s="21"/>
      <c r="ET165" s="21"/>
      <c r="EU165" s="21"/>
      <c r="EV165" s="21"/>
      <c r="EW165" s="21"/>
      <c r="EX165" s="21"/>
      <c r="EZ165" s="21"/>
      <c r="FA165" s="21"/>
      <c r="FB165" s="21"/>
      <c r="FC165" s="21"/>
      <c r="FD165" s="21"/>
      <c r="FE165" s="21"/>
      <c r="FH165" s="21"/>
      <c r="FI165" s="21"/>
      <c r="FJ165" s="21"/>
      <c r="FK165" s="21"/>
      <c r="FL165" s="21"/>
      <c r="FN165" s="21"/>
      <c r="FO165" s="21"/>
      <c r="FP165" s="21"/>
      <c r="FQ165" s="21"/>
      <c r="FR165" s="21"/>
      <c r="FS165" s="21"/>
      <c r="FT165" s="21"/>
      <c r="FU165" s="21"/>
      <c r="FV165" s="21"/>
      <c r="FW165" s="21"/>
      <c r="FX165" s="21"/>
      <c r="FY165" s="21"/>
      <c r="FZ165" s="21"/>
      <c r="GA165" s="21"/>
      <c r="GB165" s="21"/>
      <c r="GC165" s="21"/>
      <c r="GD165" s="21"/>
      <c r="GE165" s="21"/>
      <c r="GF165" s="21"/>
      <c r="GG165" s="21"/>
      <c r="GH165" s="21"/>
    </row>
    <row r="166" spans="1:190" ht="16.5" customHeight="1">
      <c r="A166" s="83"/>
      <c r="B166" s="83"/>
      <c r="C166" s="83"/>
      <c r="D166" s="85"/>
      <c r="E166" s="128"/>
      <c r="F166" s="129"/>
      <c r="G166" s="129"/>
      <c r="H166" s="129"/>
      <c r="I166" s="129"/>
      <c r="J166" s="129"/>
      <c r="K166" s="129"/>
      <c r="L166" s="129"/>
      <c r="M166" s="88"/>
      <c r="N166" s="88"/>
      <c r="O166" s="88"/>
      <c r="P166" s="88"/>
      <c r="Q166" s="88"/>
      <c r="R166" s="88"/>
      <c r="S166" s="130"/>
      <c r="T166" s="130"/>
      <c r="U166" s="130"/>
      <c r="V166" s="130"/>
      <c r="W166" s="130"/>
      <c r="X166" s="130"/>
      <c r="Y166" s="90"/>
      <c r="Z166" s="90"/>
      <c r="AA166" s="90"/>
      <c r="AB166" s="90"/>
      <c r="AC166" s="90"/>
      <c r="AD166" s="90"/>
      <c r="AE166" s="91"/>
      <c r="AF166" s="91"/>
      <c r="AG166" s="91"/>
      <c r="AH166" s="91"/>
      <c r="AI166" s="91"/>
      <c r="AJ166" s="91"/>
      <c r="AK166" s="226"/>
      <c r="AL166" s="226"/>
      <c r="AM166" s="226"/>
      <c r="AN166" s="226"/>
      <c r="AO166" s="226"/>
      <c r="AP166" s="226"/>
      <c r="AQ166" s="92"/>
      <c r="AR166" s="92"/>
      <c r="AS166" s="92"/>
      <c r="AT166" s="92"/>
      <c r="AU166" s="92"/>
      <c r="AV166" s="92"/>
      <c r="AW166" s="92"/>
      <c r="AX166" s="92"/>
      <c r="AY166" s="92"/>
      <c r="AZ166" s="91"/>
      <c r="BA166" s="91"/>
      <c r="BB166" s="91"/>
      <c r="BC166" s="91"/>
      <c r="BD166" s="117"/>
      <c r="BE166" s="131"/>
      <c r="BF166" s="131"/>
      <c r="BG166" s="131"/>
      <c r="BH166" s="131"/>
      <c r="BI166" s="131"/>
      <c r="BJ166" s="131"/>
      <c r="BK166" s="131"/>
      <c r="BL166" s="131"/>
      <c r="BM166" s="131"/>
      <c r="BN166" s="131"/>
      <c r="BO166" s="131"/>
      <c r="BP166" s="131"/>
      <c r="BQ166" s="131"/>
      <c r="BR166" s="131"/>
      <c r="BS166" s="131"/>
      <c r="BT166" s="131"/>
      <c r="BU166" s="131"/>
      <c r="BV166" s="131"/>
      <c r="BW166" s="131"/>
      <c r="BX166" s="131"/>
      <c r="BY166" s="131"/>
      <c r="BZ166" s="131"/>
      <c r="CA166" s="131"/>
      <c r="CB166" s="131"/>
      <c r="CC166" s="131"/>
      <c r="CD166" s="117"/>
      <c r="CE166" s="117"/>
      <c r="CF166" s="117"/>
      <c r="CG166" s="133"/>
      <c r="CH166" s="117"/>
      <c r="CI166" s="117"/>
      <c r="CJ166" s="117"/>
      <c r="CK166" s="117"/>
      <c r="CL166" s="117"/>
      <c r="CM166" s="117"/>
      <c r="CN166" s="117"/>
      <c r="CO166" s="117"/>
      <c r="CP166" s="117"/>
      <c r="CQ166" s="117"/>
      <c r="CR166" s="117"/>
      <c r="CS166" s="117"/>
      <c r="CT166" s="117"/>
      <c r="CU166" s="117"/>
      <c r="CV166" s="117"/>
      <c r="CW166" s="117"/>
      <c r="CX166" s="117"/>
      <c r="CY166" s="117"/>
      <c r="CZ166" s="117"/>
      <c r="DA166" s="117"/>
      <c r="DB166" s="117"/>
      <c r="DC166" s="117"/>
      <c r="DD166" s="117"/>
      <c r="DE166" s="117"/>
      <c r="DF166" s="117"/>
      <c r="DG166" s="117"/>
      <c r="DH166" s="117"/>
      <c r="DI166" s="117"/>
      <c r="DJ166" s="117"/>
      <c r="DK166" s="117"/>
      <c r="DL166" s="117"/>
      <c r="DM166" s="117"/>
      <c r="DN166" s="117"/>
      <c r="DO166" s="117"/>
      <c r="DP166" s="117"/>
      <c r="DQ166" s="117"/>
      <c r="DR166" s="117"/>
      <c r="DS166" s="117"/>
      <c r="DT166" s="117"/>
      <c r="DU166" s="117"/>
      <c r="DV166" s="117"/>
      <c r="DW166" s="117"/>
      <c r="DX166" s="117"/>
      <c r="DY166" s="117"/>
      <c r="DZ166" s="21"/>
      <c r="EA166" s="21"/>
      <c r="EB166" s="21"/>
      <c r="EC166" s="21"/>
      <c r="ED166" s="21"/>
      <c r="EE166" s="21"/>
      <c r="EF166" s="21"/>
      <c r="EG166" s="21"/>
      <c r="EH166" s="21"/>
      <c r="EI166" s="21"/>
      <c r="EJ166" s="21"/>
      <c r="EK166" s="21"/>
      <c r="EL166" s="21"/>
      <c r="EM166" s="21"/>
      <c r="EN166" s="21"/>
      <c r="EO166" s="21"/>
      <c r="EP166" s="21"/>
      <c r="EQ166" s="21"/>
      <c r="ER166" s="21"/>
      <c r="ES166" s="21"/>
      <c r="ET166" s="21"/>
      <c r="EU166" s="21"/>
      <c r="EV166" s="21"/>
      <c r="EW166" s="21"/>
      <c r="EX166" s="21"/>
      <c r="EZ166" s="21"/>
      <c r="FA166" s="21"/>
      <c r="FB166" s="21"/>
      <c r="FC166" s="21"/>
      <c r="FD166" s="21"/>
      <c r="FE166" s="21"/>
      <c r="FH166" s="21"/>
      <c r="FI166" s="21"/>
      <c r="FJ166" s="21"/>
      <c r="FK166" s="21"/>
      <c r="FL166" s="21"/>
      <c r="FN166" s="21"/>
      <c r="FO166" s="21"/>
      <c r="FP166" s="21"/>
      <c r="FQ166" s="21"/>
      <c r="FR166" s="21"/>
      <c r="FS166" s="21"/>
      <c r="FT166" s="21"/>
      <c r="FU166" s="21"/>
      <c r="FV166" s="21"/>
      <c r="FW166" s="21"/>
      <c r="FX166" s="21"/>
      <c r="FY166" s="21"/>
      <c r="FZ166" s="21"/>
      <c r="GA166" s="21"/>
      <c r="GB166" s="21"/>
      <c r="GC166" s="21"/>
      <c r="GD166" s="21"/>
      <c r="GE166" s="21"/>
      <c r="GF166" s="21"/>
      <c r="GG166" s="21"/>
      <c r="GH166" s="21"/>
    </row>
    <row r="167" spans="1:190" ht="16.5" customHeight="1">
      <c r="A167" s="83"/>
      <c r="B167" s="83"/>
      <c r="C167" s="83"/>
      <c r="D167" s="85"/>
      <c r="E167" s="128"/>
      <c r="F167" s="129"/>
      <c r="G167" s="129"/>
      <c r="H167" s="129"/>
      <c r="I167" s="129"/>
      <c r="J167" s="129"/>
      <c r="K167" s="129"/>
      <c r="L167" s="129"/>
      <c r="M167" s="88"/>
      <c r="N167" s="88"/>
      <c r="O167" s="88"/>
      <c r="P167" s="88"/>
      <c r="Q167" s="88"/>
      <c r="R167" s="88"/>
      <c r="S167" s="130"/>
      <c r="T167" s="130"/>
      <c r="U167" s="130"/>
      <c r="V167" s="130"/>
      <c r="W167" s="130"/>
      <c r="X167" s="130"/>
      <c r="Y167" s="90"/>
      <c r="Z167" s="90"/>
      <c r="AA167" s="90"/>
      <c r="AB167" s="90"/>
      <c r="AC167" s="90"/>
      <c r="AD167" s="90"/>
      <c r="AE167" s="91"/>
      <c r="AF167" s="91"/>
      <c r="AG167" s="91"/>
      <c r="AH167" s="91"/>
      <c r="AI167" s="91"/>
      <c r="AJ167" s="91"/>
      <c r="AK167" s="226"/>
      <c r="AL167" s="226"/>
      <c r="AM167" s="226"/>
      <c r="AN167" s="226"/>
      <c r="AO167" s="226"/>
      <c r="AP167" s="226"/>
      <c r="AQ167" s="92"/>
      <c r="AR167" s="92"/>
      <c r="AS167" s="92"/>
      <c r="AT167" s="92"/>
      <c r="AU167" s="92"/>
      <c r="AV167" s="92"/>
      <c r="AW167" s="92"/>
      <c r="AX167" s="92"/>
      <c r="AY167" s="92"/>
      <c r="AZ167" s="91"/>
      <c r="BA167" s="91"/>
      <c r="BB167" s="91"/>
      <c r="BC167" s="91"/>
      <c r="BD167" s="117"/>
      <c r="BE167" s="131"/>
      <c r="BF167" s="131"/>
      <c r="BG167" s="131"/>
      <c r="BH167" s="131"/>
      <c r="BI167" s="131"/>
      <c r="BJ167" s="131"/>
      <c r="BK167" s="131"/>
      <c r="BL167" s="131"/>
      <c r="BM167" s="131"/>
      <c r="BN167" s="131"/>
      <c r="BO167" s="131"/>
      <c r="BP167" s="131"/>
      <c r="BQ167" s="131"/>
      <c r="BR167" s="131"/>
      <c r="BS167" s="131"/>
      <c r="BT167" s="131"/>
      <c r="BU167" s="131"/>
      <c r="BV167" s="131"/>
      <c r="BW167" s="131"/>
      <c r="BX167" s="131"/>
      <c r="BY167" s="131"/>
      <c r="BZ167" s="131"/>
      <c r="CA167" s="131"/>
      <c r="CB167" s="131"/>
      <c r="CC167" s="131"/>
      <c r="CD167" s="117"/>
      <c r="CE167" s="117"/>
      <c r="CF167" s="117"/>
      <c r="CG167" s="133"/>
      <c r="CH167" s="117"/>
      <c r="CI167" s="117"/>
      <c r="CJ167" s="117"/>
      <c r="CK167" s="117"/>
      <c r="CL167" s="117"/>
      <c r="CM167" s="117"/>
      <c r="CN167" s="117"/>
      <c r="CO167" s="117"/>
      <c r="CP167" s="117"/>
      <c r="CQ167" s="117"/>
      <c r="CR167" s="117"/>
      <c r="CS167" s="117"/>
      <c r="CT167" s="117"/>
      <c r="CU167" s="117"/>
      <c r="CV167" s="117"/>
      <c r="CW167" s="117"/>
      <c r="CX167" s="117"/>
      <c r="CY167" s="117"/>
      <c r="CZ167" s="117"/>
      <c r="DA167" s="117"/>
      <c r="DB167" s="117"/>
      <c r="DC167" s="117"/>
      <c r="DD167" s="117"/>
      <c r="DE167" s="117"/>
      <c r="DF167" s="117"/>
      <c r="DG167" s="117"/>
      <c r="DH167" s="117"/>
      <c r="DI167" s="117"/>
      <c r="DJ167" s="117"/>
      <c r="DK167" s="117"/>
      <c r="DL167" s="117"/>
      <c r="DM167" s="117"/>
      <c r="DN167" s="117"/>
      <c r="DO167" s="117"/>
      <c r="DP167" s="117"/>
      <c r="DQ167" s="117"/>
      <c r="DR167" s="117"/>
      <c r="DS167" s="117"/>
      <c r="DT167" s="117"/>
      <c r="DU167" s="117"/>
      <c r="DV167" s="117"/>
      <c r="DW167" s="117"/>
      <c r="DX167" s="117"/>
      <c r="DY167" s="117"/>
      <c r="DZ167" s="21"/>
      <c r="EA167" s="21"/>
      <c r="EB167" s="21"/>
      <c r="EC167" s="21"/>
      <c r="ED167" s="21"/>
      <c r="EE167" s="21"/>
      <c r="EF167" s="21"/>
      <c r="EG167" s="21"/>
      <c r="EH167" s="21"/>
      <c r="EI167" s="21"/>
      <c r="EJ167" s="21"/>
      <c r="EK167" s="21"/>
      <c r="EL167" s="21"/>
      <c r="EM167" s="21"/>
      <c r="EN167" s="21"/>
      <c r="EO167" s="21"/>
      <c r="EP167" s="21"/>
      <c r="EQ167" s="21"/>
      <c r="ER167" s="21"/>
      <c r="ES167" s="21"/>
      <c r="ET167" s="21"/>
      <c r="EU167" s="21"/>
      <c r="EV167" s="21"/>
      <c r="EW167" s="21"/>
      <c r="EX167" s="21"/>
      <c r="EZ167" s="21"/>
      <c r="FA167" s="21"/>
      <c r="FB167" s="21"/>
      <c r="FC167" s="21"/>
      <c r="FD167" s="21"/>
      <c r="FE167" s="21"/>
      <c r="FF167" s="21"/>
      <c r="FH167" s="21"/>
      <c r="FI167" s="21"/>
      <c r="FJ167" s="21"/>
      <c r="FK167" s="21"/>
      <c r="FL167" s="21"/>
      <c r="FN167" s="21"/>
      <c r="FO167" s="21"/>
      <c r="FP167" s="21"/>
      <c r="FQ167" s="21"/>
      <c r="FR167" s="21"/>
      <c r="FS167" s="21"/>
      <c r="FT167" s="21"/>
      <c r="FU167" s="21"/>
      <c r="FV167" s="21"/>
      <c r="FW167" s="21"/>
      <c r="FX167" s="21"/>
      <c r="FY167" s="21"/>
      <c r="FZ167" s="21"/>
      <c r="GA167" s="21"/>
      <c r="GB167" s="21"/>
      <c r="GC167" s="21"/>
      <c r="GD167" s="21"/>
      <c r="GE167" s="21"/>
      <c r="GF167" s="21"/>
      <c r="GG167" s="21"/>
      <c r="GH167" s="21"/>
    </row>
    <row r="168" spans="1:190" ht="16.5" customHeight="1">
      <c r="A168" s="83"/>
      <c r="B168" s="83"/>
      <c r="C168" s="83"/>
      <c r="D168" s="85"/>
      <c r="E168" s="128"/>
      <c r="F168" s="129"/>
      <c r="G168" s="129"/>
      <c r="H168" s="129"/>
      <c r="I168" s="129"/>
      <c r="J168" s="129"/>
      <c r="K168" s="129"/>
      <c r="L168" s="129"/>
      <c r="M168" s="88"/>
      <c r="N168" s="88"/>
      <c r="O168" s="88"/>
      <c r="P168" s="88"/>
      <c r="Q168" s="88"/>
      <c r="R168" s="88"/>
      <c r="S168" s="130"/>
      <c r="T168" s="130"/>
      <c r="U168" s="130"/>
      <c r="V168" s="130"/>
      <c r="W168" s="130"/>
      <c r="X168" s="130"/>
      <c r="Y168" s="90"/>
      <c r="Z168" s="90"/>
      <c r="AA168" s="90"/>
      <c r="AB168" s="90"/>
      <c r="AC168" s="90"/>
      <c r="AD168" s="90"/>
      <c r="AE168" s="91"/>
      <c r="AF168" s="91"/>
      <c r="AG168" s="91"/>
      <c r="AH168" s="91"/>
      <c r="AI168" s="91"/>
      <c r="AJ168" s="91"/>
      <c r="AK168" s="226"/>
      <c r="AL168" s="226"/>
      <c r="AM168" s="226"/>
      <c r="AN168" s="226"/>
      <c r="AO168" s="226"/>
      <c r="AP168" s="226"/>
      <c r="AQ168" s="92"/>
      <c r="AR168" s="92"/>
      <c r="AS168" s="92"/>
      <c r="AT168" s="92"/>
      <c r="AU168" s="92"/>
      <c r="AV168" s="92"/>
      <c r="AW168" s="92"/>
      <c r="AX168" s="92"/>
      <c r="AY168" s="92"/>
      <c r="AZ168" s="91"/>
      <c r="BA168" s="91"/>
      <c r="BB168" s="91"/>
      <c r="BC168" s="91"/>
      <c r="BD168" s="117"/>
      <c r="BE168" s="131"/>
      <c r="BF168" s="131"/>
      <c r="BG168" s="131"/>
      <c r="BH168" s="131"/>
      <c r="BI168" s="131"/>
      <c r="BJ168" s="131"/>
      <c r="BK168" s="131"/>
      <c r="BL168" s="131"/>
      <c r="BM168" s="131"/>
      <c r="BN168" s="131"/>
      <c r="BO168" s="131"/>
      <c r="BP168" s="131"/>
      <c r="BQ168" s="131"/>
      <c r="BR168" s="131"/>
      <c r="BS168" s="131"/>
      <c r="BT168" s="131"/>
      <c r="BU168" s="131"/>
      <c r="BV168" s="131"/>
      <c r="BW168" s="131"/>
      <c r="BX168" s="131"/>
      <c r="BY168" s="131"/>
      <c r="BZ168" s="131"/>
      <c r="CA168" s="131"/>
      <c r="CB168" s="131"/>
      <c r="CC168" s="131"/>
      <c r="CD168" s="117"/>
      <c r="CE168" s="117"/>
      <c r="CF168" s="117"/>
      <c r="CG168" s="133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21"/>
      <c r="EA168" s="21"/>
      <c r="EB168" s="21"/>
      <c r="EC168" s="21"/>
      <c r="ED168" s="21"/>
      <c r="EE168" s="21"/>
      <c r="EF168" s="21"/>
      <c r="EG168" s="21"/>
      <c r="EH168" s="21"/>
      <c r="EI168" s="21"/>
      <c r="EJ168" s="21"/>
      <c r="EK168" s="21"/>
      <c r="EL168" s="21"/>
      <c r="EM168" s="21"/>
      <c r="EN168" s="21"/>
      <c r="EO168" s="21"/>
      <c r="EP168" s="21"/>
      <c r="EQ168" s="21"/>
      <c r="ER168" s="21"/>
      <c r="ES168" s="21"/>
      <c r="ET168" s="21"/>
      <c r="EU168" s="21"/>
      <c r="EV168" s="21"/>
      <c r="EW168" s="21"/>
      <c r="EX168" s="21"/>
      <c r="EZ168" s="21"/>
      <c r="FA168" s="21"/>
      <c r="FB168" s="21"/>
      <c r="FC168" s="21"/>
      <c r="FD168" s="21"/>
      <c r="FE168" s="21"/>
      <c r="FF168" s="21"/>
      <c r="FG168" s="21"/>
      <c r="FH168" s="21"/>
      <c r="FI168" s="21"/>
      <c r="FJ168" s="21"/>
      <c r="FK168" s="21"/>
      <c r="FL168" s="21"/>
      <c r="FN168" s="21"/>
      <c r="FO168" s="21"/>
      <c r="FP168" s="21"/>
      <c r="FQ168" s="21"/>
      <c r="FR168" s="21"/>
      <c r="FS168" s="21"/>
      <c r="FT168" s="21"/>
      <c r="FU168" s="21"/>
      <c r="FV168" s="21"/>
      <c r="FW168" s="21"/>
      <c r="FX168" s="21"/>
      <c r="FY168" s="21"/>
      <c r="FZ168" s="21"/>
      <c r="GA168" s="21"/>
      <c r="GB168" s="21"/>
      <c r="GC168" s="21"/>
      <c r="GD168" s="21"/>
      <c r="GE168" s="21"/>
      <c r="GF168" s="21"/>
      <c r="GG168" s="21"/>
      <c r="GH168" s="21"/>
    </row>
    <row r="169" spans="1:190" ht="16.5" customHeight="1">
      <c r="A169" s="83"/>
      <c r="B169" s="83"/>
      <c r="C169" s="83"/>
      <c r="D169" s="85"/>
      <c r="E169" s="128"/>
      <c r="F169" s="129"/>
      <c r="G169" s="129"/>
      <c r="H169" s="129"/>
      <c r="I169" s="129"/>
      <c r="J169" s="129"/>
      <c r="K169" s="129"/>
      <c r="L169" s="129"/>
      <c r="M169" s="88"/>
      <c r="N169" s="88"/>
      <c r="O169" s="88"/>
      <c r="P169" s="88"/>
      <c r="Q169" s="88"/>
      <c r="R169" s="88"/>
      <c r="S169" s="130"/>
      <c r="T169" s="130"/>
      <c r="U169" s="130"/>
      <c r="V169" s="130"/>
      <c r="W169" s="130"/>
      <c r="X169" s="130"/>
      <c r="Y169" s="90"/>
      <c r="Z169" s="90"/>
      <c r="AA169" s="90"/>
      <c r="AB169" s="90"/>
      <c r="AC169" s="90"/>
      <c r="AD169" s="90"/>
      <c r="AE169" s="91"/>
      <c r="AF169" s="91"/>
      <c r="AG169" s="91"/>
      <c r="AH169" s="91"/>
      <c r="AI169" s="91"/>
      <c r="AJ169" s="91"/>
      <c r="AK169" s="226"/>
      <c r="AL169" s="226"/>
      <c r="AM169" s="226"/>
      <c r="AN169" s="226"/>
      <c r="AO169" s="226"/>
      <c r="AP169" s="226"/>
      <c r="AQ169" s="92"/>
      <c r="AR169" s="92"/>
      <c r="AS169" s="92"/>
      <c r="AT169" s="92"/>
      <c r="AU169" s="92"/>
      <c r="AV169" s="92"/>
      <c r="AW169" s="92"/>
      <c r="AX169" s="92"/>
      <c r="AY169" s="92"/>
      <c r="AZ169" s="91"/>
      <c r="BA169" s="132"/>
      <c r="BB169" s="91"/>
      <c r="BC169" s="91"/>
      <c r="BD169" s="117"/>
      <c r="BE169" s="131"/>
      <c r="BF169" s="131"/>
      <c r="BG169" s="131"/>
      <c r="BH169" s="131"/>
      <c r="BI169" s="131"/>
      <c r="BJ169" s="131"/>
      <c r="BK169" s="131"/>
      <c r="BL169" s="131"/>
      <c r="BM169" s="131"/>
      <c r="BN169" s="131"/>
      <c r="BO169" s="131"/>
      <c r="BP169" s="131"/>
      <c r="BQ169" s="131"/>
      <c r="BR169" s="131"/>
      <c r="BS169" s="131"/>
      <c r="BT169" s="131"/>
      <c r="BU169" s="131"/>
      <c r="BV169" s="131"/>
      <c r="BW169" s="131"/>
      <c r="BX169" s="131"/>
      <c r="BY169" s="131"/>
      <c r="BZ169" s="131"/>
      <c r="CA169" s="131"/>
      <c r="CB169" s="131"/>
      <c r="CC169" s="131"/>
      <c r="CD169" s="117"/>
      <c r="CE169" s="117"/>
      <c r="CF169" s="117"/>
      <c r="CG169" s="133"/>
      <c r="CH169" s="117"/>
      <c r="CI169" s="117"/>
      <c r="CJ169" s="117"/>
      <c r="CK169" s="117"/>
      <c r="CL169" s="117"/>
      <c r="CM169" s="117"/>
      <c r="CN169" s="117"/>
      <c r="CO169" s="117"/>
      <c r="CP169" s="117"/>
      <c r="CQ169" s="117"/>
      <c r="CR169" s="117"/>
      <c r="CS169" s="117"/>
      <c r="CT169" s="117"/>
      <c r="CU169" s="117"/>
      <c r="CV169" s="117"/>
      <c r="CW169" s="117"/>
      <c r="CX169" s="117"/>
      <c r="CY169" s="117"/>
      <c r="CZ169" s="117"/>
      <c r="DA169" s="117"/>
      <c r="DB169" s="117"/>
      <c r="DC169" s="117"/>
      <c r="DD169" s="117"/>
      <c r="DE169" s="117"/>
      <c r="DF169" s="117"/>
      <c r="DG169" s="117"/>
      <c r="DH169" s="117"/>
      <c r="DI169" s="117"/>
      <c r="DJ169" s="117"/>
      <c r="DK169" s="117"/>
      <c r="DL169" s="117"/>
      <c r="DM169" s="117"/>
      <c r="DN169" s="117"/>
      <c r="DO169" s="117"/>
      <c r="DP169" s="117"/>
      <c r="DQ169" s="117"/>
      <c r="DR169" s="117"/>
      <c r="DS169" s="117"/>
      <c r="DT169" s="117"/>
      <c r="DU169" s="117"/>
      <c r="DV169" s="117"/>
      <c r="DW169" s="117"/>
      <c r="DX169" s="117"/>
      <c r="DY169" s="117"/>
      <c r="DZ169" s="21"/>
      <c r="EA169" s="21"/>
      <c r="EB169" s="21"/>
      <c r="EC169" s="21"/>
      <c r="ED169" s="21"/>
      <c r="EE169" s="21"/>
      <c r="EF169" s="21"/>
      <c r="EG169" s="21"/>
      <c r="EH169" s="21"/>
      <c r="EI169" s="21"/>
      <c r="EJ169" s="21"/>
      <c r="EK169" s="21"/>
      <c r="EL169" s="21"/>
      <c r="EM169" s="21"/>
      <c r="EN169" s="21"/>
      <c r="EO169" s="21"/>
      <c r="EP169" s="21"/>
      <c r="EQ169" s="21"/>
      <c r="ER169" s="21"/>
      <c r="ES169" s="21"/>
      <c r="ET169" s="21"/>
      <c r="EU169" s="21"/>
      <c r="EV169" s="21"/>
      <c r="EW169" s="21"/>
      <c r="EX169" s="21"/>
      <c r="EZ169" s="21"/>
      <c r="FA169" s="21"/>
      <c r="FB169" s="21"/>
      <c r="FC169" s="21"/>
      <c r="FD169" s="21"/>
      <c r="FE169" s="21"/>
      <c r="FF169" s="21"/>
      <c r="FG169" s="21"/>
      <c r="FH169" s="21"/>
      <c r="FI169" s="21"/>
      <c r="FJ169" s="21"/>
      <c r="FK169" s="21"/>
      <c r="FL169" s="21"/>
      <c r="FN169" s="21"/>
      <c r="FO169" s="21"/>
      <c r="FP169" s="21"/>
      <c r="FQ169" s="21"/>
      <c r="FR169" s="21"/>
      <c r="FS169" s="21"/>
      <c r="FT169" s="21"/>
      <c r="FU169" s="21"/>
      <c r="FV169" s="21"/>
      <c r="FW169" s="21"/>
      <c r="FX169" s="21"/>
      <c r="FY169" s="21"/>
      <c r="FZ169" s="21"/>
      <c r="GA169" s="21"/>
      <c r="GB169" s="21"/>
      <c r="GC169" s="21"/>
      <c r="GD169" s="21"/>
      <c r="GE169" s="21"/>
      <c r="GF169" s="21"/>
      <c r="GG169" s="21"/>
      <c r="GH169" s="21"/>
    </row>
    <row r="170" spans="1:190" ht="16.5" customHeight="1">
      <c r="A170" s="83"/>
      <c r="B170" s="83"/>
      <c r="C170" s="83"/>
      <c r="D170" s="85"/>
      <c r="E170" s="128"/>
      <c r="F170" s="129"/>
      <c r="G170" s="129"/>
      <c r="H170" s="129"/>
      <c r="I170" s="129"/>
      <c r="J170" s="129"/>
      <c r="K170" s="129"/>
      <c r="L170" s="129"/>
      <c r="M170" s="88"/>
      <c r="N170" s="88"/>
      <c r="O170" s="88"/>
      <c r="P170" s="88"/>
      <c r="Q170" s="88"/>
      <c r="R170" s="88"/>
      <c r="S170" s="130"/>
      <c r="T170" s="130"/>
      <c r="U170" s="130"/>
      <c r="V170" s="130"/>
      <c r="W170" s="130"/>
      <c r="X170" s="130"/>
      <c r="Y170" s="90"/>
      <c r="Z170" s="90"/>
      <c r="AA170" s="90"/>
      <c r="AB170" s="90"/>
      <c r="AC170" s="90"/>
      <c r="AD170" s="90"/>
      <c r="AE170" s="91"/>
      <c r="AF170" s="91"/>
      <c r="AG170" s="91"/>
      <c r="AH170" s="91"/>
      <c r="AI170" s="91"/>
      <c r="AJ170" s="91"/>
      <c r="AK170" s="226"/>
      <c r="AL170" s="226"/>
      <c r="AM170" s="226"/>
      <c r="AN170" s="226"/>
      <c r="AO170" s="226"/>
      <c r="AP170" s="226"/>
      <c r="AQ170" s="92"/>
      <c r="AR170" s="92"/>
      <c r="AS170" s="92"/>
      <c r="AT170" s="92"/>
      <c r="AU170" s="92"/>
      <c r="AV170" s="92"/>
      <c r="AW170" s="92"/>
      <c r="AX170" s="92"/>
      <c r="AY170" s="92"/>
      <c r="AZ170" s="91"/>
      <c r="BA170" s="91"/>
      <c r="BB170" s="91"/>
      <c r="BC170" s="91"/>
      <c r="BD170" s="117"/>
      <c r="BE170" s="131"/>
      <c r="BF170" s="131"/>
      <c r="BG170" s="131"/>
      <c r="BH170" s="131"/>
      <c r="BI170" s="131"/>
      <c r="BJ170" s="131"/>
      <c r="BK170" s="131"/>
      <c r="BL170" s="131"/>
      <c r="BM170" s="131"/>
      <c r="BN170" s="131"/>
      <c r="BO170" s="131"/>
      <c r="BP170" s="131"/>
      <c r="BQ170" s="131"/>
      <c r="BR170" s="131"/>
      <c r="BS170" s="131"/>
      <c r="BT170" s="131"/>
      <c r="BU170" s="131"/>
      <c r="BV170" s="131"/>
      <c r="BW170" s="131"/>
      <c r="BX170" s="131"/>
      <c r="BY170" s="131"/>
      <c r="BZ170" s="131"/>
      <c r="CA170" s="131"/>
      <c r="CB170" s="131"/>
      <c r="CC170" s="131"/>
      <c r="CD170" s="117"/>
      <c r="CE170" s="117"/>
      <c r="CF170" s="117"/>
      <c r="CG170" s="133"/>
      <c r="CH170" s="117"/>
      <c r="CI170" s="117"/>
      <c r="CJ170" s="117"/>
      <c r="CK170" s="117"/>
      <c r="CL170" s="117"/>
      <c r="CM170" s="117"/>
      <c r="CN170" s="117"/>
      <c r="CO170" s="117"/>
      <c r="CP170" s="117"/>
      <c r="CQ170" s="117"/>
      <c r="CR170" s="117"/>
      <c r="CS170" s="117"/>
      <c r="CT170" s="117"/>
      <c r="CU170" s="117"/>
      <c r="CV170" s="117"/>
      <c r="CW170" s="117"/>
      <c r="CX170" s="117"/>
      <c r="CY170" s="117"/>
      <c r="CZ170" s="117"/>
      <c r="DA170" s="117"/>
      <c r="DB170" s="117"/>
      <c r="DC170" s="117"/>
      <c r="DD170" s="117"/>
      <c r="DE170" s="117"/>
      <c r="DF170" s="117"/>
      <c r="DG170" s="117"/>
      <c r="DH170" s="117"/>
      <c r="DI170" s="117"/>
      <c r="DJ170" s="117"/>
      <c r="DK170" s="117"/>
      <c r="DL170" s="117"/>
      <c r="DM170" s="117"/>
      <c r="DN170" s="117"/>
      <c r="DO170" s="117"/>
      <c r="DP170" s="117"/>
      <c r="DQ170" s="117"/>
      <c r="DR170" s="117"/>
      <c r="DS170" s="117"/>
      <c r="DT170" s="117"/>
      <c r="DU170" s="117"/>
      <c r="DV170" s="117"/>
      <c r="DW170" s="117"/>
      <c r="DX170" s="117"/>
      <c r="DY170" s="117"/>
      <c r="DZ170" s="21"/>
      <c r="EA170" s="21"/>
      <c r="EB170" s="21"/>
      <c r="EC170" s="21"/>
      <c r="ED170" s="21"/>
      <c r="EE170" s="21"/>
      <c r="EF170" s="21"/>
      <c r="EG170" s="21"/>
      <c r="EH170" s="21"/>
      <c r="EI170" s="21"/>
      <c r="EJ170" s="21"/>
      <c r="EK170" s="21"/>
      <c r="EL170" s="21"/>
      <c r="EM170" s="21"/>
      <c r="EN170" s="21"/>
      <c r="EO170" s="21"/>
      <c r="EP170" s="21"/>
      <c r="EQ170" s="21"/>
      <c r="ER170" s="21"/>
      <c r="ES170" s="21"/>
      <c r="ET170" s="21"/>
      <c r="EU170" s="21"/>
      <c r="EV170" s="21"/>
      <c r="EW170" s="21"/>
      <c r="EX170" s="21"/>
      <c r="EZ170" s="21"/>
      <c r="FA170" s="21"/>
      <c r="FB170" s="21"/>
      <c r="FC170" s="21"/>
      <c r="FD170" s="21"/>
      <c r="FE170" s="21"/>
      <c r="FF170" s="21"/>
      <c r="FG170" s="21"/>
      <c r="FH170" s="21"/>
      <c r="FI170" s="21"/>
      <c r="FJ170" s="21"/>
      <c r="FK170" s="21"/>
      <c r="FL170" s="21"/>
      <c r="FN170" s="21"/>
      <c r="FO170" s="21"/>
      <c r="FP170" s="21"/>
      <c r="FQ170" s="21"/>
      <c r="FR170" s="21"/>
      <c r="FS170" s="21"/>
      <c r="FT170" s="21"/>
      <c r="FU170" s="21"/>
      <c r="FV170" s="21"/>
      <c r="FW170" s="21"/>
      <c r="FX170" s="21"/>
      <c r="FY170" s="21"/>
      <c r="FZ170" s="21"/>
      <c r="GA170" s="21"/>
      <c r="GB170" s="21"/>
      <c r="GC170" s="21"/>
      <c r="GD170" s="21"/>
      <c r="GE170" s="21"/>
      <c r="GF170" s="21"/>
      <c r="GG170" s="21"/>
      <c r="GH170" s="21"/>
    </row>
    <row r="171" spans="1:190" ht="16.5" customHeight="1">
      <c r="A171" s="83"/>
      <c r="B171" s="83"/>
      <c r="C171" s="83"/>
      <c r="D171" s="85"/>
      <c r="E171" s="128"/>
      <c r="F171" s="129"/>
      <c r="G171" s="129"/>
      <c r="H171" s="129"/>
      <c r="I171" s="129"/>
      <c r="J171" s="129"/>
      <c r="K171" s="129"/>
      <c r="L171" s="129"/>
      <c r="M171" s="88"/>
      <c r="N171" s="88"/>
      <c r="O171" s="88"/>
      <c r="P171" s="88"/>
      <c r="Q171" s="88"/>
      <c r="R171" s="88"/>
      <c r="S171" s="130"/>
      <c r="T171" s="130"/>
      <c r="U171" s="130"/>
      <c r="V171" s="130"/>
      <c r="W171" s="130"/>
      <c r="X171" s="130"/>
      <c r="Y171" s="90"/>
      <c r="Z171" s="90"/>
      <c r="AA171" s="90"/>
      <c r="AB171" s="90"/>
      <c r="AC171" s="90"/>
      <c r="AD171" s="90"/>
      <c r="AE171" s="91"/>
      <c r="AF171" s="91"/>
      <c r="AG171" s="91"/>
      <c r="AH171" s="91"/>
      <c r="AI171" s="91"/>
      <c r="AJ171" s="91"/>
      <c r="AK171" s="226"/>
      <c r="AL171" s="226"/>
      <c r="AM171" s="226"/>
      <c r="AN171" s="226"/>
      <c r="AO171" s="226"/>
      <c r="AP171" s="226"/>
      <c r="AQ171" s="92"/>
      <c r="AR171" s="92"/>
      <c r="AS171" s="92"/>
      <c r="AT171" s="92"/>
      <c r="AU171" s="92"/>
      <c r="AV171" s="92"/>
      <c r="AW171" s="92"/>
      <c r="AX171" s="92"/>
      <c r="AY171" s="92"/>
      <c r="AZ171" s="91"/>
      <c r="BA171" s="91"/>
      <c r="BB171" s="91"/>
      <c r="BC171" s="91"/>
      <c r="BD171" s="117"/>
      <c r="BE171" s="131"/>
      <c r="BF171" s="131"/>
      <c r="BG171" s="131"/>
      <c r="BH171" s="131"/>
      <c r="BI171" s="131"/>
      <c r="BJ171" s="131"/>
      <c r="BK171" s="131"/>
      <c r="BL171" s="131"/>
      <c r="BM171" s="131"/>
      <c r="BN171" s="131"/>
      <c r="BO171" s="131"/>
      <c r="BP171" s="131"/>
      <c r="BQ171" s="131"/>
      <c r="BR171" s="131"/>
      <c r="BS171" s="131"/>
      <c r="BT171" s="131"/>
      <c r="BU171" s="131"/>
      <c r="BV171" s="131"/>
      <c r="BW171" s="131"/>
      <c r="BX171" s="131"/>
      <c r="BY171" s="131"/>
      <c r="BZ171" s="131"/>
      <c r="CA171" s="131"/>
      <c r="CB171" s="131"/>
      <c r="CC171" s="131"/>
      <c r="CD171" s="117"/>
      <c r="CE171" s="117"/>
      <c r="CF171" s="117"/>
      <c r="CG171" s="133"/>
      <c r="CH171" s="117"/>
      <c r="CI171" s="117"/>
      <c r="CJ171" s="117"/>
      <c r="CK171" s="117"/>
      <c r="CL171" s="117"/>
      <c r="CM171" s="117"/>
      <c r="CN171" s="117"/>
      <c r="CO171" s="117"/>
      <c r="CP171" s="117"/>
      <c r="CQ171" s="117"/>
      <c r="CR171" s="117"/>
      <c r="CS171" s="117"/>
      <c r="CT171" s="117"/>
      <c r="CU171" s="117"/>
      <c r="CV171" s="117"/>
      <c r="CW171" s="117"/>
      <c r="CX171" s="117"/>
      <c r="CY171" s="117"/>
      <c r="CZ171" s="117"/>
      <c r="DA171" s="117"/>
      <c r="DB171" s="117"/>
      <c r="DC171" s="117"/>
      <c r="DD171" s="117"/>
      <c r="DE171" s="117"/>
      <c r="DF171" s="117"/>
      <c r="DG171" s="117"/>
      <c r="DH171" s="117"/>
      <c r="DI171" s="117"/>
      <c r="DJ171" s="117"/>
      <c r="DK171" s="117"/>
      <c r="DL171" s="117"/>
      <c r="DM171" s="117"/>
      <c r="DN171" s="117"/>
      <c r="DO171" s="117"/>
      <c r="DP171" s="117"/>
      <c r="DQ171" s="117"/>
      <c r="DR171" s="117"/>
      <c r="DS171" s="117"/>
      <c r="DT171" s="117"/>
      <c r="DU171" s="117"/>
      <c r="DV171" s="117"/>
      <c r="DW171" s="117"/>
      <c r="DX171" s="117"/>
      <c r="DY171" s="117"/>
      <c r="DZ171" s="21"/>
      <c r="EA171" s="21"/>
      <c r="EB171" s="21"/>
      <c r="EC171" s="21"/>
      <c r="ED171" s="21"/>
      <c r="EE171" s="21"/>
      <c r="EF171" s="21"/>
      <c r="EG171" s="21"/>
      <c r="EH171" s="21"/>
      <c r="EI171" s="21"/>
      <c r="EJ171" s="21"/>
      <c r="EK171" s="21"/>
      <c r="EL171" s="21"/>
      <c r="EM171" s="21"/>
      <c r="EN171" s="21"/>
      <c r="EO171" s="21"/>
      <c r="EP171" s="21"/>
      <c r="EQ171" s="21"/>
      <c r="ER171" s="21"/>
      <c r="ES171" s="21"/>
      <c r="ET171" s="21"/>
      <c r="EU171" s="21"/>
      <c r="EV171" s="21"/>
      <c r="EW171" s="21"/>
      <c r="EX171" s="21"/>
      <c r="EZ171" s="21"/>
      <c r="FA171" s="21"/>
      <c r="FB171" s="21"/>
      <c r="FC171" s="21"/>
      <c r="FD171" s="21"/>
      <c r="FE171" s="21"/>
      <c r="FF171" s="21"/>
      <c r="FG171" s="21"/>
      <c r="FH171" s="21"/>
      <c r="FI171" s="21"/>
      <c r="FJ171" s="21"/>
      <c r="FK171" s="21"/>
      <c r="FL171" s="21"/>
      <c r="FN171" s="21"/>
      <c r="FO171" s="21"/>
      <c r="FP171" s="21"/>
      <c r="FQ171" s="21"/>
      <c r="FR171" s="21"/>
      <c r="FS171" s="21"/>
      <c r="FT171" s="21"/>
      <c r="FU171" s="21"/>
      <c r="FV171" s="21"/>
      <c r="FW171" s="21"/>
      <c r="FX171" s="21"/>
      <c r="FY171" s="21"/>
      <c r="FZ171" s="21"/>
      <c r="GA171" s="21"/>
      <c r="GB171" s="21"/>
      <c r="GC171" s="21"/>
      <c r="GD171" s="21"/>
      <c r="GE171" s="21"/>
      <c r="GF171" s="21"/>
      <c r="GG171" s="21"/>
      <c r="GH171" s="21"/>
    </row>
    <row r="172" spans="1:190" ht="16.5" customHeight="1">
      <c r="A172" s="83"/>
      <c r="B172" s="83"/>
      <c r="C172" s="83"/>
      <c r="D172" s="85"/>
      <c r="E172" s="128"/>
      <c r="F172" s="129"/>
      <c r="G172" s="129"/>
      <c r="H172" s="129"/>
      <c r="I172" s="129"/>
      <c r="J172" s="129"/>
      <c r="K172" s="129"/>
      <c r="L172" s="129"/>
      <c r="M172" s="88"/>
      <c r="N172" s="88"/>
      <c r="O172" s="88"/>
      <c r="P172" s="88"/>
      <c r="Q172" s="88"/>
      <c r="R172" s="88"/>
      <c r="S172" s="130"/>
      <c r="T172" s="130"/>
      <c r="U172" s="130"/>
      <c r="V172" s="130"/>
      <c r="W172" s="130"/>
      <c r="X172" s="130"/>
      <c r="Y172" s="90"/>
      <c r="Z172" s="90"/>
      <c r="AA172" s="90"/>
      <c r="AB172" s="90"/>
      <c r="AC172" s="90"/>
      <c r="AD172" s="90"/>
      <c r="AE172" s="91"/>
      <c r="AF172" s="91"/>
      <c r="AG172" s="91"/>
      <c r="AH172" s="91"/>
      <c r="AI172" s="91"/>
      <c r="AJ172" s="91"/>
      <c r="AK172" s="226"/>
      <c r="AL172" s="226"/>
      <c r="AM172" s="226"/>
      <c r="AN172" s="226"/>
      <c r="AO172" s="226"/>
      <c r="AP172" s="226"/>
      <c r="AQ172" s="92"/>
      <c r="AR172" s="92"/>
      <c r="AS172" s="92"/>
      <c r="AT172" s="92"/>
      <c r="AU172" s="92"/>
      <c r="AV172" s="92"/>
      <c r="AW172" s="92"/>
      <c r="AX172" s="92"/>
      <c r="AY172" s="92"/>
      <c r="AZ172" s="91"/>
      <c r="BA172" s="91"/>
      <c r="BB172" s="91"/>
      <c r="BC172" s="91"/>
      <c r="BD172" s="117"/>
      <c r="BE172" s="131"/>
      <c r="BF172" s="131"/>
      <c r="BG172" s="131"/>
      <c r="BH172" s="131"/>
      <c r="BI172" s="131"/>
      <c r="BJ172" s="131"/>
      <c r="BK172" s="131"/>
      <c r="BL172" s="131"/>
      <c r="BM172" s="131"/>
      <c r="BN172" s="131"/>
      <c r="BO172" s="131"/>
      <c r="BP172" s="131"/>
      <c r="BQ172" s="131"/>
      <c r="BR172" s="131"/>
      <c r="BS172" s="131"/>
      <c r="BT172" s="131"/>
      <c r="BU172" s="131"/>
      <c r="BV172" s="131"/>
      <c r="BW172" s="131"/>
      <c r="BX172" s="131"/>
      <c r="BY172" s="131"/>
      <c r="BZ172" s="131"/>
      <c r="CA172" s="131"/>
      <c r="CB172" s="131"/>
      <c r="CC172" s="131"/>
      <c r="CD172" s="117"/>
      <c r="CE172" s="117"/>
      <c r="CF172" s="117"/>
      <c r="CG172" s="133"/>
      <c r="CH172" s="117"/>
      <c r="CI172" s="117"/>
      <c r="CJ172" s="117"/>
      <c r="CK172" s="117"/>
      <c r="CL172" s="117"/>
      <c r="CM172" s="117"/>
      <c r="CN172" s="117"/>
      <c r="CO172" s="117"/>
      <c r="CP172" s="117"/>
      <c r="CQ172" s="117"/>
      <c r="CR172" s="117"/>
      <c r="CS172" s="117"/>
      <c r="CT172" s="117"/>
      <c r="CU172" s="117"/>
      <c r="CV172" s="117"/>
      <c r="CW172" s="117"/>
      <c r="CX172" s="117"/>
      <c r="CY172" s="117"/>
      <c r="CZ172" s="117"/>
      <c r="DA172" s="117"/>
      <c r="DB172" s="117"/>
      <c r="DC172" s="117"/>
      <c r="DD172" s="117"/>
      <c r="DE172" s="117"/>
      <c r="DF172" s="117"/>
      <c r="DG172" s="117"/>
      <c r="DH172" s="117"/>
      <c r="DI172" s="117"/>
      <c r="DJ172" s="117"/>
      <c r="DK172" s="117"/>
      <c r="DL172" s="117"/>
      <c r="DM172" s="117"/>
      <c r="DN172" s="117"/>
      <c r="DO172" s="117"/>
      <c r="DP172" s="117"/>
      <c r="DQ172" s="117"/>
      <c r="DR172" s="117"/>
      <c r="DS172" s="117"/>
      <c r="DT172" s="117"/>
      <c r="DU172" s="117"/>
      <c r="DV172" s="117"/>
      <c r="DW172" s="117"/>
      <c r="DX172" s="117"/>
      <c r="DY172" s="117"/>
      <c r="DZ172" s="21"/>
      <c r="EA172" s="21"/>
      <c r="EB172" s="21"/>
      <c r="EC172" s="21"/>
      <c r="ED172" s="21"/>
      <c r="EE172" s="21"/>
      <c r="EF172" s="21"/>
      <c r="EG172" s="21"/>
      <c r="EH172" s="21"/>
      <c r="EI172" s="21"/>
      <c r="EJ172" s="21"/>
      <c r="EK172" s="21"/>
      <c r="EL172" s="21"/>
      <c r="EM172" s="21"/>
      <c r="EN172" s="21"/>
      <c r="EO172" s="21"/>
      <c r="EP172" s="21"/>
      <c r="EQ172" s="21"/>
      <c r="ER172" s="21"/>
      <c r="ES172" s="21"/>
      <c r="ET172" s="21"/>
      <c r="EU172" s="21"/>
      <c r="EV172" s="21"/>
      <c r="EW172" s="21"/>
      <c r="EX172" s="21"/>
      <c r="EZ172" s="21"/>
      <c r="FA172" s="21"/>
      <c r="FB172" s="21"/>
      <c r="FC172" s="21"/>
      <c r="FD172" s="21"/>
      <c r="FE172" s="21"/>
      <c r="FF172" s="21"/>
      <c r="FG172" s="21"/>
      <c r="FH172" s="21"/>
      <c r="FI172" s="21"/>
      <c r="FJ172" s="21"/>
      <c r="FK172" s="21"/>
      <c r="FL172" s="21"/>
      <c r="FN172" s="21"/>
      <c r="FO172" s="21"/>
      <c r="FP172" s="21"/>
      <c r="FQ172" s="21"/>
      <c r="FR172" s="21"/>
      <c r="FS172" s="21"/>
      <c r="FT172" s="21"/>
      <c r="FU172" s="21"/>
      <c r="FV172" s="21"/>
      <c r="FW172" s="21"/>
      <c r="FX172" s="21"/>
      <c r="FY172" s="21"/>
      <c r="FZ172" s="21"/>
      <c r="GA172" s="21"/>
      <c r="GB172" s="21"/>
      <c r="GC172" s="21"/>
      <c r="GD172" s="21"/>
      <c r="GE172" s="21"/>
      <c r="GF172" s="21"/>
      <c r="GG172" s="21"/>
      <c r="GH172" s="21"/>
    </row>
    <row r="173" spans="1:190" ht="16.5" customHeight="1">
      <c r="A173" s="83"/>
      <c r="B173" s="83"/>
      <c r="C173" s="83"/>
      <c r="D173" s="85"/>
      <c r="E173" s="128"/>
      <c r="F173" s="129"/>
      <c r="G173" s="129"/>
      <c r="H173" s="129"/>
      <c r="I173" s="129"/>
      <c r="J173" s="129"/>
      <c r="K173" s="129"/>
      <c r="L173" s="129"/>
      <c r="M173" s="88"/>
      <c r="N173" s="88"/>
      <c r="O173" s="88"/>
      <c r="P173" s="88"/>
      <c r="Q173" s="88"/>
      <c r="R173" s="88"/>
      <c r="S173" s="130"/>
      <c r="T173" s="130"/>
      <c r="U173" s="130"/>
      <c r="V173" s="130"/>
      <c r="W173" s="130"/>
      <c r="X173" s="130"/>
      <c r="Y173" s="90"/>
      <c r="Z173" s="90"/>
      <c r="AA173" s="90"/>
      <c r="AB173" s="90"/>
      <c r="AC173" s="90"/>
      <c r="AD173" s="90"/>
      <c r="AE173" s="91"/>
      <c r="AF173" s="91"/>
      <c r="AG173" s="91"/>
      <c r="AH173" s="91"/>
      <c r="AI173" s="91"/>
      <c r="AJ173" s="91"/>
      <c r="AK173" s="226"/>
      <c r="AL173" s="226"/>
      <c r="AM173" s="226"/>
      <c r="AN173" s="226"/>
      <c r="AO173" s="226"/>
      <c r="AP173" s="226"/>
      <c r="AQ173" s="92"/>
      <c r="AR173" s="92"/>
      <c r="AS173" s="92"/>
      <c r="AT173" s="92"/>
      <c r="AU173" s="92"/>
      <c r="AV173" s="92"/>
      <c r="AW173" s="92"/>
      <c r="AX173" s="92"/>
      <c r="AY173" s="92"/>
      <c r="AZ173" s="91"/>
      <c r="BA173" s="91"/>
      <c r="BB173" s="91"/>
      <c r="BC173" s="91"/>
      <c r="BD173" s="117"/>
      <c r="BE173" s="131"/>
      <c r="BF173" s="131"/>
      <c r="BG173" s="131"/>
      <c r="BH173" s="131"/>
      <c r="BI173" s="131"/>
      <c r="BJ173" s="131"/>
      <c r="BK173" s="131"/>
      <c r="BL173" s="131"/>
      <c r="BM173" s="131"/>
      <c r="BN173" s="131"/>
      <c r="BO173" s="131"/>
      <c r="BP173" s="131"/>
      <c r="BQ173" s="131"/>
      <c r="BR173" s="131"/>
      <c r="BS173" s="131"/>
      <c r="BT173" s="131"/>
      <c r="BU173" s="131"/>
      <c r="BV173" s="131"/>
      <c r="BW173" s="131"/>
      <c r="BX173" s="131"/>
      <c r="BY173" s="131"/>
      <c r="BZ173" s="131"/>
      <c r="CA173" s="131"/>
      <c r="CB173" s="131"/>
      <c r="CC173" s="131"/>
      <c r="CD173" s="117"/>
      <c r="CE173" s="117"/>
      <c r="CF173" s="117"/>
      <c r="CG173" s="133"/>
      <c r="CH173" s="117"/>
      <c r="CI173" s="117"/>
      <c r="CJ173" s="117"/>
      <c r="CK173" s="117"/>
      <c r="CL173" s="117"/>
      <c r="CM173" s="117"/>
      <c r="CN173" s="117"/>
      <c r="CO173" s="117"/>
      <c r="CP173" s="117"/>
      <c r="CQ173" s="117"/>
      <c r="CR173" s="117"/>
      <c r="CS173" s="117"/>
      <c r="CT173" s="117"/>
      <c r="CU173" s="117"/>
      <c r="CV173" s="117"/>
      <c r="CW173" s="117"/>
      <c r="CX173" s="117"/>
      <c r="CY173" s="117"/>
      <c r="CZ173" s="117"/>
      <c r="DA173" s="117"/>
      <c r="DB173" s="117"/>
      <c r="DC173" s="117"/>
      <c r="DD173" s="117"/>
      <c r="DE173" s="117"/>
      <c r="DF173" s="117"/>
      <c r="DG173" s="117"/>
      <c r="DH173" s="117"/>
      <c r="DI173" s="117"/>
      <c r="DJ173" s="117"/>
      <c r="DK173" s="117"/>
      <c r="DL173" s="117"/>
      <c r="DM173" s="117"/>
      <c r="DN173" s="117"/>
      <c r="DO173" s="117"/>
      <c r="DP173" s="117"/>
      <c r="DQ173" s="117"/>
      <c r="DR173" s="117"/>
      <c r="DS173" s="117"/>
      <c r="DT173" s="117"/>
      <c r="DU173" s="117"/>
      <c r="DV173" s="117"/>
      <c r="DW173" s="117"/>
      <c r="DX173" s="117"/>
      <c r="DY173" s="117"/>
      <c r="DZ173" s="21"/>
      <c r="EA173" s="21"/>
      <c r="EB173" s="21"/>
      <c r="EC173" s="21"/>
      <c r="ED173" s="21"/>
      <c r="EE173" s="21"/>
      <c r="EF173" s="21"/>
      <c r="EG173" s="21"/>
      <c r="EH173" s="21"/>
      <c r="EI173" s="21"/>
      <c r="EJ173" s="21"/>
      <c r="EK173" s="21"/>
      <c r="EL173" s="21"/>
      <c r="EM173" s="21"/>
      <c r="EN173" s="21"/>
      <c r="EO173" s="21"/>
      <c r="EP173" s="21"/>
      <c r="EQ173" s="21"/>
      <c r="ER173" s="21"/>
      <c r="ES173" s="21"/>
      <c r="ET173" s="21"/>
      <c r="EU173" s="21"/>
      <c r="EV173" s="21"/>
      <c r="EW173" s="21"/>
      <c r="EX173" s="21"/>
      <c r="EZ173" s="21"/>
      <c r="FA173" s="21"/>
      <c r="FB173" s="21"/>
      <c r="FC173" s="21"/>
      <c r="FD173" s="21"/>
      <c r="FE173" s="21"/>
      <c r="FF173" s="21"/>
      <c r="FG173" s="21"/>
      <c r="FH173" s="21"/>
      <c r="FI173" s="21"/>
      <c r="FJ173" s="21"/>
      <c r="FK173" s="21"/>
      <c r="FL173" s="21"/>
      <c r="FN173" s="21"/>
      <c r="FO173" s="21"/>
      <c r="FP173" s="21"/>
      <c r="FQ173" s="21"/>
      <c r="FR173" s="21"/>
      <c r="FS173" s="21"/>
      <c r="FT173" s="21"/>
      <c r="FU173" s="21"/>
      <c r="FV173" s="21"/>
      <c r="FW173" s="21"/>
      <c r="FX173" s="21"/>
      <c r="FY173" s="21"/>
      <c r="FZ173" s="21"/>
      <c r="GA173" s="21"/>
      <c r="GB173" s="21"/>
      <c r="GC173" s="21"/>
      <c r="GD173" s="21"/>
      <c r="GE173" s="21"/>
      <c r="GF173" s="21"/>
      <c r="GG173" s="21"/>
      <c r="GH173" s="21"/>
    </row>
    <row r="174" spans="1:190" ht="16.5" customHeight="1">
      <c r="A174" s="83"/>
      <c r="B174" s="83"/>
      <c r="C174" s="83"/>
      <c r="D174" s="85"/>
      <c r="E174" s="128"/>
      <c r="F174" s="129"/>
      <c r="G174" s="129"/>
      <c r="H174" s="129"/>
      <c r="I174" s="129"/>
      <c r="J174" s="129"/>
      <c r="K174" s="129"/>
      <c r="L174" s="129"/>
      <c r="M174" s="88"/>
      <c r="N174" s="88"/>
      <c r="O174" s="88"/>
      <c r="P174" s="88"/>
      <c r="Q174" s="88"/>
      <c r="R174" s="88"/>
      <c r="S174" s="130"/>
      <c r="T174" s="130"/>
      <c r="U174" s="130"/>
      <c r="V174" s="130"/>
      <c r="W174" s="130"/>
      <c r="X174" s="130"/>
      <c r="Y174" s="90"/>
      <c r="Z174" s="90"/>
      <c r="AA174" s="90"/>
      <c r="AB174" s="90"/>
      <c r="AC174" s="90"/>
      <c r="AD174" s="90"/>
      <c r="AE174" s="91"/>
      <c r="AF174" s="91"/>
      <c r="AG174" s="91"/>
      <c r="AH174" s="91"/>
      <c r="AI174" s="91"/>
      <c r="AJ174" s="91"/>
      <c r="AK174" s="226"/>
      <c r="AL174" s="226"/>
      <c r="AM174" s="226"/>
      <c r="AN174" s="226"/>
      <c r="AO174" s="226"/>
      <c r="AP174" s="226"/>
      <c r="AQ174" s="92"/>
      <c r="AR174" s="92"/>
      <c r="AS174" s="92"/>
      <c r="AT174" s="92"/>
      <c r="AU174" s="92"/>
      <c r="AV174" s="92"/>
      <c r="AW174" s="92"/>
      <c r="AX174" s="92"/>
      <c r="AY174" s="92"/>
      <c r="AZ174" s="91"/>
      <c r="BA174" s="91"/>
      <c r="BB174" s="91"/>
      <c r="BC174" s="91"/>
      <c r="BD174" s="117"/>
      <c r="BE174" s="131"/>
      <c r="BF174" s="131"/>
      <c r="BG174" s="131"/>
      <c r="BH174" s="131"/>
      <c r="BI174" s="131"/>
      <c r="BJ174" s="131"/>
      <c r="BK174" s="131"/>
      <c r="BL174" s="131"/>
      <c r="BM174" s="131"/>
      <c r="BN174" s="131"/>
      <c r="BO174" s="131"/>
      <c r="BP174" s="131"/>
      <c r="BQ174" s="131"/>
      <c r="BR174" s="131"/>
      <c r="BS174" s="131"/>
      <c r="BT174" s="131"/>
      <c r="BU174" s="131"/>
      <c r="BV174" s="131"/>
      <c r="BW174" s="131"/>
      <c r="BX174" s="131"/>
      <c r="BY174" s="131"/>
      <c r="BZ174" s="131"/>
      <c r="CA174" s="131"/>
      <c r="CB174" s="131"/>
      <c r="CC174" s="131"/>
      <c r="CD174" s="117"/>
      <c r="CE174" s="117"/>
      <c r="CF174" s="117"/>
      <c r="CG174" s="133"/>
      <c r="CH174" s="117"/>
      <c r="CI174" s="117"/>
      <c r="CJ174" s="117"/>
      <c r="CK174" s="117"/>
      <c r="CL174" s="117"/>
      <c r="CM174" s="117"/>
      <c r="CN174" s="117"/>
      <c r="CO174" s="117"/>
      <c r="CP174" s="117"/>
      <c r="CQ174" s="117"/>
      <c r="CR174" s="117"/>
      <c r="CS174" s="117"/>
      <c r="CT174" s="117"/>
      <c r="CU174" s="117"/>
      <c r="CV174" s="117"/>
      <c r="CW174" s="117"/>
      <c r="CX174" s="117"/>
      <c r="CY174" s="117"/>
      <c r="CZ174" s="117"/>
      <c r="DA174" s="117"/>
      <c r="DB174" s="117"/>
      <c r="DC174" s="117"/>
      <c r="DD174" s="117"/>
      <c r="DE174" s="117"/>
      <c r="DF174" s="117"/>
      <c r="DG174" s="117"/>
      <c r="DH174" s="117"/>
      <c r="DI174" s="117"/>
      <c r="DJ174" s="117"/>
      <c r="DK174" s="117"/>
      <c r="DL174" s="117"/>
      <c r="DM174" s="117"/>
      <c r="DN174" s="117"/>
      <c r="DO174" s="117"/>
      <c r="DP174" s="117"/>
      <c r="DQ174" s="117"/>
      <c r="DR174" s="117"/>
      <c r="DS174" s="117"/>
      <c r="DT174" s="117"/>
      <c r="DU174" s="117"/>
      <c r="DV174" s="117"/>
      <c r="DW174" s="117"/>
      <c r="DX174" s="117"/>
      <c r="DY174" s="117"/>
      <c r="DZ174" s="21"/>
      <c r="EA174" s="21"/>
      <c r="EB174" s="21"/>
      <c r="EC174" s="21"/>
      <c r="ED174" s="21"/>
      <c r="EE174" s="21"/>
      <c r="EF174" s="21"/>
      <c r="EG174" s="21"/>
      <c r="EH174" s="21"/>
      <c r="EI174" s="21"/>
      <c r="EJ174" s="21"/>
      <c r="EK174" s="21"/>
      <c r="EL174" s="21"/>
      <c r="EM174" s="21"/>
      <c r="EN174" s="21"/>
      <c r="EO174" s="21"/>
      <c r="EP174" s="21"/>
      <c r="EQ174" s="21"/>
      <c r="ER174" s="21"/>
      <c r="ES174" s="21"/>
      <c r="ET174" s="21"/>
      <c r="EU174" s="21"/>
      <c r="EV174" s="21"/>
      <c r="EW174" s="21"/>
      <c r="EX174" s="21"/>
      <c r="EZ174" s="21"/>
      <c r="FA174" s="21"/>
      <c r="FB174" s="21"/>
      <c r="FC174" s="21"/>
      <c r="FD174" s="21"/>
      <c r="FE174" s="21"/>
      <c r="FF174" s="21"/>
      <c r="FG174" s="21"/>
      <c r="FH174" s="21"/>
      <c r="FI174" s="21"/>
      <c r="FJ174" s="21"/>
      <c r="FK174" s="21"/>
      <c r="FL174" s="21"/>
      <c r="FN174" s="21"/>
      <c r="FO174" s="21"/>
      <c r="FP174" s="21"/>
      <c r="FQ174" s="21"/>
      <c r="FR174" s="21"/>
      <c r="FS174" s="21"/>
      <c r="FT174" s="21"/>
      <c r="FU174" s="21"/>
      <c r="FV174" s="21"/>
      <c r="FW174" s="21"/>
      <c r="FX174" s="21"/>
      <c r="FY174" s="21"/>
      <c r="FZ174" s="21"/>
      <c r="GA174" s="21"/>
      <c r="GB174" s="21"/>
      <c r="GC174" s="21"/>
      <c r="GD174" s="21"/>
      <c r="GE174" s="21"/>
      <c r="GF174" s="21"/>
      <c r="GG174" s="21"/>
      <c r="GH174" s="21"/>
    </row>
    <row r="175" spans="1:190" ht="16.5" customHeight="1">
      <c r="A175" s="83"/>
      <c r="B175" s="83"/>
      <c r="C175" s="83"/>
      <c r="D175" s="85"/>
      <c r="E175" s="128"/>
      <c r="F175" s="129"/>
      <c r="G175" s="129"/>
      <c r="H175" s="129"/>
      <c r="I175" s="129"/>
      <c r="J175" s="129"/>
      <c r="K175" s="129"/>
      <c r="L175" s="129"/>
      <c r="M175" s="88"/>
      <c r="N175" s="88"/>
      <c r="O175" s="88"/>
      <c r="P175" s="88"/>
      <c r="Q175" s="88"/>
      <c r="R175" s="88"/>
      <c r="S175" s="130"/>
      <c r="T175" s="130"/>
      <c r="U175" s="130"/>
      <c r="V175" s="130"/>
      <c r="W175" s="130"/>
      <c r="X175" s="130"/>
      <c r="Y175" s="90"/>
      <c r="Z175" s="90"/>
      <c r="AA175" s="90"/>
      <c r="AB175" s="90"/>
      <c r="AC175" s="90"/>
      <c r="AD175" s="90"/>
      <c r="AE175" s="91"/>
      <c r="AF175" s="91"/>
      <c r="AG175" s="91"/>
      <c r="AH175" s="91"/>
      <c r="AI175" s="91"/>
      <c r="AJ175" s="91"/>
      <c r="AK175" s="226"/>
      <c r="AL175" s="226"/>
      <c r="AM175" s="226"/>
      <c r="AN175" s="226"/>
      <c r="AO175" s="226"/>
      <c r="AP175" s="226"/>
      <c r="AQ175" s="92"/>
      <c r="AR175" s="92"/>
      <c r="AS175" s="92"/>
      <c r="AT175" s="92"/>
      <c r="AU175" s="92"/>
      <c r="AV175" s="92"/>
      <c r="AW175" s="92"/>
      <c r="AX175" s="92"/>
      <c r="AY175" s="92"/>
      <c r="AZ175" s="91"/>
      <c r="BA175" s="132"/>
      <c r="BB175" s="91"/>
      <c r="BC175" s="91"/>
      <c r="BD175" s="117"/>
      <c r="BE175" s="131"/>
      <c r="BF175" s="131"/>
      <c r="BG175" s="131"/>
      <c r="BH175" s="131"/>
      <c r="BI175" s="131"/>
      <c r="BJ175" s="131"/>
      <c r="BK175" s="131"/>
      <c r="BL175" s="131"/>
      <c r="BM175" s="131"/>
      <c r="BN175" s="131"/>
      <c r="BO175" s="131"/>
      <c r="BP175" s="131"/>
      <c r="BQ175" s="131"/>
      <c r="BR175" s="131"/>
      <c r="BS175" s="131"/>
      <c r="BT175" s="131"/>
      <c r="BU175" s="131"/>
      <c r="BV175" s="131"/>
      <c r="BW175" s="131"/>
      <c r="BX175" s="131"/>
      <c r="BY175" s="131"/>
      <c r="BZ175" s="131"/>
      <c r="CA175" s="131"/>
      <c r="CB175" s="131"/>
      <c r="CC175" s="131"/>
      <c r="CD175" s="117"/>
      <c r="CE175" s="117"/>
      <c r="CF175" s="117"/>
      <c r="CG175" s="133"/>
      <c r="CH175" s="117"/>
      <c r="CI175" s="117"/>
      <c r="CJ175" s="117"/>
      <c r="CK175" s="117"/>
      <c r="CL175" s="117"/>
      <c r="CM175" s="117"/>
      <c r="CN175" s="117"/>
      <c r="CO175" s="117"/>
      <c r="CP175" s="117"/>
      <c r="CQ175" s="117"/>
      <c r="CR175" s="117"/>
      <c r="CS175" s="117"/>
      <c r="CT175" s="117"/>
      <c r="CU175" s="117"/>
      <c r="CV175" s="117"/>
      <c r="CW175" s="117"/>
      <c r="CX175" s="117"/>
      <c r="CY175" s="117"/>
      <c r="CZ175" s="117"/>
      <c r="DA175" s="117"/>
      <c r="DB175" s="117"/>
      <c r="DC175" s="117"/>
      <c r="DD175" s="117"/>
      <c r="DE175" s="117"/>
      <c r="DF175" s="117"/>
      <c r="DG175" s="117"/>
      <c r="DH175" s="117"/>
      <c r="DI175" s="117"/>
      <c r="DJ175" s="117"/>
      <c r="DK175" s="117"/>
      <c r="DL175" s="117"/>
      <c r="DM175" s="117"/>
      <c r="DN175" s="117"/>
      <c r="DO175" s="117"/>
      <c r="DP175" s="117"/>
      <c r="DQ175" s="117"/>
      <c r="DR175" s="117"/>
      <c r="DS175" s="117"/>
      <c r="DT175" s="117"/>
      <c r="DU175" s="117"/>
      <c r="DV175" s="117"/>
      <c r="DW175" s="117"/>
      <c r="DX175" s="117"/>
      <c r="DY175" s="117"/>
      <c r="DZ175" s="21"/>
      <c r="EA175" s="21"/>
      <c r="EB175" s="21"/>
      <c r="EC175" s="21"/>
      <c r="ED175" s="21"/>
      <c r="EE175" s="21"/>
      <c r="EF175" s="21"/>
      <c r="EG175" s="21"/>
      <c r="EH175" s="21"/>
      <c r="EI175" s="21"/>
      <c r="EJ175" s="21"/>
      <c r="EK175" s="21"/>
      <c r="EL175" s="21"/>
      <c r="EM175" s="21"/>
      <c r="EN175" s="21"/>
      <c r="EO175" s="21"/>
      <c r="EP175" s="21"/>
      <c r="EQ175" s="21"/>
      <c r="ER175" s="21"/>
      <c r="ES175" s="21"/>
      <c r="ET175" s="21"/>
      <c r="EU175" s="21"/>
      <c r="EV175" s="21"/>
      <c r="EW175" s="21"/>
      <c r="EX175" s="21"/>
      <c r="EZ175" s="21"/>
      <c r="FA175" s="21"/>
      <c r="FB175" s="21"/>
      <c r="FC175" s="21"/>
      <c r="FD175" s="21"/>
      <c r="FE175" s="21"/>
      <c r="FF175" s="21"/>
      <c r="FG175" s="21"/>
      <c r="FH175" s="21"/>
      <c r="FI175" s="21"/>
      <c r="FJ175" s="21"/>
      <c r="FK175" s="21"/>
      <c r="FL175" s="21"/>
      <c r="FN175" s="21"/>
      <c r="FO175" s="21"/>
      <c r="FP175" s="21"/>
      <c r="FQ175" s="21"/>
      <c r="FR175" s="21"/>
      <c r="FS175" s="21"/>
      <c r="FT175" s="21"/>
      <c r="FU175" s="21"/>
      <c r="FV175" s="21"/>
      <c r="FW175" s="21"/>
      <c r="FX175" s="21"/>
      <c r="FY175" s="21"/>
      <c r="FZ175" s="21"/>
      <c r="GA175" s="21"/>
      <c r="GB175" s="21"/>
      <c r="GC175" s="21"/>
      <c r="GD175" s="21"/>
      <c r="GE175" s="21"/>
      <c r="GF175" s="21"/>
      <c r="GG175" s="21"/>
      <c r="GH175" s="21"/>
    </row>
    <row r="176" spans="1:190" ht="16.5" customHeight="1">
      <c r="A176" s="83"/>
      <c r="B176" s="83"/>
      <c r="C176" s="83"/>
      <c r="D176" s="85"/>
      <c r="E176" s="128"/>
      <c r="F176" s="129"/>
      <c r="G176" s="129"/>
      <c r="H176" s="129"/>
      <c r="I176" s="129"/>
      <c r="J176" s="129"/>
      <c r="K176" s="129"/>
      <c r="L176" s="129"/>
      <c r="M176" s="88"/>
      <c r="N176" s="88"/>
      <c r="O176" s="88"/>
      <c r="P176" s="88"/>
      <c r="Q176" s="88"/>
      <c r="R176" s="88"/>
      <c r="S176" s="130"/>
      <c r="T176" s="130"/>
      <c r="U176" s="130"/>
      <c r="V176" s="130"/>
      <c r="W176" s="130"/>
      <c r="X176" s="130"/>
      <c r="Y176" s="90"/>
      <c r="Z176" s="90"/>
      <c r="AA176" s="90"/>
      <c r="AB176" s="90"/>
      <c r="AC176" s="90"/>
      <c r="AD176" s="90"/>
      <c r="AE176" s="91"/>
      <c r="AF176" s="91"/>
      <c r="AG176" s="91"/>
      <c r="AH176" s="91"/>
      <c r="AI176" s="91"/>
      <c r="AJ176" s="91"/>
      <c r="AK176" s="226"/>
      <c r="AL176" s="226"/>
      <c r="AM176" s="226"/>
      <c r="AN176" s="226"/>
      <c r="AO176" s="226"/>
      <c r="AP176" s="226"/>
      <c r="AQ176" s="92"/>
      <c r="AR176" s="92"/>
      <c r="AS176" s="92"/>
      <c r="AT176" s="92"/>
      <c r="AU176" s="92"/>
      <c r="AV176" s="92"/>
      <c r="AW176" s="92"/>
      <c r="AX176" s="92"/>
      <c r="AY176" s="92"/>
      <c r="AZ176" s="91"/>
      <c r="BA176" s="91"/>
      <c r="BB176" s="91"/>
      <c r="BC176" s="91"/>
      <c r="BD176" s="117"/>
      <c r="BE176" s="131"/>
      <c r="BF176" s="131"/>
      <c r="BG176" s="131"/>
      <c r="BH176" s="131"/>
      <c r="BI176" s="131"/>
      <c r="BJ176" s="131"/>
      <c r="BK176" s="131"/>
      <c r="BL176" s="131"/>
      <c r="BM176" s="131"/>
      <c r="BN176" s="131"/>
      <c r="BO176" s="131"/>
      <c r="BP176" s="131"/>
      <c r="BQ176" s="131"/>
      <c r="BR176" s="131"/>
      <c r="BS176" s="131"/>
      <c r="BT176" s="131"/>
      <c r="BU176" s="131"/>
      <c r="BV176" s="131"/>
      <c r="BW176" s="131"/>
      <c r="BX176" s="131"/>
      <c r="BY176" s="131"/>
      <c r="BZ176" s="131"/>
      <c r="CA176" s="131"/>
      <c r="CB176" s="131"/>
      <c r="CC176" s="131"/>
      <c r="CD176" s="117"/>
      <c r="CE176" s="117"/>
      <c r="CF176" s="117"/>
      <c r="CG176" s="133"/>
      <c r="CH176" s="117"/>
      <c r="CI176" s="117"/>
      <c r="CJ176" s="117"/>
      <c r="CK176" s="117"/>
      <c r="CL176" s="117"/>
      <c r="CM176" s="117"/>
      <c r="CN176" s="117"/>
      <c r="CO176" s="117"/>
      <c r="CP176" s="117"/>
      <c r="CQ176" s="117"/>
      <c r="CR176" s="117"/>
      <c r="CS176" s="117"/>
      <c r="CT176" s="117"/>
      <c r="CU176" s="117"/>
      <c r="CV176" s="117"/>
      <c r="CW176" s="117"/>
      <c r="CX176" s="117"/>
      <c r="CY176" s="117"/>
      <c r="CZ176" s="117"/>
      <c r="DA176" s="117"/>
      <c r="DB176" s="117"/>
      <c r="DC176" s="117"/>
      <c r="DD176" s="117"/>
      <c r="DE176" s="117"/>
      <c r="DF176" s="117"/>
      <c r="DG176" s="117"/>
      <c r="DH176" s="117"/>
      <c r="DI176" s="117"/>
      <c r="DJ176" s="117"/>
      <c r="DK176" s="117"/>
      <c r="DL176" s="117"/>
      <c r="DM176" s="117"/>
      <c r="DN176" s="117"/>
      <c r="DO176" s="117"/>
      <c r="DP176" s="117"/>
      <c r="DQ176" s="117"/>
      <c r="DR176" s="117"/>
      <c r="DS176" s="117"/>
      <c r="DT176" s="117"/>
      <c r="DU176" s="117"/>
      <c r="DV176" s="117"/>
      <c r="DW176" s="117"/>
      <c r="DX176" s="117"/>
      <c r="DY176" s="117"/>
      <c r="DZ176" s="21"/>
      <c r="EA176" s="21"/>
      <c r="EB176" s="21"/>
      <c r="EC176" s="21"/>
      <c r="ED176" s="21"/>
      <c r="EE176" s="21"/>
      <c r="EF176" s="21"/>
      <c r="EG176" s="21"/>
      <c r="EH176" s="21"/>
      <c r="EI176" s="21"/>
      <c r="EJ176" s="21"/>
      <c r="EK176" s="21"/>
      <c r="EL176" s="21"/>
      <c r="EM176" s="21"/>
      <c r="EN176" s="21"/>
      <c r="EO176" s="21"/>
      <c r="EP176" s="21"/>
      <c r="EQ176" s="21"/>
      <c r="ER176" s="21"/>
      <c r="ES176" s="21"/>
      <c r="ET176" s="21"/>
      <c r="EU176" s="21"/>
      <c r="EV176" s="21"/>
      <c r="EW176" s="21"/>
      <c r="EX176" s="21"/>
      <c r="EZ176" s="21"/>
      <c r="FA176" s="21"/>
      <c r="FB176" s="21"/>
      <c r="FC176" s="21"/>
      <c r="FD176" s="21"/>
      <c r="FE176" s="21"/>
      <c r="FF176" s="21"/>
      <c r="FG176" s="21"/>
      <c r="FH176" s="21"/>
      <c r="FI176" s="21"/>
      <c r="FJ176" s="21"/>
      <c r="FK176" s="21"/>
      <c r="FL176" s="21"/>
      <c r="FN176" s="21"/>
      <c r="FO176" s="21"/>
      <c r="FP176" s="21"/>
      <c r="FQ176" s="21"/>
      <c r="FR176" s="21"/>
      <c r="FS176" s="21"/>
      <c r="FT176" s="21"/>
      <c r="FU176" s="21"/>
      <c r="FV176" s="21"/>
      <c r="FW176" s="21"/>
      <c r="FX176" s="21"/>
      <c r="FY176" s="21"/>
      <c r="FZ176" s="21"/>
      <c r="GA176" s="21"/>
      <c r="GB176" s="21"/>
      <c r="GC176" s="21"/>
      <c r="GD176" s="21"/>
      <c r="GE176" s="21"/>
      <c r="GF176" s="21"/>
      <c r="GG176" s="21"/>
      <c r="GH176" s="21"/>
    </row>
    <row r="177" spans="1:190" ht="16.5" customHeight="1">
      <c r="A177" s="83"/>
      <c r="B177" s="83"/>
      <c r="C177" s="83"/>
      <c r="D177" s="85"/>
      <c r="E177" s="128"/>
      <c r="F177" s="129"/>
      <c r="G177" s="129"/>
      <c r="H177" s="129"/>
      <c r="I177" s="129"/>
      <c r="J177" s="129"/>
      <c r="K177" s="129"/>
      <c r="L177" s="129"/>
      <c r="M177" s="88"/>
      <c r="N177" s="88"/>
      <c r="O177" s="88"/>
      <c r="P177" s="88"/>
      <c r="Q177" s="88"/>
      <c r="R177" s="88"/>
      <c r="S177" s="130"/>
      <c r="T177" s="130"/>
      <c r="U177" s="130"/>
      <c r="V177" s="130"/>
      <c r="W177" s="130"/>
      <c r="X177" s="130"/>
      <c r="Y177" s="90"/>
      <c r="Z177" s="90"/>
      <c r="AA177" s="90"/>
      <c r="AB177" s="90"/>
      <c r="AC177" s="90"/>
      <c r="AD177" s="90"/>
      <c r="AE177" s="91"/>
      <c r="AF177" s="91"/>
      <c r="AG177" s="91"/>
      <c r="AH177" s="91"/>
      <c r="AI177" s="91"/>
      <c r="AJ177" s="91"/>
      <c r="AK177" s="226"/>
      <c r="AL177" s="226"/>
      <c r="AM177" s="226"/>
      <c r="AN177" s="226"/>
      <c r="AO177" s="226"/>
      <c r="AP177" s="226"/>
      <c r="AQ177" s="92"/>
      <c r="AR177" s="92"/>
      <c r="AS177" s="92"/>
      <c r="AT177" s="92"/>
      <c r="AU177" s="92"/>
      <c r="AV177" s="92"/>
      <c r="AW177" s="92"/>
      <c r="AX177" s="92"/>
      <c r="AY177" s="92"/>
      <c r="AZ177" s="91"/>
      <c r="BA177" s="91"/>
      <c r="BB177" s="91"/>
      <c r="BC177" s="91"/>
      <c r="BD177" s="117"/>
      <c r="BE177" s="131"/>
      <c r="BF177" s="131"/>
      <c r="BG177" s="131"/>
      <c r="BH177" s="131"/>
      <c r="BI177" s="131"/>
      <c r="BJ177" s="131"/>
      <c r="BK177" s="131"/>
      <c r="BL177" s="131"/>
      <c r="BM177" s="131"/>
      <c r="BN177" s="131"/>
      <c r="BO177" s="131"/>
      <c r="BP177" s="131"/>
      <c r="BQ177" s="131"/>
      <c r="BR177" s="131"/>
      <c r="BS177" s="131"/>
      <c r="BT177" s="131"/>
      <c r="BU177" s="131"/>
      <c r="BV177" s="131"/>
      <c r="BW177" s="131"/>
      <c r="BX177" s="131"/>
      <c r="BY177" s="131"/>
      <c r="BZ177" s="131"/>
      <c r="CA177" s="131"/>
      <c r="CB177" s="131"/>
      <c r="CC177" s="131"/>
      <c r="CD177" s="117"/>
      <c r="CE177" s="117"/>
      <c r="CF177" s="117"/>
      <c r="CG177" s="133"/>
      <c r="CH177" s="117"/>
      <c r="CI177" s="117"/>
      <c r="CJ177" s="117"/>
      <c r="CK177" s="117"/>
      <c r="CL177" s="117"/>
      <c r="CM177" s="117"/>
      <c r="CN177" s="117"/>
      <c r="CO177" s="117"/>
      <c r="CP177" s="117"/>
      <c r="CQ177" s="117"/>
      <c r="CR177" s="117"/>
      <c r="CS177" s="117"/>
      <c r="CT177" s="117"/>
      <c r="CU177" s="117"/>
      <c r="CV177" s="117"/>
      <c r="CW177" s="117"/>
      <c r="CX177" s="117"/>
      <c r="CY177" s="117"/>
      <c r="CZ177" s="117"/>
      <c r="DA177" s="117"/>
      <c r="DB177" s="117"/>
      <c r="DC177" s="117"/>
      <c r="DD177" s="117"/>
      <c r="DE177" s="117"/>
      <c r="DF177" s="117"/>
      <c r="DG177" s="117"/>
      <c r="DH177" s="117"/>
      <c r="DI177" s="117"/>
      <c r="DJ177" s="117"/>
      <c r="DK177" s="117"/>
      <c r="DL177" s="117"/>
      <c r="DM177" s="117"/>
      <c r="DN177" s="117"/>
      <c r="DO177" s="117"/>
      <c r="DP177" s="117"/>
      <c r="DQ177" s="117"/>
      <c r="DR177" s="117"/>
      <c r="DS177" s="117"/>
      <c r="DT177" s="117"/>
      <c r="DU177" s="117"/>
      <c r="DV177" s="117"/>
      <c r="DW177" s="117"/>
      <c r="DX177" s="117"/>
      <c r="DY177" s="117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  <c r="ET177" s="21"/>
      <c r="EU177" s="21"/>
      <c r="EV177" s="21"/>
      <c r="EW177" s="21"/>
      <c r="EX177" s="21"/>
      <c r="EZ177" s="21"/>
      <c r="FA177" s="21"/>
      <c r="FB177" s="21"/>
      <c r="FC177" s="21"/>
      <c r="FD177" s="21"/>
      <c r="FE177" s="21"/>
      <c r="FF177" s="21"/>
      <c r="FG177" s="21"/>
      <c r="FH177" s="21"/>
      <c r="FI177" s="21"/>
      <c r="FJ177" s="21"/>
      <c r="FK177" s="21"/>
      <c r="FL177" s="21"/>
      <c r="FN177" s="21"/>
      <c r="FO177" s="21"/>
      <c r="FP177" s="21"/>
      <c r="FQ177" s="21"/>
      <c r="FR177" s="21"/>
      <c r="FS177" s="21"/>
      <c r="FT177" s="21"/>
      <c r="FU177" s="21"/>
      <c r="FV177" s="21"/>
      <c r="FW177" s="21"/>
      <c r="FX177" s="21"/>
      <c r="FY177" s="21"/>
      <c r="FZ177" s="21"/>
      <c r="GA177" s="21"/>
      <c r="GB177" s="21"/>
      <c r="GC177" s="21"/>
      <c r="GD177" s="21"/>
      <c r="GE177" s="21"/>
      <c r="GF177" s="21"/>
      <c r="GG177" s="21"/>
      <c r="GH177" s="21"/>
    </row>
    <row r="178" spans="1:190" ht="16.5" customHeight="1">
      <c r="A178" s="83"/>
      <c r="B178" s="83"/>
      <c r="C178" s="83"/>
      <c r="D178" s="85"/>
      <c r="E178" s="128"/>
      <c r="F178" s="129"/>
      <c r="G178" s="129"/>
      <c r="H178" s="129"/>
      <c r="I178" s="129"/>
      <c r="J178" s="129"/>
      <c r="K178" s="129"/>
      <c r="L178" s="129"/>
      <c r="M178" s="88"/>
      <c r="N178" s="88"/>
      <c r="O178" s="88"/>
      <c r="P178" s="88"/>
      <c r="Q178" s="88"/>
      <c r="R178" s="88"/>
      <c r="S178" s="130"/>
      <c r="T178" s="130"/>
      <c r="U178" s="130"/>
      <c r="V178" s="130"/>
      <c r="W178" s="130"/>
      <c r="X178" s="130"/>
      <c r="Y178" s="90"/>
      <c r="Z178" s="90"/>
      <c r="AA178" s="90"/>
      <c r="AB178" s="90"/>
      <c r="AC178" s="90"/>
      <c r="AD178" s="90"/>
      <c r="AE178" s="91"/>
      <c r="AF178" s="91"/>
      <c r="AG178" s="91"/>
      <c r="AH178" s="91"/>
      <c r="AI178" s="91"/>
      <c r="AJ178" s="91"/>
      <c r="AK178" s="226"/>
      <c r="AL178" s="226"/>
      <c r="AM178" s="226"/>
      <c r="AN178" s="226"/>
      <c r="AO178" s="226"/>
      <c r="AP178" s="226"/>
      <c r="AQ178" s="92"/>
      <c r="AR178" s="92"/>
      <c r="AS178" s="92"/>
      <c r="AT178" s="92"/>
      <c r="AU178" s="92"/>
      <c r="AV178" s="92"/>
      <c r="AW178" s="92"/>
      <c r="AX178" s="92"/>
      <c r="AY178" s="92"/>
      <c r="AZ178" s="91"/>
      <c r="BA178" s="91"/>
      <c r="BB178" s="91"/>
      <c r="BC178" s="91"/>
      <c r="BD178" s="117"/>
      <c r="BE178" s="131"/>
      <c r="BF178" s="131"/>
      <c r="BG178" s="131"/>
      <c r="BH178" s="131"/>
      <c r="BI178" s="131"/>
      <c r="BJ178" s="131"/>
      <c r="BK178" s="131"/>
      <c r="BL178" s="131"/>
      <c r="BM178" s="131"/>
      <c r="BN178" s="131"/>
      <c r="BO178" s="131"/>
      <c r="BP178" s="131"/>
      <c r="BQ178" s="131"/>
      <c r="BR178" s="131"/>
      <c r="BS178" s="131"/>
      <c r="BT178" s="131"/>
      <c r="BU178" s="131"/>
      <c r="BV178" s="131"/>
      <c r="BW178" s="131"/>
      <c r="BX178" s="131"/>
      <c r="BY178" s="131"/>
      <c r="BZ178" s="131"/>
      <c r="CA178" s="131"/>
      <c r="CB178" s="131"/>
      <c r="CC178" s="131"/>
      <c r="CD178" s="117"/>
      <c r="CE178" s="117"/>
      <c r="CF178" s="117"/>
      <c r="CG178" s="133"/>
      <c r="CH178" s="117"/>
      <c r="CI178" s="117"/>
      <c r="CJ178" s="117"/>
      <c r="CK178" s="117"/>
      <c r="CL178" s="117"/>
      <c r="CM178" s="117"/>
      <c r="CN178" s="117"/>
      <c r="CO178" s="117"/>
      <c r="CP178" s="117"/>
      <c r="CQ178" s="117"/>
      <c r="CR178" s="117"/>
      <c r="CS178" s="117"/>
      <c r="CT178" s="117"/>
      <c r="CU178" s="117"/>
      <c r="CV178" s="117"/>
      <c r="CW178" s="117"/>
      <c r="CX178" s="117"/>
      <c r="CY178" s="117"/>
      <c r="CZ178" s="117"/>
      <c r="DA178" s="117"/>
      <c r="DB178" s="117"/>
      <c r="DC178" s="117"/>
      <c r="DD178" s="117"/>
      <c r="DE178" s="117"/>
      <c r="DF178" s="117"/>
      <c r="DG178" s="117"/>
      <c r="DH178" s="117"/>
      <c r="DI178" s="117"/>
      <c r="DJ178" s="117"/>
      <c r="DK178" s="117"/>
      <c r="DL178" s="117"/>
      <c r="DM178" s="117"/>
      <c r="DN178" s="117"/>
      <c r="DO178" s="117"/>
      <c r="DP178" s="117"/>
      <c r="DQ178" s="117"/>
      <c r="DR178" s="117"/>
      <c r="DS178" s="117"/>
      <c r="DT178" s="117"/>
      <c r="DU178" s="117"/>
      <c r="DV178" s="117"/>
      <c r="DW178" s="117"/>
      <c r="DX178" s="117"/>
      <c r="DY178" s="117"/>
      <c r="DZ178" s="21"/>
      <c r="EA178" s="21"/>
      <c r="EB178" s="21"/>
      <c r="EC178" s="21"/>
      <c r="ED178" s="21"/>
      <c r="EE178" s="21"/>
      <c r="EF178" s="21"/>
      <c r="EG178" s="21"/>
      <c r="EH178" s="21"/>
      <c r="EI178" s="21"/>
      <c r="EJ178" s="21"/>
      <c r="EK178" s="21"/>
      <c r="EL178" s="21"/>
      <c r="EM178" s="21"/>
      <c r="EN178" s="21"/>
      <c r="EO178" s="21"/>
      <c r="EP178" s="21"/>
      <c r="EQ178" s="21"/>
      <c r="ER178" s="21"/>
      <c r="ES178" s="21"/>
      <c r="ET178" s="21"/>
      <c r="EU178" s="21"/>
      <c r="EV178" s="21"/>
      <c r="EW178" s="21"/>
      <c r="EX178" s="21"/>
      <c r="EZ178" s="21"/>
      <c r="FA178" s="21"/>
      <c r="FB178" s="21"/>
      <c r="FC178" s="21"/>
      <c r="FD178" s="21"/>
      <c r="FE178" s="21"/>
      <c r="FF178" s="21"/>
      <c r="FG178" s="21"/>
      <c r="FH178" s="21"/>
      <c r="FI178" s="21"/>
      <c r="FJ178" s="21"/>
      <c r="FK178" s="21"/>
      <c r="FL178" s="21"/>
      <c r="FN178" s="21"/>
      <c r="FO178" s="21"/>
      <c r="FP178" s="21"/>
      <c r="FQ178" s="21"/>
      <c r="FR178" s="21"/>
      <c r="FS178" s="21"/>
      <c r="FT178" s="21"/>
      <c r="FU178" s="21"/>
      <c r="FV178" s="21"/>
      <c r="FW178" s="21"/>
      <c r="FX178" s="21"/>
      <c r="FY178" s="21"/>
      <c r="FZ178" s="21"/>
      <c r="GA178" s="21"/>
      <c r="GB178" s="21"/>
      <c r="GC178" s="21"/>
      <c r="GD178" s="21"/>
      <c r="GE178" s="21"/>
      <c r="GF178" s="21"/>
      <c r="GG178" s="21"/>
      <c r="GH178" s="21"/>
    </row>
    <row r="179" spans="1:190" ht="16.5" customHeight="1">
      <c r="A179" s="83"/>
      <c r="B179" s="83"/>
      <c r="C179" s="83"/>
      <c r="D179" s="85"/>
      <c r="E179" s="128"/>
      <c r="F179" s="129"/>
      <c r="G179" s="129"/>
      <c r="H179" s="129"/>
      <c r="I179" s="129"/>
      <c r="J179" s="129"/>
      <c r="K179" s="129"/>
      <c r="L179" s="129"/>
      <c r="M179" s="88"/>
      <c r="N179" s="88"/>
      <c r="O179" s="88"/>
      <c r="P179" s="88"/>
      <c r="Q179" s="88"/>
      <c r="R179" s="88"/>
      <c r="S179" s="130"/>
      <c r="T179" s="130"/>
      <c r="U179" s="130"/>
      <c r="V179" s="130"/>
      <c r="W179" s="130"/>
      <c r="X179" s="130"/>
      <c r="Y179" s="90"/>
      <c r="Z179" s="90"/>
      <c r="AA179" s="90"/>
      <c r="AB179" s="90"/>
      <c r="AC179" s="90"/>
      <c r="AD179" s="90"/>
      <c r="AE179" s="91"/>
      <c r="AF179" s="91"/>
      <c r="AG179" s="91"/>
      <c r="AH179" s="91"/>
      <c r="AI179" s="91"/>
      <c r="AJ179" s="91"/>
      <c r="AK179" s="226"/>
      <c r="AL179" s="226"/>
      <c r="AM179" s="226"/>
      <c r="AN179" s="226"/>
      <c r="AO179" s="226"/>
      <c r="AP179" s="226"/>
      <c r="AQ179" s="92"/>
      <c r="AR179" s="92"/>
      <c r="AS179" s="92"/>
      <c r="AT179" s="92"/>
      <c r="AU179" s="92"/>
      <c r="AV179" s="92"/>
      <c r="AW179" s="92"/>
      <c r="AX179" s="92"/>
      <c r="AY179" s="92"/>
      <c r="AZ179" s="91"/>
      <c r="BA179" s="91"/>
      <c r="BB179" s="91"/>
      <c r="BC179" s="91"/>
      <c r="BD179" s="117"/>
      <c r="BE179" s="131"/>
      <c r="BF179" s="131"/>
      <c r="BG179" s="131"/>
      <c r="BH179" s="131"/>
      <c r="BI179" s="131"/>
      <c r="BJ179" s="131"/>
      <c r="BK179" s="131"/>
      <c r="BL179" s="131"/>
      <c r="BM179" s="131"/>
      <c r="BN179" s="131"/>
      <c r="BO179" s="131"/>
      <c r="BP179" s="131"/>
      <c r="BQ179" s="131"/>
      <c r="BR179" s="131"/>
      <c r="BS179" s="131"/>
      <c r="BT179" s="131"/>
      <c r="BU179" s="131"/>
      <c r="BV179" s="131"/>
      <c r="BW179" s="131"/>
      <c r="BX179" s="131"/>
      <c r="BY179" s="131"/>
      <c r="BZ179" s="131"/>
      <c r="CA179" s="131"/>
      <c r="CB179" s="131"/>
      <c r="CC179" s="131"/>
      <c r="CD179" s="117"/>
      <c r="CE179" s="117"/>
      <c r="CF179" s="117"/>
      <c r="CG179" s="133"/>
      <c r="CH179" s="117"/>
      <c r="CI179" s="117"/>
      <c r="CJ179" s="117"/>
      <c r="CK179" s="117"/>
      <c r="CL179" s="117"/>
      <c r="CM179" s="117"/>
      <c r="CN179" s="117"/>
      <c r="CO179" s="117"/>
      <c r="CP179" s="117"/>
      <c r="CQ179" s="117"/>
      <c r="CR179" s="117"/>
      <c r="CS179" s="117"/>
      <c r="CT179" s="117"/>
      <c r="CU179" s="117"/>
      <c r="CV179" s="117"/>
      <c r="CW179" s="117"/>
      <c r="CX179" s="117"/>
      <c r="CY179" s="117"/>
      <c r="CZ179" s="117"/>
      <c r="DA179" s="117"/>
      <c r="DB179" s="117"/>
      <c r="DC179" s="117"/>
      <c r="DD179" s="117"/>
      <c r="DE179" s="117"/>
      <c r="DF179" s="117"/>
      <c r="DG179" s="117"/>
      <c r="DH179" s="117"/>
      <c r="DI179" s="117"/>
      <c r="DJ179" s="117"/>
      <c r="DK179" s="117"/>
      <c r="DL179" s="117"/>
      <c r="DM179" s="117"/>
      <c r="DN179" s="117"/>
      <c r="DO179" s="117"/>
      <c r="DP179" s="117"/>
      <c r="DQ179" s="117"/>
      <c r="DR179" s="117"/>
      <c r="DS179" s="117"/>
      <c r="DT179" s="117"/>
      <c r="DU179" s="117"/>
      <c r="DV179" s="117"/>
      <c r="DW179" s="117"/>
      <c r="DX179" s="117"/>
      <c r="DY179" s="117"/>
      <c r="DZ179" s="21"/>
      <c r="EA179" s="21"/>
      <c r="EB179" s="21"/>
      <c r="EC179" s="21"/>
      <c r="ED179" s="21"/>
      <c r="EE179" s="21"/>
      <c r="EF179" s="21"/>
      <c r="EG179" s="21"/>
      <c r="EH179" s="21"/>
      <c r="EI179" s="21"/>
      <c r="EJ179" s="21"/>
      <c r="EK179" s="21"/>
      <c r="EL179" s="21"/>
      <c r="EM179" s="21"/>
      <c r="EN179" s="21"/>
      <c r="EO179" s="21"/>
      <c r="EP179" s="21"/>
      <c r="EQ179" s="21"/>
      <c r="ER179" s="21"/>
      <c r="ES179" s="21"/>
      <c r="ET179" s="21"/>
      <c r="EU179" s="21"/>
      <c r="EV179" s="21"/>
      <c r="EW179" s="21"/>
      <c r="EX179" s="21"/>
      <c r="EZ179" s="21"/>
      <c r="FA179" s="21"/>
      <c r="FB179" s="21"/>
      <c r="FC179" s="21"/>
      <c r="FD179" s="21"/>
      <c r="FE179" s="21"/>
      <c r="FF179" s="21"/>
      <c r="FG179" s="21"/>
      <c r="FH179" s="21"/>
      <c r="FI179" s="21"/>
      <c r="FJ179" s="21"/>
      <c r="FK179" s="21"/>
      <c r="FL179" s="21"/>
      <c r="FN179" s="21"/>
      <c r="FO179" s="21"/>
      <c r="FP179" s="21"/>
      <c r="FQ179" s="21"/>
      <c r="FR179" s="21"/>
      <c r="FS179" s="21"/>
      <c r="FT179" s="21"/>
      <c r="FU179" s="21"/>
      <c r="FV179" s="21"/>
      <c r="FW179" s="21"/>
      <c r="FX179" s="21"/>
      <c r="FY179" s="21"/>
      <c r="FZ179" s="21"/>
      <c r="GA179" s="21"/>
      <c r="GB179" s="21"/>
      <c r="GC179" s="21"/>
      <c r="GD179" s="21"/>
      <c r="GE179" s="21"/>
      <c r="GF179" s="21"/>
      <c r="GG179" s="21"/>
      <c r="GH179" s="21"/>
    </row>
    <row r="180" spans="1:190" ht="16.5" customHeight="1">
      <c r="A180" s="83"/>
      <c r="B180" s="83"/>
      <c r="C180" s="83"/>
      <c r="D180" s="85"/>
      <c r="E180" s="128"/>
      <c r="F180" s="129"/>
      <c r="G180" s="129"/>
      <c r="H180" s="129"/>
      <c r="I180" s="129"/>
      <c r="J180" s="129"/>
      <c r="K180" s="129"/>
      <c r="L180" s="129"/>
      <c r="M180" s="88"/>
      <c r="N180" s="88"/>
      <c r="O180" s="88"/>
      <c r="P180" s="88"/>
      <c r="Q180" s="88"/>
      <c r="R180" s="88"/>
      <c r="S180" s="130"/>
      <c r="T180" s="130"/>
      <c r="U180" s="130"/>
      <c r="V180" s="130"/>
      <c r="W180" s="130"/>
      <c r="X180" s="130"/>
      <c r="Y180" s="90"/>
      <c r="Z180" s="90"/>
      <c r="AA180" s="90"/>
      <c r="AB180" s="90"/>
      <c r="AC180" s="90"/>
      <c r="AD180" s="90"/>
      <c r="AE180" s="91"/>
      <c r="AF180" s="91"/>
      <c r="AG180" s="91"/>
      <c r="AH180" s="91"/>
      <c r="AI180" s="91"/>
      <c r="AJ180" s="91"/>
      <c r="AK180" s="226"/>
      <c r="AL180" s="226"/>
      <c r="AM180" s="226"/>
      <c r="AN180" s="226"/>
      <c r="AO180" s="226"/>
      <c r="AP180" s="226"/>
      <c r="AQ180" s="92"/>
      <c r="AR180" s="92"/>
      <c r="AS180" s="92"/>
      <c r="AT180" s="92"/>
      <c r="AU180" s="92"/>
      <c r="AV180" s="92"/>
      <c r="AW180" s="92"/>
      <c r="AX180" s="92"/>
      <c r="AY180" s="92"/>
      <c r="AZ180" s="91"/>
      <c r="BA180" s="91"/>
      <c r="BB180" s="91"/>
      <c r="BC180" s="91"/>
      <c r="BD180" s="117"/>
      <c r="BE180" s="131"/>
      <c r="BF180" s="131"/>
      <c r="BG180" s="131"/>
      <c r="BH180" s="131"/>
      <c r="BI180" s="131"/>
      <c r="BJ180" s="131"/>
      <c r="BK180" s="131"/>
      <c r="BL180" s="131"/>
      <c r="BM180" s="131"/>
      <c r="BN180" s="131"/>
      <c r="BO180" s="131"/>
      <c r="BP180" s="131"/>
      <c r="BQ180" s="131"/>
      <c r="BR180" s="131"/>
      <c r="BS180" s="131"/>
      <c r="BT180" s="131"/>
      <c r="BU180" s="131"/>
      <c r="BV180" s="131"/>
      <c r="BW180" s="131"/>
      <c r="BX180" s="131"/>
      <c r="BY180" s="131"/>
      <c r="BZ180" s="131"/>
      <c r="CA180" s="131"/>
      <c r="CB180" s="131"/>
      <c r="CC180" s="131"/>
      <c r="CD180" s="117"/>
      <c r="CE180" s="117"/>
      <c r="CF180" s="117"/>
      <c r="CG180" s="117"/>
      <c r="CH180" s="117"/>
      <c r="CI180" s="117"/>
      <c r="CJ180" s="117"/>
      <c r="CK180" s="117"/>
      <c r="CL180" s="117"/>
      <c r="CM180" s="117"/>
      <c r="CN180" s="117"/>
      <c r="CO180" s="117"/>
      <c r="CP180" s="117"/>
      <c r="CQ180" s="117"/>
      <c r="CR180" s="117"/>
      <c r="CS180" s="117"/>
      <c r="CT180" s="117"/>
      <c r="CU180" s="117"/>
      <c r="CV180" s="117"/>
      <c r="CW180" s="117"/>
      <c r="CX180" s="117"/>
      <c r="CY180" s="117"/>
      <c r="CZ180" s="117"/>
      <c r="DA180" s="117"/>
      <c r="DB180" s="117"/>
      <c r="DC180" s="117"/>
      <c r="DD180" s="117"/>
      <c r="DE180" s="117"/>
      <c r="DF180" s="117"/>
      <c r="DG180" s="117"/>
      <c r="DH180" s="117"/>
      <c r="DI180" s="117"/>
      <c r="DJ180" s="117"/>
      <c r="DK180" s="117"/>
      <c r="DL180" s="117"/>
      <c r="DM180" s="117"/>
      <c r="DN180" s="117"/>
      <c r="DO180" s="117"/>
      <c r="DP180" s="117"/>
      <c r="DQ180" s="117"/>
      <c r="DR180" s="117"/>
      <c r="DS180" s="117"/>
      <c r="DT180" s="117"/>
      <c r="DU180" s="117"/>
      <c r="DV180" s="117"/>
      <c r="DW180" s="117"/>
      <c r="DX180" s="117"/>
      <c r="DY180" s="117"/>
      <c r="DZ180" s="21"/>
      <c r="EA180" s="21"/>
      <c r="EB180" s="21"/>
      <c r="EC180" s="21"/>
      <c r="ED180" s="21"/>
      <c r="EE180" s="21"/>
      <c r="EF180" s="21"/>
      <c r="EG180" s="21"/>
      <c r="EH180" s="21"/>
      <c r="EI180" s="21"/>
      <c r="EJ180" s="21"/>
      <c r="EK180" s="21"/>
      <c r="EL180" s="21"/>
      <c r="EM180" s="21"/>
      <c r="EN180" s="21"/>
      <c r="EO180" s="21"/>
      <c r="EP180" s="21"/>
      <c r="EQ180" s="21"/>
      <c r="ER180" s="21"/>
      <c r="ES180" s="21"/>
      <c r="ET180" s="21"/>
      <c r="EU180" s="21"/>
      <c r="EV180" s="21"/>
      <c r="EW180" s="21"/>
      <c r="EX180" s="21"/>
      <c r="EY180" s="21"/>
      <c r="EZ180" s="21"/>
      <c r="FA180" s="21"/>
      <c r="FB180" s="21"/>
      <c r="FC180" s="21"/>
      <c r="FD180" s="21"/>
      <c r="FE180" s="21"/>
      <c r="FF180" s="21"/>
      <c r="FG180" s="21"/>
      <c r="FH180" s="21"/>
      <c r="FI180" s="21"/>
      <c r="FJ180" s="21"/>
      <c r="FK180" s="21"/>
      <c r="FL180" s="21"/>
      <c r="FM180" s="21"/>
      <c r="FN180" s="21"/>
      <c r="FO180" s="21"/>
      <c r="FP180" s="21"/>
      <c r="FQ180" s="21"/>
      <c r="FR180" s="21"/>
      <c r="FS180" s="21"/>
      <c r="FT180" s="21"/>
      <c r="FU180" s="21"/>
      <c r="FV180" s="21"/>
      <c r="FW180" s="21"/>
      <c r="FX180" s="21"/>
      <c r="FY180" s="21"/>
      <c r="FZ180" s="21"/>
      <c r="GA180" s="21"/>
      <c r="GB180" s="21"/>
      <c r="GC180" s="21"/>
      <c r="GD180" s="21"/>
      <c r="GE180" s="21"/>
      <c r="GF180" s="21"/>
      <c r="GG180" s="21"/>
      <c r="GH180" s="21"/>
    </row>
    <row r="181" spans="1:190" ht="16.5" customHeight="1">
      <c r="A181" s="83"/>
      <c r="B181" s="83"/>
      <c r="C181" s="83"/>
      <c r="D181" s="85"/>
      <c r="E181" s="128"/>
      <c r="F181" s="129"/>
      <c r="G181" s="129"/>
      <c r="H181" s="129"/>
      <c r="I181" s="129"/>
      <c r="J181" s="129"/>
      <c r="K181" s="129"/>
      <c r="L181" s="129"/>
      <c r="M181" s="88"/>
      <c r="N181" s="88"/>
      <c r="O181" s="88"/>
      <c r="P181" s="88"/>
      <c r="Q181" s="88"/>
      <c r="R181" s="88"/>
      <c r="S181" s="130"/>
      <c r="T181" s="130"/>
      <c r="U181" s="130"/>
      <c r="V181" s="130"/>
      <c r="W181" s="130"/>
      <c r="X181" s="130"/>
      <c r="Y181" s="90"/>
      <c r="Z181" s="90"/>
      <c r="AA181" s="90"/>
      <c r="AB181" s="90"/>
      <c r="AC181" s="90"/>
      <c r="AD181" s="90"/>
      <c r="AE181" s="91"/>
      <c r="AF181" s="91"/>
      <c r="AG181" s="91"/>
      <c r="AH181" s="91"/>
      <c r="AI181" s="91"/>
      <c r="AJ181" s="91"/>
      <c r="AK181" s="226"/>
      <c r="AL181" s="226"/>
      <c r="AM181" s="226"/>
      <c r="AN181" s="226"/>
      <c r="AO181" s="226"/>
      <c r="AP181" s="226"/>
      <c r="AQ181" s="92"/>
      <c r="AR181" s="92"/>
      <c r="AS181" s="92"/>
      <c r="AT181" s="92"/>
      <c r="AU181" s="92"/>
      <c r="AV181" s="92"/>
      <c r="AW181" s="92"/>
      <c r="AX181" s="92"/>
      <c r="AY181" s="92"/>
      <c r="AZ181" s="91"/>
      <c r="BA181" s="132"/>
      <c r="BB181" s="91"/>
      <c r="BC181" s="91"/>
      <c r="BD181" s="117"/>
      <c r="BE181" s="131"/>
      <c r="BF181" s="131"/>
      <c r="BG181" s="131"/>
      <c r="BH181" s="131"/>
      <c r="BI181" s="131"/>
      <c r="BJ181" s="131"/>
      <c r="BK181" s="131"/>
      <c r="BL181" s="131"/>
      <c r="BM181" s="131"/>
      <c r="BN181" s="131"/>
      <c r="BO181" s="131"/>
      <c r="BP181" s="131"/>
      <c r="BQ181" s="131"/>
      <c r="BR181" s="131"/>
      <c r="BS181" s="131"/>
      <c r="BT181" s="131"/>
      <c r="BU181" s="131"/>
      <c r="BV181" s="131"/>
      <c r="BW181" s="131"/>
      <c r="BX181" s="131"/>
      <c r="BY181" s="131"/>
      <c r="BZ181" s="131"/>
      <c r="CA181" s="131"/>
      <c r="CB181" s="131"/>
      <c r="CC181" s="131"/>
      <c r="CD181" s="117"/>
      <c r="CE181" s="117"/>
      <c r="CF181" s="117"/>
      <c r="CG181" s="117"/>
      <c r="CH181" s="117"/>
      <c r="CI181" s="117"/>
      <c r="CJ181" s="117"/>
      <c r="CK181" s="117"/>
      <c r="CL181" s="117"/>
      <c r="CM181" s="117"/>
      <c r="CN181" s="117"/>
      <c r="CO181" s="117"/>
      <c r="CP181" s="117"/>
      <c r="CQ181" s="117"/>
      <c r="CR181" s="117"/>
      <c r="CS181" s="117"/>
      <c r="CT181" s="117"/>
      <c r="CU181" s="117"/>
      <c r="CV181" s="117"/>
      <c r="CW181" s="117"/>
      <c r="CX181" s="117"/>
      <c r="CY181" s="117"/>
      <c r="CZ181" s="117"/>
      <c r="DA181" s="117"/>
      <c r="DB181" s="117"/>
      <c r="DC181" s="117"/>
      <c r="DD181" s="117"/>
      <c r="DE181" s="117"/>
      <c r="DF181" s="117"/>
      <c r="DG181" s="117"/>
      <c r="DH181" s="117"/>
      <c r="DI181" s="117"/>
      <c r="DJ181" s="117"/>
      <c r="DK181" s="117"/>
      <c r="DL181" s="117"/>
      <c r="DM181" s="117"/>
      <c r="DN181" s="117"/>
      <c r="DO181" s="117"/>
      <c r="DP181" s="117"/>
      <c r="DQ181" s="117"/>
      <c r="DR181" s="117"/>
      <c r="DS181" s="117"/>
      <c r="DT181" s="117"/>
      <c r="DU181" s="117"/>
      <c r="DV181" s="117"/>
      <c r="DW181" s="117"/>
      <c r="DX181" s="117"/>
      <c r="DY181" s="117"/>
      <c r="DZ181" s="21"/>
      <c r="EA181" s="21"/>
      <c r="EB181" s="21"/>
      <c r="EC181" s="21"/>
      <c r="ED181" s="21"/>
      <c r="EE181" s="21"/>
      <c r="EF181" s="21"/>
      <c r="EG181" s="21"/>
      <c r="EH181" s="21"/>
      <c r="EI181" s="21"/>
      <c r="EJ181" s="21"/>
      <c r="EK181" s="21"/>
      <c r="EL181" s="21"/>
      <c r="EM181" s="21"/>
      <c r="EN181" s="21"/>
      <c r="EO181" s="21"/>
      <c r="EP181" s="21"/>
      <c r="EQ181" s="21"/>
      <c r="ER181" s="21"/>
      <c r="ES181" s="21"/>
      <c r="ET181" s="21"/>
      <c r="EU181" s="21"/>
      <c r="EV181" s="21"/>
      <c r="EW181" s="21"/>
      <c r="EX181" s="21"/>
      <c r="EY181" s="21"/>
      <c r="EZ181" s="21"/>
      <c r="FA181" s="21"/>
      <c r="FB181" s="21"/>
      <c r="FC181" s="21"/>
      <c r="FD181" s="21"/>
      <c r="FE181" s="21"/>
      <c r="FF181" s="21"/>
      <c r="FG181" s="21"/>
      <c r="FH181" s="21"/>
      <c r="FI181" s="21"/>
      <c r="FJ181" s="21"/>
      <c r="FK181" s="21"/>
      <c r="FL181" s="21"/>
      <c r="FM181" s="21"/>
      <c r="FN181" s="21"/>
      <c r="FO181" s="21"/>
      <c r="FP181" s="21"/>
      <c r="FQ181" s="21"/>
      <c r="FR181" s="21"/>
      <c r="FS181" s="21"/>
      <c r="FT181" s="21"/>
      <c r="FU181" s="21"/>
      <c r="FV181" s="21"/>
      <c r="FW181" s="21"/>
      <c r="FX181" s="21"/>
      <c r="FY181" s="21"/>
      <c r="FZ181" s="21"/>
      <c r="GA181" s="21"/>
      <c r="GB181" s="21"/>
      <c r="GC181" s="21"/>
      <c r="GD181" s="21"/>
      <c r="GE181" s="21"/>
      <c r="GF181" s="21"/>
      <c r="GG181" s="21"/>
      <c r="GH181" s="21"/>
    </row>
    <row r="182" spans="1:190" ht="16.5" customHeight="1">
      <c r="A182" s="83"/>
      <c r="B182" s="83"/>
      <c r="C182" s="83"/>
      <c r="D182" s="85"/>
      <c r="E182" s="128"/>
      <c r="F182" s="129"/>
      <c r="G182" s="129"/>
      <c r="H182" s="129"/>
      <c r="I182" s="129"/>
      <c r="J182" s="129"/>
      <c r="K182" s="129"/>
      <c r="L182" s="129"/>
      <c r="M182" s="88"/>
      <c r="N182" s="88"/>
      <c r="O182" s="88"/>
      <c r="P182" s="88"/>
      <c r="Q182" s="88"/>
      <c r="R182" s="88"/>
      <c r="S182" s="130"/>
      <c r="T182" s="130"/>
      <c r="U182" s="130"/>
      <c r="V182" s="130"/>
      <c r="W182" s="130"/>
      <c r="X182" s="130"/>
      <c r="Y182" s="90"/>
      <c r="Z182" s="90"/>
      <c r="AA182" s="90"/>
      <c r="AB182" s="90"/>
      <c r="AC182" s="90"/>
      <c r="AD182" s="90"/>
      <c r="AE182" s="91"/>
      <c r="AF182" s="91"/>
      <c r="AG182" s="91"/>
      <c r="AH182" s="91"/>
      <c r="AI182" s="91"/>
      <c r="AJ182" s="91"/>
      <c r="AK182" s="226"/>
      <c r="AL182" s="226"/>
      <c r="AM182" s="226"/>
      <c r="AN182" s="226"/>
      <c r="AO182" s="226"/>
      <c r="AP182" s="226"/>
      <c r="AQ182" s="92"/>
      <c r="AR182" s="92"/>
      <c r="AS182" s="92"/>
      <c r="AT182" s="92"/>
      <c r="AU182" s="92"/>
      <c r="AV182" s="92"/>
      <c r="AW182" s="92"/>
      <c r="AX182" s="92"/>
      <c r="AY182" s="92"/>
      <c r="AZ182" s="91"/>
      <c r="BA182" s="91"/>
      <c r="BB182" s="91"/>
      <c r="BC182" s="91"/>
      <c r="BD182" s="117"/>
      <c r="BE182" s="131"/>
      <c r="BF182" s="131"/>
      <c r="BG182" s="131"/>
      <c r="BH182" s="131"/>
      <c r="BI182" s="131"/>
      <c r="BJ182" s="131"/>
      <c r="BK182" s="131"/>
      <c r="BL182" s="131"/>
      <c r="BM182" s="131"/>
      <c r="BN182" s="131"/>
      <c r="BO182" s="131"/>
      <c r="BP182" s="131"/>
      <c r="BQ182" s="131"/>
      <c r="BR182" s="131"/>
      <c r="BS182" s="131"/>
      <c r="BT182" s="131"/>
      <c r="BU182" s="131"/>
      <c r="BV182" s="131"/>
      <c r="BW182" s="131"/>
      <c r="BX182" s="131"/>
      <c r="BY182" s="131"/>
      <c r="BZ182" s="131"/>
      <c r="CA182" s="131"/>
      <c r="CB182" s="131"/>
      <c r="CC182" s="131"/>
      <c r="CD182" s="117"/>
      <c r="CE182" s="117"/>
      <c r="CF182" s="117"/>
      <c r="CG182" s="117"/>
      <c r="CH182" s="117"/>
      <c r="CI182" s="117"/>
      <c r="CJ182" s="117"/>
      <c r="CK182" s="117"/>
      <c r="CL182" s="117"/>
      <c r="CM182" s="117"/>
      <c r="CN182" s="117"/>
      <c r="CO182" s="117"/>
      <c r="CP182" s="117"/>
      <c r="CQ182" s="117"/>
      <c r="CR182" s="117"/>
      <c r="CS182" s="117"/>
      <c r="CT182" s="117"/>
      <c r="CU182" s="117"/>
      <c r="CV182" s="117"/>
      <c r="CW182" s="117"/>
      <c r="CX182" s="117"/>
      <c r="CY182" s="117"/>
      <c r="CZ182" s="117"/>
      <c r="DA182" s="117"/>
      <c r="DB182" s="117"/>
      <c r="DC182" s="117"/>
      <c r="DD182" s="117"/>
      <c r="DE182" s="117"/>
      <c r="DF182" s="117"/>
      <c r="DG182" s="117"/>
      <c r="DH182" s="117"/>
      <c r="DI182" s="117"/>
      <c r="DJ182" s="117"/>
      <c r="DK182" s="117"/>
      <c r="DL182" s="117"/>
      <c r="DM182" s="117"/>
      <c r="DN182" s="117"/>
      <c r="DO182" s="117"/>
      <c r="DP182" s="117"/>
      <c r="DQ182" s="117"/>
      <c r="DR182" s="117"/>
      <c r="DS182" s="117"/>
      <c r="DT182" s="117"/>
      <c r="DU182" s="117"/>
      <c r="DV182" s="117"/>
      <c r="DW182" s="117"/>
      <c r="DX182" s="117"/>
      <c r="DY182" s="117"/>
      <c r="DZ182" s="21"/>
      <c r="EA182" s="21"/>
      <c r="EB182" s="21"/>
      <c r="EC182" s="21"/>
      <c r="ED182" s="21"/>
      <c r="EE182" s="21"/>
      <c r="EF182" s="21"/>
      <c r="EG182" s="21"/>
      <c r="EH182" s="21"/>
      <c r="EI182" s="21"/>
      <c r="EJ182" s="21"/>
      <c r="EK182" s="21"/>
      <c r="EL182" s="21"/>
      <c r="EM182" s="21"/>
      <c r="EN182" s="21"/>
      <c r="EO182" s="21"/>
      <c r="EP182" s="21"/>
      <c r="EQ182" s="21"/>
      <c r="ER182" s="21"/>
      <c r="ES182" s="21"/>
      <c r="ET182" s="21"/>
      <c r="EU182" s="21"/>
      <c r="EV182" s="21"/>
      <c r="EW182" s="21"/>
      <c r="EX182" s="21"/>
      <c r="EY182" s="21"/>
      <c r="EZ182" s="21"/>
      <c r="FA182" s="21"/>
      <c r="FB182" s="21"/>
      <c r="FC182" s="21"/>
      <c r="FD182" s="21"/>
      <c r="FE182" s="21"/>
      <c r="FF182" s="21"/>
      <c r="FG182" s="21"/>
      <c r="FH182" s="21"/>
      <c r="FI182" s="21"/>
      <c r="FJ182" s="21"/>
      <c r="FK182" s="21"/>
      <c r="FL182" s="21"/>
      <c r="FM182" s="21"/>
      <c r="FN182" s="21"/>
      <c r="FO182" s="21"/>
      <c r="FP182" s="21"/>
      <c r="FQ182" s="21"/>
      <c r="FR182" s="21"/>
      <c r="FS182" s="21"/>
      <c r="FT182" s="21"/>
      <c r="FU182" s="21"/>
      <c r="FV182" s="21"/>
      <c r="FW182" s="21"/>
      <c r="FX182" s="21"/>
      <c r="FY182" s="21"/>
      <c r="FZ182" s="21"/>
      <c r="GA182" s="21"/>
      <c r="GB182" s="21"/>
      <c r="GC182" s="21"/>
      <c r="GD182" s="21"/>
      <c r="GE182" s="21"/>
      <c r="GF182" s="21"/>
      <c r="GG182" s="21"/>
      <c r="GH182" s="21"/>
    </row>
    <row r="183" spans="1:190" ht="16.5" customHeight="1">
      <c r="A183" s="83"/>
      <c r="B183" s="83"/>
      <c r="C183" s="83"/>
      <c r="D183" s="85"/>
      <c r="E183" s="128"/>
      <c r="F183" s="129"/>
      <c r="G183" s="129"/>
      <c r="H183" s="129"/>
      <c r="I183" s="129"/>
      <c r="J183" s="129"/>
      <c r="K183" s="129"/>
      <c r="L183" s="129"/>
      <c r="M183" s="88"/>
      <c r="N183" s="88"/>
      <c r="O183" s="88"/>
      <c r="P183" s="88"/>
      <c r="Q183" s="88"/>
      <c r="R183" s="88"/>
      <c r="S183" s="130"/>
      <c r="T183" s="130"/>
      <c r="U183" s="130"/>
      <c r="V183" s="130"/>
      <c r="W183" s="130"/>
      <c r="X183" s="130"/>
      <c r="Y183" s="90"/>
      <c r="Z183" s="90"/>
      <c r="AA183" s="90"/>
      <c r="AB183" s="90"/>
      <c r="AC183" s="90"/>
      <c r="AD183" s="90"/>
      <c r="AE183" s="91"/>
      <c r="AF183" s="91"/>
      <c r="AG183" s="91"/>
      <c r="AH183" s="91"/>
      <c r="AI183" s="91"/>
      <c r="AJ183" s="91"/>
      <c r="AK183" s="226"/>
      <c r="AL183" s="226"/>
      <c r="AM183" s="226"/>
      <c r="AN183" s="226"/>
      <c r="AO183" s="226"/>
      <c r="AP183" s="226"/>
      <c r="AQ183" s="92"/>
      <c r="AR183" s="92"/>
      <c r="AS183" s="92"/>
      <c r="AT183" s="92"/>
      <c r="AU183" s="92"/>
      <c r="AV183" s="92"/>
      <c r="AW183" s="92"/>
      <c r="AX183" s="92"/>
      <c r="AY183" s="92"/>
      <c r="AZ183" s="91"/>
      <c r="BA183" s="91"/>
      <c r="BB183" s="91"/>
      <c r="BC183" s="91"/>
      <c r="BD183" s="117"/>
      <c r="BE183" s="131"/>
      <c r="BF183" s="131"/>
      <c r="BG183" s="131"/>
      <c r="BH183" s="131"/>
      <c r="BI183" s="131"/>
      <c r="BJ183" s="131"/>
      <c r="BK183" s="131"/>
      <c r="BL183" s="131"/>
      <c r="BM183" s="131"/>
      <c r="BN183" s="131"/>
      <c r="BO183" s="131"/>
      <c r="BP183" s="131"/>
      <c r="BQ183" s="131"/>
      <c r="BR183" s="131"/>
      <c r="BS183" s="131"/>
      <c r="BT183" s="131"/>
      <c r="BU183" s="131"/>
      <c r="BV183" s="131"/>
      <c r="BW183" s="131"/>
      <c r="BX183" s="131"/>
      <c r="BY183" s="131"/>
      <c r="BZ183" s="131"/>
      <c r="CA183" s="131"/>
      <c r="CB183" s="131"/>
      <c r="CC183" s="131"/>
      <c r="CD183" s="117"/>
      <c r="CE183" s="117"/>
      <c r="CF183" s="117"/>
      <c r="CG183" s="117"/>
      <c r="CH183" s="117"/>
      <c r="CI183" s="117"/>
      <c r="CJ183" s="117"/>
      <c r="CK183" s="117"/>
      <c r="CL183" s="117"/>
      <c r="CM183" s="117"/>
      <c r="CN183" s="117"/>
      <c r="CO183" s="117"/>
      <c r="CP183" s="117"/>
      <c r="CQ183" s="117"/>
      <c r="CR183" s="117"/>
      <c r="CS183" s="117"/>
      <c r="CT183" s="117"/>
      <c r="CU183" s="117"/>
      <c r="CV183" s="117"/>
      <c r="CW183" s="117"/>
      <c r="CX183" s="117"/>
      <c r="CY183" s="117"/>
      <c r="CZ183" s="117"/>
      <c r="DA183" s="117"/>
      <c r="DB183" s="117"/>
      <c r="DC183" s="117"/>
      <c r="DD183" s="117"/>
      <c r="DE183" s="117"/>
      <c r="DF183" s="117"/>
      <c r="DG183" s="117"/>
      <c r="DH183" s="117"/>
      <c r="DI183" s="117"/>
      <c r="DJ183" s="117"/>
      <c r="DK183" s="117"/>
      <c r="DL183" s="117"/>
      <c r="DM183" s="117"/>
      <c r="DN183" s="117"/>
      <c r="DO183" s="117"/>
      <c r="DP183" s="117"/>
      <c r="DQ183" s="117"/>
      <c r="DR183" s="117"/>
      <c r="DS183" s="117"/>
      <c r="DT183" s="117"/>
      <c r="DU183" s="117"/>
      <c r="DV183" s="117"/>
      <c r="DW183" s="117"/>
      <c r="DX183" s="117"/>
      <c r="DY183" s="117"/>
      <c r="DZ183" s="21"/>
      <c r="EA183" s="21"/>
      <c r="EB183" s="21"/>
      <c r="EC183" s="21"/>
      <c r="ED183" s="21"/>
      <c r="EE183" s="21"/>
      <c r="EF183" s="21"/>
      <c r="EG183" s="21"/>
      <c r="EH183" s="21"/>
      <c r="EI183" s="21"/>
      <c r="EJ183" s="21"/>
      <c r="EK183" s="21"/>
      <c r="EL183" s="21"/>
      <c r="EM183" s="21"/>
      <c r="EN183" s="21"/>
      <c r="EO183" s="21"/>
      <c r="EP183" s="21"/>
      <c r="EQ183" s="21"/>
      <c r="ER183" s="21"/>
      <c r="ES183" s="21"/>
      <c r="ET183" s="21"/>
      <c r="EU183" s="21"/>
      <c r="EV183" s="21"/>
      <c r="EW183" s="21"/>
      <c r="EX183" s="21"/>
      <c r="EY183" s="21"/>
      <c r="EZ183" s="21"/>
      <c r="FA183" s="21"/>
      <c r="FB183" s="21"/>
      <c r="FC183" s="21"/>
      <c r="FD183" s="21"/>
      <c r="FE183" s="21"/>
      <c r="FF183" s="21"/>
      <c r="FG183" s="21"/>
      <c r="FH183" s="21"/>
      <c r="FI183" s="21"/>
      <c r="FJ183" s="21"/>
      <c r="FK183" s="21"/>
      <c r="FL183" s="21"/>
      <c r="FM183" s="21"/>
      <c r="FN183" s="21"/>
      <c r="FO183" s="21"/>
      <c r="FP183" s="21"/>
      <c r="FQ183" s="21"/>
      <c r="FR183" s="21"/>
      <c r="FS183" s="21"/>
      <c r="FT183" s="21"/>
      <c r="FU183" s="21"/>
      <c r="FV183" s="21"/>
      <c r="FW183" s="21"/>
      <c r="FX183" s="21"/>
      <c r="FY183" s="21"/>
      <c r="FZ183" s="21"/>
      <c r="GA183" s="21"/>
      <c r="GB183" s="21"/>
      <c r="GC183" s="21"/>
      <c r="GD183" s="21"/>
      <c r="GE183" s="21"/>
      <c r="GF183" s="21"/>
      <c r="GG183" s="21"/>
      <c r="GH183" s="21"/>
    </row>
    <row r="184" spans="1:190" ht="16.5" customHeight="1">
      <c r="A184" s="83"/>
      <c r="B184" s="83"/>
      <c r="C184" s="83"/>
      <c r="D184" s="85"/>
      <c r="E184" s="128"/>
      <c r="F184" s="129"/>
      <c r="G184" s="129"/>
      <c r="H184" s="129"/>
      <c r="I184" s="129"/>
      <c r="J184" s="129"/>
      <c r="K184" s="129"/>
      <c r="L184" s="129"/>
      <c r="M184" s="88"/>
      <c r="N184" s="88"/>
      <c r="O184" s="88"/>
      <c r="P184" s="88"/>
      <c r="Q184" s="88"/>
      <c r="R184" s="88"/>
      <c r="S184" s="130"/>
      <c r="T184" s="130"/>
      <c r="U184" s="130"/>
      <c r="V184" s="130"/>
      <c r="W184" s="130"/>
      <c r="X184" s="130"/>
      <c r="Y184" s="90"/>
      <c r="Z184" s="90"/>
      <c r="AA184" s="90"/>
      <c r="AB184" s="90"/>
      <c r="AC184" s="90"/>
      <c r="AD184" s="90"/>
      <c r="AE184" s="91"/>
      <c r="AF184" s="91"/>
      <c r="AG184" s="91"/>
      <c r="AH184" s="91"/>
      <c r="AI184" s="91"/>
      <c r="AJ184" s="91"/>
      <c r="AK184" s="226"/>
      <c r="AL184" s="226"/>
      <c r="AM184" s="226"/>
      <c r="AN184" s="226"/>
      <c r="AO184" s="226"/>
      <c r="AP184" s="226"/>
      <c r="AQ184" s="92"/>
      <c r="AR184" s="92"/>
      <c r="AS184" s="92"/>
      <c r="AT184" s="92"/>
      <c r="AU184" s="92"/>
      <c r="AV184" s="92"/>
      <c r="AW184" s="92"/>
      <c r="AX184" s="92"/>
      <c r="AY184" s="92"/>
      <c r="AZ184" s="91"/>
      <c r="BA184" s="91"/>
      <c r="BB184" s="91"/>
      <c r="BC184" s="91"/>
      <c r="BD184" s="117"/>
      <c r="BE184" s="131"/>
      <c r="BF184" s="131"/>
      <c r="BG184" s="131"/>
      <c r="BH184" s="131"/>
      <c r="BI184" s="131"/>
      <c r="BJ184" s="131"/>
      <c r="BK184" s="131"/>
      <c r="BL184" s="131"/>
      <c r="BM184" s="131"/>
      <c r="BN184" s="131"/>
      <c r="BO184" s="131"/>
      <c r="BP184" s="131"/>
      <c r="BQ184" s="131"/>
      <c r="BR184" s="131"/>
      <c r="BS184" s="131"/>
      <c r="BT184" s="131"/>
      <c r="BU184" s="131"/>
      <c r="BV184" s="131"/>
      <c r="BW184" s="131"/>
      <c r="BX184" s="131"/>
      <c r="BY184" s="131"/>
      <c r="BZ184" s="131"/>
      <c r="CA184" s="131"/>
      <c r="CB184" s="131"/>
      <c r="CC184" s="131"/>
      <c r="CD184" s="117"/>
      <c r="CE184" s="117"/>
      <c r="CF184" s="117"/>
      <c r="CG184" s="117"/>
      <c r="CH184" s="117"/>
      <c r="CI184" s="117"/>
      <c r="CJ184" s="117"/>
      <c r="CK184" s="117"/>
      <c r="CL184" s="117"/>
      <c r="CM184" s="117"/>
      <c r="CN184" s="117"/>
      <c r="CO184" s="117"/>
      <c r="CP184" s="117"/>
      <c r="CQ184" s="117"/>
      <c r="CR184" s="117"/>
      <c r="CS184" s="117"/>
      <c r="CT184" s="117"/>
      <c r="CU184" s="117"/>
      <c r="CV184" s="117"/>
      <c r="CW184" s="117"/>
      <c r="CX184" s="117"/>
      <c r="CY184" s="117"/>
      <c r="CZ184" s="117"/>
      <c r="DA184" s="117"/>
      <c r="DB184" s="117"/>
      <c r="DC184" s="117"/>
      <c r="DD184" s="117"/>
      <c r="DE184" s="117"/>
      <c r="DF184" s="117"/>
      <c r="DG184" s="117"/>
      <c r="DH184" s="117"/>
      <c r="DI184" s="117"/>
      <c r="DJ184" s="117"/>
      <c r="DK184" s="117"/>
      <c r="DL184" s="117"/>
      <c r="DM184" s="117"/>
      <c r="DN184" s="117"/>
      <c r="DO184" s="117"/>
      <c r="DP184" s="117"/>
      <c r="DQ184" s="117"/>
      <c r="DR184" s="117"/>
      <c r="DS184" s="117"/>
      <c r="DT184" s="117"/>
      <c r="DU184" s="117"/>
      <c r="DV184" s="117"/>
      <c r="DW184" s="117"/>
      <c r="DX184" s="117"/>
      <c r="DY184" s="117"/>
      <c r="DZ184" s="21"/>
      <c r="EA184" s="21"/>
      <c r="EB184" s="21"/>
      <c r="EC184" s="21"/>
      <c r="ED184" s="21"/>
      <c r="EE184" s="21"/>
      <c r="EF184" s="21"/>
      <c r="EG184" s="21"/>
      <c r="EH184" s="21"/>
      <c r="EI184" s="21"/>
      <c r="EJ184" s="21"/>
      <c r="EK184" s="21"/>
      <c r="EL184" s="21"/>
      <c r="EM184" s="21"/>
      <c r="EN184" s="21"/>
      <c r="EO184" s="21"/>
      <c r="EP184" s="21"/>
      <c r="EQ184" s="21"/>
      <c r="ER184" s="21"/>
      <c r="ES184" s="21"/>
      <c r="ET184" s="21"/>
      <c r="EU184" s="21"/>
      <c r="EV184" s="21"/>
      <c r="EW184" s="21"/>
      <c r="EX184" s="21"/>
      <c r="EY184" s="21"/>
      <c r="EZ184" s="21"/>
      <c r="FA184" s="21"/>
      <c r="FB184" s="21"/>
      <c r="FC184" s="21"/>
      <c r="FD184" s="21"/>
      <c r="FE184" s="21"/>
      <c r="FF184" s="21"/>
      <c r="FG184" s="21"/>
      <c r="FH184" s="21"/>
      <c r="FI184" s="21"/>
      <c r="FJ184" s="21"/>
      <c r="FK184" s="21"/>
      <c r="FL184" s="21"/>
      <c r="FM184" s="21"/>
      <c r="FN184" s="21"/>
      <c r="FO184" s="21"/>
      <c r="FP184" s="21"/>
      <c r="FQ184" s="21"/>
      <c r="FR184" s="21"/>
      <c r="FS184" s="21"/>
      <c r="FT184" s="21"/>
      <c r="FU184" s="21"/>
      <c r="FV184" s="21"/>
      <c r="FW184" s="21"/>
      <c r="FX184" s="21"/>
      <c r="FY184" s="21"/>
      <c r="FZ184" s="21"/>
      <c r="GA184" s="21"/>
      <c r="GB184" s="21"/>
      <c r="GC184" s="21"/>
      <c r="GD184" s="21"/>
      <c r="GE184" s="21"/>
      <c r="GF184" s="21"/>
      <c r="GG184" s="21"/>
      <c r="GH184" s="21"/>
    </row>
    <row r="185" spans="1:190" ht="16.5" customHeight="1">
      <c r="A185" s="83"/>
      <c r="B185" s="83"/>
      <c r="C185" s="83"/>
      <c r="D185" s="85"/>
      <c r="E185" s="128"/>
      <c r="F185" s="129"/>
      <c r="G185" s="129"/>
      <c r="H185" s="129"/>
      <c r="I185" s="129"/>
      <c r="J185" s="129"/>
      <c r="K185" s="129"/>
      <c r="L185" s="129"/>
      <c r="M185" s="88"/>
      <c r="N185" s="88"/>
      <c r="O185" s="88"/>
      <c r="P185" s="88"/>
      <c r="Q185" s="88"/>
      <c r="R185" s="88"/>
      <c r="S185" s="130"/>
      <c r="T185" s="130"/>
      <c r="U185" s="130"/>
      <c r="V185" s="130"/>
      <c r="W185" s="130"/>
      <c r="X185" s="130"/>
      <c r="Y185" s="90"/>
      <c r="Z185" s="90"/>
      <c r="AA185" s="90"/>
      <c r="AB185" s="90"/>
      <c r="AC185" s="90"/>
      <c r="AD185" s="90"/>
      <c r="AE185" s="91"/>
      <c r="AF185" s="91"/>
      <c r="AG185" s="91"/>
      <c r="AH185" s="91"/>
      <c r="AI185" s="91"/>
      <c r="AJ185" s="91"/>
      <c r="AK185" s="226"/>
      <c r="AL185" s="226"/>
      <c r="AM185" s="226"/>
      <c r="AN185" s="226"/>
      <c r="AO185" s="226"/>
      <c r="AP185" s="226"/>
      <c r="AQ185" s="92"/>
      <c r="AR185" s="92"/>
      <c r="AS185" s="92"/>
      <c r="AT185" s="92"/>
      <c r="AU185" s="92"/>
      <c r="AV185" s="92"/>
      <c r="AW185" s="92"/>
      <c r="AX185" s="92"/>
      <c r="AY185" s="92"/>
      <c r="AZ185" s="91"/>
      <c r="BA185" s="91"/>
      <c r="BB185" s="91"/>
      <c r="BC185" s="91"/>
      <c r="BD185" s="117"/>
      <c r="BE185" s="131"/>
      <c r="BF185" s="131"/>
      <c r="BG185" s="131"/>
      <c r="BH185" s="131"/>
      <c r="BI185" s="131"/>
      <c r="BJ185" s="131"/>
      <c r="BK185" s="131"/>
      <c r="BL185" s="131"/>
      <c r="BM185" s="131"/>
      <c r="BN185" s="131"/>
      <c r="BO185" s="131"/>
      <c r="BP185" s="131"/>
      <c r="BQ185" s="131"/>
      <c r="BR185" s="131"/>
      <c r="BS185" s="131"/>
      <c r="BT185" s="131"/>
      <c r="BU185" s="131"/>
      <c r="BV185" s="131"/>
      <c r="BW185" s="131"/>
      <c r="BX185" s="131"/>
      <c r="BY185" s="131"/>
      <c r="BZ185" s="131"/>
      <c r="CA185" s="131"/>
      <c r="CB185" s="131"/>
      <c r="CC185" s="131"/>
      <c r="CD185" s="117"/>
      <c r="CE185" s="117"/>
      <c r="CF185" s="117"/>
      <c r="CG185" s="117"/>
      <c r="CH185" s="117"/>
      <c r="CI185" s="117"/>
      <c r="CJ185" s="117"/>
      <c r="CK185" s="117"/>
      <c r="CL185" s="117"/>
      <c r="CM185" s="117"/>
      <c r="CN185" s="117"/>
      <c r="CO185" s="117"/>
      <c r="CP185" s="117"/>
      <c r="CQ185" s="117"/>
      <c r="CR185" s="117"/>
      <c r="CS185" s="117"/>
      <c r="CT185" s="117"/>
      <c r="CU185" s="117"/>
      <c r="CV185" s="117"/>
      <c r="CW185" s="117"/>
      <c r="CX185" s="117"/>
      <c r="CY185" s="117"/>
      <c r="CZ185" s="117"/>
      <c r="DA185" s="117"/>
      <c r="DB185" s="117"/>
      <c r="DC185" s="117"/>
      <c r="DD185" s="117"/>
      <c r="DE185" s="117"/>
      <c r="DF185" s="117"/>
      <c r="DG185" s="117"/>
      <c r="DH185" s="117"/>
      <c r="DI185" s="117"/>
      <c r="DJ185" s="117"/>
      <c r="DK185" s="117"/>
      <c r="DL185" s="117"/>
      <c r="DM185" s="117"/>
      <c r="DN185" s="117"/>
      <c r="DO185" s="117"/>
      <c r="DP185" s="117"/>
      <c r="DQ185" s="117"/>
      <c r="DR185" s="117"/>
      <c r="DS185" s="117"/>
      <c r="DT185" s="117"/>
      <c r="DU185" s="117"/>
      <c r="DV185" s="117"/>
      <c r="DW185" s="117"/>
      <c r="DX185" s="117"/>
      <c r="DY185" s="117"/>
      <c r="DZ185" s="21"/>
      <c r="EA185" s="21"/>
      <c r="EB185" s="21"/>
      <c r="EC185" s="21"/>
      <c r="ED185" s="21"/>
      <c r="EE185" s="21"/>
      <c r="EF185" s="21"/>
      <c r="EG185" s="21"/>
      <c r="EH185" s="21"/>
      <c r="EI185" s="21"/>
      <c r="EJ185" s="21"/>
      <c r="EK185" s="21"/>
      <c r="EL185" s="21"/>
      <c r="EM185" s="21"/>
      <c r="EN185" s="21"/>
      <c r="EO185" s="21"/>
      <c r="EP185" s="21"/>
      <c r="EQ185" s="21"/>
      <c r="ER185" s="21"/>
      <c r="ES185" s="21"/>
      <c r="ET185" s="21"/>
      <c r="EU185" s="21"/>
      <c r="EV185" s="21"/>
      <c r="EW185" s="21"/>
      <c r="EX185" s="21"/>
      <c r="EY185" s="21"/>
      <c r="EZ185" s="21"/>
      <c r="FA185" s="21"/>
      <c r="FB185" s="21"/>
      <c r="FC185" s="21"/>
      <c r="FD185" s="21"/>
      <c r="FE185" s="21"/>
      <c r="FF185" s="21"/>
      <c r="FG185" s="21"/>
      <c r="FH185" s="21"/>
      <c r="FI185" s="21"/>
      <c r="FJ185" s="21"/>
      <c r="FK185" s="21"/>
      <c r="FL185" s="21"/>
      <c r="FM185" s="21"/>
      <c r="FN185" s="21"/>
      <c r="FO185" s="21"/>
      <c r="FP185" s="21"/>
      <c r="FQ185" s="21"/>
      <c r="FR185" s="21"/>
      <c r="FS185" s="21"/>
      <c r="FT185" s="21"/>
      <c r="FU185" s="21"/>
      <c r="FV185" s="21"/>
      <c r="FW185" s="21"/>
      <c r="FX185" s="21"/>
      <c r="FY185" s="21"/>
      <c r="FZ185" s="21"/>
      <c r="GA185" s="21"/>
      <c r="GB185" s="21"/>
      <c r="GC185" s="21"/>
      <c r="GD185" s="21"/>
      <c r="GE185" s="21"/>
      <c r="GF185" s="21"/>
      <c r="GG185" s="21"/>
      <c r="GH185" s="21"/>
    </row>
    <row r="186" spans="1:190" ht="16.5" customHeight="1">
      <c r="A186" s="83"/>
      <c r="B186" s="83"/>
      <c r="C186" s="83"/>
      <c r="D186" s="85"/>
      <c r="E186" s="128"/>
      <c r="F186" s="129"/>
      <c r="G186" s="129"/>
      <c r="H186" s="129"/>
      <c r="I186" s="129"/>
      <c r="J186" s="129"/>
      <c r="K186" s="129"/>
      <c r="L186" s="129"/>
      <c r="M186" s="88"/>
      <c r="N186" s="88"/>
      <c r="O186" s="88"/>
      <c r="P186" s="88"/>
      <c r="Q186" s="88"/>
      <c r="R186" s="88"/>
      <c r="S186" s="130"/>
      <c r="T186" s="130"/>
      <c r="U186" s="130"/>
      <c r="V186" s="130"/>
      <c r="W186" s="130"/>
      <c r="X186" s="130"/>
      <c r="Y186" s="90"/>
      <c r="Z186" s="90"/>
      <c r="AA186" s="90"/>
      <c r="AB186" s="90"/>
      <c r="AC186" s="90"/>
      <c r="AD186" s="90"/>
      <c r="AE186" s="91"/>
      <c r="AF186" s="91"/>
      <c r="AG186" s="91"/>
      <c r="AH186" s="91"/>
      <c r="AI186" s="91"/>
      <c r="AJ186" s="91"/>
      <c r="AK186" s="226"/>
      <c r="AL186" s="226"/>
      <c r="AM186" s="226"/>
      <c r="AN186" s="226"/>
      <c r="AO186" s="226"/>
      <c r="AP186" s="226"/>
      <c r="AQ186" s="92"/>
      <c r="AR186" s="92"/>
      <c r="AS186" s="92"/>
      <c r="AT186" s="92"/>
      <c r="AU186" s="92"/>
      <c r="AV186" s="92"/>
      <c r="AW186" s="92"/>
      <c r="AX186" s="92"/>
      <c r="AY186" s="92"/>
      <c r="AZ186" s="91"/>
      <c r="BA186" s="91"/>
      <c r="BB186" s="91"/>
      <c r="BC186" s="91"/>
      <c r="BD186" s="117"/>
      <c r="BE186" s="131"/>
      <c r="BF186" s="131"/>
      <c r="BG186" s="131"/>
      <c r="BH186" s="131"/>
      <c r="BI186" s="131"/>
      <c r="BJ186" s="131"/>
      <c r="BK186" s="131"/>
      <c r="BL186" s="131"/>
      <c r="BM186" s="131"/>
      <c r="BN186" s="131"/>
      <c r="BO186" s="131"/>
      <c r="BP186" s="131"/>
      <c r="BQ186" s="131"/>
      <c r="BR186" s="131"/>
      <c r="BS186" s="131"/>
      <c r="BT186" s="131"/>
      <c r="BU186" s="131"/>
      <c r="BV186" s="131"/>
      <c r="BW186" s="131"/>
      <c r="BX186" s="131"/>
      <c r="BY186" s="131"/>
      <c r="BZ186" s="131"/>
      <c r="CA186" s="131"/>
      <c r="CB186" s="131"/>
      <c r="CC186" s="131"/>
      <c r="CD186" s="117"/>
      <c r="CE186" s="117"/>
      <c r="CF186" s="117"/>
      <c r="CG186" s="117"/>
      <c r="CH186" s="117"/>
      <c r="CI186" s="117"/>
      <c r="CJ186" s="117"/>
      <c r="CK186" s="117"/>
      <c r="CL186" s="117"/>
      <c r="CM186" s="117"/>
      <c r="CN186" s="117"/>
      <c r="CO186" s="117"/>
      <c r="CP186" s="117"/>
      <c r="CQ186" s="117"/>
      <c r="CR186" s="117"/>
      <c r="CS186" s="117"/>
      <c r="CT186" s="117"/>
      <c r="CU186" s="117"/>
      <c r="CV186" s="117"/>
      <c r="CW186" s="117"/>
      <c r="CX186" s="117"/>
      <c r="CY186" s="117"/>
      <c r="CZ186" s="117"/>
      <c r="DA186" s="117"/>
      <c r="DB186" s="117"/>
      <c r="DC186" s="117"/>
      <c r="DD186" s="117"/>
      <c r="DE186" s="117"/>
      <c r="DF186" s="117"/>
      <c r="DG186" s="117"/>
      <c r="DH186" s="117"/>
      <c r="DI186" s="117"/>
      <c r="DJ186" s="117"/>
      <c r="DK186" s="117"/>
      <c r="DL186" s="117"/>
      <c r="DM186" s="117"/>
      <c r="DN186" s="117"/>
      <c r="DO186" s="117"/>
      <c r="DP186" s="117"/>
      <c r="DQ186" s="117"/>
      <c r="DR186" s="117"/>
      <c r="DS186" s="117"/>
      <c r="DT186" s="117"/>
      <c r="DU186" s="117"/>
      <c r="DV186" s="117"/>
      <c r="DW186" s="117"/>
      <c r="DX186" s="117"/>
      <c r="DY186" s="117"/>
      <c r="DZ186" s="21"/>
      <c r="EA186" s="21"/>
      <c r="EB186" s="21"/>
      <c r="EC186" s="21"/>
      <c r="ED186" s="21"/>
      <c r="EE186" s="21"/>
      <c r="EF186" s="21"/>
      <c r="EG186" s="21"/>
      <c r="EH186" s="21"/>
      <c r="EI186" s="21"/>
      <c r="EJ186" s="21"/>
      <c r="EK186" s="21"/>
      <c r="EL186" s="21"/>
      <c r="EM186" s="21"/>
      <c r="EN186" s="21"/>
      <c r="EO186" s="21"/>
      <c r="EP186" s="21"/>
      <c r="EQ186" s="21"/>
      <c r="ER186" s="21"/>
      <c r="ES186" s="21"/>
      <c r="ET186" s="21"/>
      <c r="EU186" s="21"/>
      <c r="EV186" s="21"/>
      <c r="EW186" s="21"/>
      <c r="EX186" s="21"/>
      <c r="EY186" s="21"/>
      <c r="EZ186" s="21"/>
      <c r="FA186" s="21"/>
      <c r="FB186" s="21"/>
      <c r="FC186" s="21"/>
      <c r="FD186" s="21"/>
      <c r="FE186" s="21"/>
      <c r="FF186" s="21"/>
      <c r="FG186" s="21"/>
      <c r="FH186" s="21"/>
      <c r="FI186" s="21"/>
      <c r="FJ186" s="21"/>
      <c r="FK186" s="21"/>
      <c r="FL186" s="21"/>
      <c r="FM186" s="21"/>
      <c r="FN186" s="21"/>
      <c r="FO186" s="21"/>
      <c r="FP186" s="21"/>
      <c r="FQ186" s="21"/>
      <c r="FR186" s="21"/>
      <c r="FS186" s="21"/>
      <c r="FT186" s="21"/>
      <c r="FU186" s="21"/>
      <c r="FV186" s="21"/>
      <c r="FW186" s="21"/>
      <c r="FX186" s="21"/>
      <c r="FY186" s="21"/>
      <c r="FZ186" s="21"/>
      <c r="GA186" s="21"/>
      <c r="GB186" s="21"/>
      <c r="GC186" s="21"/>
      <c r="GD186" s="21"/>
      <c r="GE186" s="21"/>
      <c r="GF186" s="21"/>
      <c r="GG186" s="21"/>
      <c r="GH186" s="21"/>
    </row>
    <row r="187" spans="1:190" ht="16.5" customHeight="1">
      <c r="A187" s="83"/>
      <c r="B187" s="83"/>
      <c r="C187" s="83"/>
      <c r="D187" s="85"/>
      <c r="E187" s="128"/>
      <c r="F187" s="129"/>
      <c r="G187" s="129"/>
      <c r="H187" s="129"/>
      <c r="I187" s="129"/>
      <c r="J187" s="129"/>
      <c r="K187" s="129"/>
      <c r="L187" s="129"/>
      <c r="M187" s="88"/>
      <c r="N187" s="88"/>
      <c r="O187" s="88"/>
      <c r="P187" s="88"/>
      <c r="Q187" s="88"/>
      <c r="R187" s="88"/>
      <c r="S187" s="130"/>
      <c r="T187" s="130"/>
      <c r="U187" s="130"/>
      <c r="V187" s="130"/>
      <c r="W187" s="130"/>
      <c r="X187" s="130"/>
      <c r="Y187" s="90"/>
      <c r="Z187" s="90"/>
      <c r="AA187" s="90"/>
      <c r="AB187" s="90"/>
      <c r="AC187" s="90"/>
      <c r="AD187" s="90"/>
      <c r="AE187" s="91"/>
      <c r="AF187" s="91"/>
      <c r="AG187" s="91"/>
      <c r="AH187" s="91"/>
      <c r="AI187" s="91"/>
      <c r="AJ187" s="91"/>
      <c r="AK187" s="226"/>
      <c r="AL187" s="226"/>
      <c r="AM187" s="226"/>
      <c r="AN187" s="226"/>
      <c r="AO187" s="226"/>
      <c r="AP187" s="226"/>
      <c r="AQ187" s="92"/>
      <c r="AR187" s="92"/>
      <c r="AS187" s="92"/>
      <c r="AT187" s="92"/>
      <c r="AU187" s="92"/>
      <c r="AV187" s="92"/>
      <c r="AW187" s="92"/>
      <c r="AX187" s="92"/>
      <c r="AY187" s="92"/>
      <c r="AZ187" s="91"/>
      <c r="BA187" s="132"/>
      <c r="BB187" s="91"/>
      <c r="BC187" s="91"/>
      <c r="BD187" s="117"/>
      <c r="BE187" s="131"/>
      <c r="BF187" s="131"/>
      <c r="BG187" s="131"/>
      <c r="BH187" s="131"/>
      <c r="BI187" s="131"/>
      <c r="BJ187" s="131"/>
      <c r="BK187" s="131"/>
      <c r="BL187" s="131"/>
      <c r="BM187" s="131"/>
      <c r="BN187" s="131"/>
      <c r="BO187" s="131"/>
      <c r="BP187" s="131"/>
      <c r="BQ187" s="131"/>
      <c r="BR187" s="131"/>
      <c r="BS187" s="131"/>
      <c r="BT187" s="131"/>
      <c r="BU187" s="131"/>
      <c r="BV187" s="131"/>
      <c r="BW187" s="131"/>
      <c r="BX187" s="131"/>
      <c r="BY187" s="131"/>
      <c r="BZ187" s="131"/>
      <c r="CA187" s="131"/>
      <c r="CB187" s="131"/>
      <c r="CC187" s="131"/>
      <c r="CD187" s="117"/>
      <c r="CE187" s="117"/>
      <c r="CF187" s="117"/>
      <c r="CG187" s="117"/>
      <c r="CH187" s="117"/>
      <c r="CI187" s="117"/>
      <c r="CJ187" s="117"/>
      <c r="CK187" s="117"/>
      <c r="CL187" s="117"/>
      <c r="CM187" s="117"/>
      <c r="CN187" s="117"/>
      <c r="CO187" s="117"/>
      <c r="CP187" s="117"/>
      <c r="CQ187" s="117"/>
      <c r="CR187" s="117"/>
      <c r="CS187" s="117"/>
      <c r="CT187" s="117"/>
      <c r="CU187" s="117"/>
      <c r="CV187" s="117"/>
      <c r="CW187" s="117"/>
      <c r="CX187" s="117"/>
      <c r="CY187" s="117"/>
      <c r="CZ187" s="117"/>
      <c r="DA187" s="117"/>
      <c r="DB187" s="117"/>
      <c r="DC187" s="117"/>
      <c r="DD187" s="117"/>
      <c r="DE187" s="117"/>
      <c r="DF187" s="117"/>
      <c r="DG187" s="117"/>
      <c r="DH187" s="117"/>
      <c r="DI187" s="117"/>
      <c r="DJ187" s="117"/>
      <c r="DK187" s="117"/>
      <c r="DL187" s="117"/>
      <c r="DM187" s="117"/>
      <c r="DN187" s="117"/>
      <c r="DO187" s="117"/>
      <c r="DP187" s="117"/>
      <c r="DQ187" s="117"/>
      <c r="DR187" s="117"/>
      <c r="DS187" s="117"/>
      <c r="DT187" s="117"/>
      <c r="DU187" s="117"/>
      <c r="DV187" s="117"/>
      <c r="DW187" s="117"/>
      <c r="DX187" s="117"/>
      <c r="DY187" s="117"/>
      <c r="DZ187" s="21"/>
      <c r="EA187" s="21"/>
      <c r="EB187" s="21"/>
      <c r="EC187" s="21"/>
      <c r="ED187" s="21"/>
      <c r="EE187" s="21"/>
      <c r="EF187" s="21"/>
      <c r="EG187" s="21"/>
      <c r="EH187" s="21"/>
      <c r="EI187" s="21"/>
      <c r="EJ187" s="21"/>
      <c r="EK187" s="21"/>
      <c r="EL187" s="21"/>
      <c r="EM187" s="21"/>
      <c r="EN187" s="21"/>
      <c r="EO187" s="21"/>
      <c r="EP187" s="21"/>
      <c r="EQ187" s="21"/>
      <c r="ER187" s="21"/>
      <c r="ES187" s="21"/>
      <c r="ET187" s="21"/>
      <c r="EU187" s="21"/>
      <c r="EV187" s="21"/>
      <c r="EW187" s="21"/>
      <c r="EX187" s="21"/>
      <c r="EY187" s="21"/>
      <c r="EZ187" s="21"/>
      <c r="FA187" s="21"/>
      <c r="FB187" s="21"/>
      <c r="FC187" s="21"/>
      <c r="FD187" s="21"/>
      <c r="FE187" s="21"/>
      <c r="FF187" s="21"/>
      <c r="FG187" s="21"/>
      <c r="FH187" s="21"/>
      <c r="FI187" s="21"/>
      <c r="FJ187" s="21"/>
      <c r="FK187" s="21"/>
      <c r="FL187" s="21"/>
      <c r="FM187" s="21"/>
      <c r="FN187" s="21"/>
      <c r="FO187" s="21"/>
      <c r="FP187" s="21"/>
      <c r="FQ187" s="21"/>
      <c r="FR187" s="21"/>
      <c r="FS187" s="21"/>
      <c r="FT187" s="21"/>
      <c r="FU187" s="21"/>
      <c r="FV187" s="21"/>
      <c r="FW187" s="21"/>
      <c r="FX187" s="21"/>
      <c r="FY187" s="21"/>
      <c r="FZ187" s="21"/>
      <c r="GA187" s="21"/>
      <c r="GB187" s="21"/>
      <c r="GC187" s="21"/>
      <c r="GD187" s="21"/>
      <c r="GE187" s="21"/>
      <c r="GF187" s="21"/>
      <c r="GG187" s="21"/>
      <c r="GH187" s="21"/>
    </row>
    <row r="188" spans="1:190" ht="16.5" customHeight="1">
      <c r="A188" s="83"/>
      <c r="B188" s="83"/>
      <c r="C188" s="83"/>
      <c r="D188" s="85"/>
      <c r="E188" s="128"/>
      <c r="F188" s="129"/>
      <c r="G188" s="129"/>
      <c r="H188" s="129"/>
      <c r="I188" s="129"/>
      <c r="J188" s="129"/>
      <c r="K188" s="129"/>
      <c r="L188" s="129"/>
      <c r="M188" s="88"/>
      <c r="N188" s="88"/>
      <c r="O188" s="88"/>
      <c r="P188" s="88"/>
      <c r="Q188" s="88"/>
      <c r="R188" s="88"/>
      <c r="S188" s="130"/>
      <c r="T188" s="130"/>
      <c r="U188" s="130"/>
      <c r="V188" s="130"/>
      <c r="W188" s="130"/>
      <c r="X188" s="130"/>
      <c r="Y188" s="90"/>
      <c r="Z188" s="90"/>
      <c r="AA188" s="90"/>
      <c r="AB188" s="90"/>
      <c r="AC188" s="90"/>
      <c r="AD188" s="90"/>
      <c r="AE188" s="91"/>
      <c r="AF188" s="91"/>
      <c r="AG188" s="91"/>
      <c r="AH188" s="91"/>
      <c r="AI188" s="91"/>
      <c r="AJ188" s="91"/>
      <c r="AK188" s="226"/>
      <c r="AL188" s="226"/>
      <c r="AM188" s="226"/>
      <c r="AN188" s="226"/>
      <c r="AO188" s="226"/>
      <c r="AP188" s="226"/>
      <c r="AQ188" s="92"/>
      <c r="AR188" s="92"/>
      <c r="AS188" s="92"/>
      <c r="AT188" s="92"/>
      <c r="AU188" s="92"/>
      <c r="AV188" s="92"/>
      <c r="AW188" s="92"/>
      <c r="AX188" s="92"/>
      <c r="AY188" s="92"/>
      <c r="AZ188" s="91"/>
      <c r="BA188" s="91"/>
      <c r="BB188" s="91"/>
      <c r="BC188" s="91"/>
      <c r="BD188" s="117"/>
      <c r="BE188" s="131"/>
      <c r="BF188" s="131"/>
      <c r="BG188" s="131"/>
      <c r="BH188" s="131"/>
      <c r="BI188" s="131"/>
      <c r="BJ188" s="131"/>
      <c r="BK188" s="131"/>
      <c r="BL188" s="131"/>
      <c r="BM188" s="131"/>
      <c r="BN188" s="131"/>
      <c r="BO188" s="131"/>
      <c r="BP188" s="131"/>
      <c r="BQ188" s="131"/>
      <c r="BR188" s="131"/>
      <c r="BS188" s="131"/>
      <c r="BT188" s="131"/>
      <c r="BU188" s="131"/>
      <c r="BV188" s="131"/>
      <c r="BW188" s="131"/>
      <c r="BX188" s="131"/>
      <c r="BY188" s="131"/>
      <c r="BZ188" s="131"/>
      <c r="CA188" s="131"/>
      <c r="CB188" s="131"/>
      <c r="CC188" s="131"/>
      <c r="CD188" s="117"/>
      <c r="CE188" s="117"/>
      <c r="CF188" s="117"/>
      <c r="CG188" s="117"/>
      <c r="CH188" s="117"/>
      <c r="CI188" s="117"/>
      <c r="CJ188" s="117"/>
      <c r="CK188" s="117"/>
      <c r="CL188" s="117"/>
      <c r="CM188" s="117"/>
      <c r="CN188" s="117"/>
      <c r="CO188" s="117"/>
      <c r="CP188" s="117"/>
      <c r="CQ188" s="117"/>
      <c r="CR188" s="117"/>
      <c r="CS188" s="117"/>
      <c r="CT188" s="117"/>
      <c r="CU188" s="117"/>
      <c r="CV188" s="117"/>
      <c r="CW188" s="117"/>
      <c r="CX188" s="117"/>
      <c r="CY188" s="117"/>
      <c r="CZ188" s="117"/>
      <c r="DA188" s="117"/>
      <c r="DB188" s="117"/>
      <c r="DC188" s="117"/>
      <c r="DD188" s="117"/>
      <c r="DE188" s="117"/>
      <c r="DF188" s="117"/>
      <c r="DG188" s="117"/>
      <c r="DH188" s="117"/>
      <c r="DI188" s="117"/>
      <c r="DJ188" s="117"/>
      <c r="DK188" s="117"/>
      <c r="DL188" s="117"/>
      <c r="DM188" s="117"/>
      <c r="DN188" s="117"/>
      <c r="DO188" s="117"/>
      <c r="DP188" s="117"/>
      <c r="DQ188" s="117"/>
      <c r="DR188" s="117"/>
      <c r="DS188" s="117"/>
      <c r="DT188" s="117"/>
      <c r="DU188" s="117"/>
      <c r="DV188" s="117"/>
      <c r="DW188" s="117"/>
      <c r="DX188" s="117"/>
      <c r="DY188" s="117"/>
      <c r="DZ188" s="21"/>
      <c r="EA188" s="21"/>
      <c r="EB188" s="21"/>
      <c r="EC188" s="21"/>
      <c r="ED188" s="21"/>
      <c r="EE188" s="21"/>
      <c r="EF188" s="21"/>
      <c r="EG188" s="21"/>
      <c r="EH188" s="21"/>
      <c r="EI188" s="21"/>
      <c r="EJ188" s="21"/>
      <c r="EK188" s="21"/>
      <c r="EL188" s="21"/>
      <c r="EM188" s="21"/>
      <c r="EN188" s="21"/>
      <c r="EO188" s="21"/>
      <c r="EP188" s="21"/>
      <c r="EQ188" s="21"/>
      <c r="ER188" s="21"/>
      <c r="ES188" s="21"/>
      <c r="ET188" s="21"/>
      <c r="EU188" s="21"/>
      <c r="EV188" s="21"/>
      <c r="EW188" s="21"/>
      <c r="EX188" s="21"/>
      <c r="EY188" s="21"/>
      <c r="EZ188" s="21"/>
      <c r="FA188" s="21"/>
      <c r="FB188" s="21"/>
      <c r="FC188" s="21"/>
      <c r="FD188" s="21"/>
      <c r="FE188" s="21"/>
      <c r="FF188" s="21"/>
      <c r="FG188" s="21"/>
      <c r="FH188" s="21"/>
      <c r="FI188" s="21"/>
      <c r="FJ188" s="21"/>
      <c r="FK188" s="21"/>
      <c r="FL188" s="21"/>
      <c r="FM188" s="21"/>
      <c r="FN188" s="21"/>
      <c r="FO188" s="21"/>
      <c r="FP188" s="21"/>
      <c r="FQ188" s="21"/>
      <c r="FR188" s="21"/>
      <c r="FS188" s="21"/>
      <c r="FT188" s="21"/>
      <c r="FU188" s="21"/>
      <c r="FV188" s="21"/>
      <c r="FW188" s="21"/>
      <c r="FX188" s="21"/>
      <c r="FY188" s="21"/>
      <c r="FZ188" s="21"/>
      <c r="GA188" s="21"/>
      <c r="GB188" s="21"/>
      <c r="GC188" s="21"/>
      <c r="GD188" s="21"/>
      <c r="GE188" s="21"/>
      <c r="GF188" s="21"/>
      <c r="GG188" s="21"/>
      <c r="GH188" s="21"/>
    </row>
    <row r="189" spans="1:190" ht="16.5" customHeight="1">
      <c r="A189" s="83"/>
      <c r="B189" s="83"/>
      <c r="C189" s="83"/>
      <c r="D189" s="85"/>
      <c r="E189" s="128"/>
      <c r="F189" s="129"/>
      <c r="G189" s="129"/>
      <c r="H189" s="129"/>
      <c r="I189" s="129"/>
      <c r="J189" s="129"/>
      <c r="K189" s="129"/>
      <c r="L189" s="129"/>
      <c r="M189" s="88"/>
      <c r="N189" s="88"/>
      <c r="O189" s="88"/>
      <c r="P189" s="88"/>
      <c r="Q189" s="88"/>
      <c r="R189" s="88"/>
      <c r="S189" s="130"/>
      <c r="T189" s="130"/>
      <c r="U189" s="130"/>
      <c r="V189" s="130"/>
      <c r="W189" s="130"/>
      <c r="X189" s="130"/>
      <c r="Y189" s="90"/>
      <c r="Z189" s="90"/>
      <c r="AA189" s="90"/>
      <c r="AB189" s="90"/>
      <c r="AC189" s="90"/>
      <c r="AD189" s="90"/>
      <c r="AE189" s="91"/>
      <c r="AF189" s="91"/>
      <c r="AG189" s="91"/>
      <c r="AH189" s="91"/>
      <c r="AI189" s="91"/>
      <c r="AJ189" s="91"/>
      <c r="AK189" s="226"/>
      <c r="AL189" s="226"/>
      <c r="AM189" s="226"/>
      <c r="AN189" s="226"/>
      <c r="AO189" s="226"/>
      <c r="AP189" s="226"/>
      <c r="AQ189" s="92"/>
      <c r="AR189" s="92"/>
      <c r="AS189" s="92"/>
      <c r="AT189" s="92"/>
      <c r="AU189" s="92"/>
      <c r="AV189" s="92"/>
      <c r="AW189" s="92"/>
      <c r="AX189" s="92"/>
      <c r="AY189" s="92"/>
      <c r="AZ189" s="91"/>
      <c r="BA189" s="91"/>
      <c r="BB189" s="91"/>
      <c r="BC189" s="91"/>
      <c r="BD189" s="117"/>
      <c r="BE189" s="131"/>
      <c r="BF189" s="131"/>
      <c r="BG189" s="131"/>
      <c r="BH189" s="131"/>
      <c r="BI189" s="131"/>
      <c r="BJ189" s="131"/>
      <c r="BK189" s="131"/>
      <c r="BL189" s="131"/>
      <c r="BM189" s="131"/>
      <c r="BN189" s="131"/>
      <c r="BO189" s="131"/>
      <c r="BP189" s="131"/>
      <c r="BQ189" s="131"/>
      <c r="BR189" s="131"/>
      <c r="BS189" s="131"/>
      <c r="BT189" s="131"/>
      <c r="BU189" s="131"/>
      <c r="BV189" s="131"/>
      <c r="BW189" s="131"/>
      <c r="BX189" s="131"/>
      <c r="BY189" s="131"/>
      <c r="BZ189" s="131"/>
      <c r="CA189" s="131"/>
      <c r="CB189" s="131"/>
      <c r="CC189" s="131"/>
      <c r="CD189" s="117"/>
      <c r="CE189" s="117"/>
      <c r="CF189" s="117"/>
      <c r="CG189" s="117"/>
      <c r="CH189" s="117"/>
      <c r="CI189" s="117"/>
      <c r="CJ189" s="117"/>
      <c r="CK189" s="117"/>
      <c r="CL189" s="117"/>
      <c r="CM189" s="117"/>
      <c r="CN189" s="117"/>
      <c r="CO189" s="117"/>
      <c r="CP189" s="117"/>
      <c r="CQ189" s="117"/>
      <c r="CR189" s="117"/>
      <c r="CS189" s="117"/>
      <c r="CT189" s="117"/>
      <c r="CU189" s="117"/>
      <c r="CV189" s="117"/>
      <c r="CW189" s="117"/>
      <c r="CX189" s="117"/>
      <c r="CY189" s="117"/>
      <c r="CZ189" s="117"/>
      <c r="DA189" s="117"/>
      <c r="DB189" s="117"/>
      <c r="DC189" s="117"/>
      <c r="DD189" s="117"/>
      <c r="DE189" s="117"/>
      <c r="DF189" s="117"/>
      <c r="DG189" s="117"/>
      <c r="DH189" s="117"/>
      <c r="DI189" s="117"/>
      <c r="DJ189" s="117"/>
      <c r="DK189" s="117"/>
      <c r="DL189" s="117"/>
      <c r="DM189" s="117"/>
      <c r="DN189" s="117"/>
      <c r="DO189" s="117"/>
      <c r="DP189" s="117"/>
      <c r="DQ189" s="117"/>
      <c r="DR189" s="117"/>
      <c r="DS189" s="117"/>
      <c r="DT189" s="117"/>
      <c r="DU189" s="117"/>
      <c r="DV189" s="117"/>
      <c r="DW189" s="117"/>
      <c r="DX189" s="117"/>
      <c r="DY189" s="117"/>
      <c r="DZ189" s="21"/>
      <c r="EA189" s="21"/>
      <c r="EB189" s="21"/>
      <c r="EC189" s="21"/>
      <c r="ED189" s="21"/>
      <c r="EE189" s="21"/>
      <c r="EF189" s="21"/>
      <c r="EG189" s="21"/>
      <c r="EH189" s="21"/>
      <c r="EI189" s="21"/>
      <c r="EJ189" s="21"/>
      <c r="EK189" s="21"/>
      <c r="EL189" s="21"/>
      <c r="EM189" s="21"/>
      <c r="EN189" s="21"/>
      <c r="EO189" s="21"/>
      <c r="EP189" s="21"/>
      <c r="EQ189" s="21"/>
      <c r="ER189" s="21"/>
      <c r="ES189" s="21"/>
      <c r="ET189" s="21"/>
      <c r="EU189" s="21"/>
      <c r="EV189" s="21"/>
      <c r="EW189" s="21"/>
      <c r="EX189" s="21"/>
      <c r="EY189" s="21"/>
      <c r="EZ189" s="21"/>
      <c r="FA189" s="21"/>
      <c r="FB189" s="21"/>
      <c r="FC189" s="21"/>
      <c r="FD189" s="21"/>
      <c r="FE189" s="21"/>
      <c r="FF189" s="21"/>
      <c r="FG189" s="21"/>
      <c r="FH189" s="21"/>
      <c r="FI189" s="21"/>
      <c r="FJ189" s="21"/>
      <c r="FK189" s="21"/>
      <c r="FL189" s="21"/>
      <c r="FM189" s="21"/>
      <c r="FN189" s="21"/>
      <c r="FO189" s="21"/>
      <c r="FP189" s="21"/>
      <c r="FQ189" s="21"/>
      <c r="FR189" s="21"/>
      <c r="FS189" s="21"/>
      <c r="FT189" s="21"/>
      <c r="FU189" s="21"/>
      <c r="FV189" s="21"/>
      <c r="FW189" s="21"/>
      <c r="FX189" s="21"/>
      <c r="FY189" s="21"/>
      <c r="FZ189" s="21"/>
      <c r="GA189" s="21"/>
      <c r="GB189" s="21"/>
      <c r="GC189" s="21"/>
      <c r="GD189" s="21"/>
      <c r="GE189" s="21"/>
      <c r="GF189" s="21"/>
      <c r="GG189" s="21"/>
      <c r="GH189" s="21"/>
    </row>
    <row r="190" spans="1:190" ht="16.5" customHeight="1">
      <c r="A190" s="83"/>
      <c r="B190" s="83"/>
      <c r="C190" s="83"/>
      <c r="D190" s="85"/>
      <c r="E190" s="128"/>
      <c r="F190" s="129"/>
      <c r="G190" s="129"/>
      <c r="H190" s="129"/>
      <c r="I190" s="129"/>
      <c r="J190" s="129"/>
      <c r="K190" s="129"/>
      <c r="L190" s="129"/>
      <c r="M190" s="88"/>
      <c r="N190" s="88"/>
      <c r="O190" s="88"/>
      <c r="P190" s="88"/>
      <c r="Q190" s="88"/>
      <c r="R190" s="88"/>
      <c r="S190" s="130"/>
      <c r="T190" s="130"/>
      <c r="U190" s="130"/>
      <c r="V190" s="130"/>
      <c r="W190" s="130"/>
      <c r="X190" s="130"/>
      <c r="Y190" s="90"/>
      <c r="Z190" s="90"/>
      <c r="AA190" s="90"/>
      <c r="AB190" s="90"/>
      <c r="AC190" s="90"/>
      <c r="AD190" s="90"/>
      <c r="AE190" s="91"/>
      <c r="AF190" s="91"/>
      <c r="AG190" s="91"/>
      <c r="AH190" s="91"/>
      <c r="AI190" s="91"/>
      <c r="AJ190" s="91"/>
      <c r="AK190" s="226"/>
      <c r="AL190" s="226"/>
      <c r="AM190" s="226"/>
      <c r="AN190" s="226"/>
      <c r="AO190" s="226"/>
      <c r="AP190" s="226"/>
      <c r="AQ190" s="92"/>
      <c r="AR190" s="92"/>
      <c r="AS190" s="92"/>
      <c r="AT190" s="92"/>
      <c r="AU190" s="92"/>
      <c r="AV190" s="92"/>
      <c r="AW190" s="92"/>
      <c r="AX190" s="92"/>
      <c r="AY190" s="92"/>
      <c r="AZ190" s="91"/>
      <c r="BA190" s="91"/>
      <c r="BB190" s="91"/>
      <c r="BC190" s="91"/>
      <c r="BD190" s="117"/>
      <c r="BE190" s="131"/>
      <c r="BF190" s="131"/>
      <c r="BG190" s="131"/>
      <c r="BH190" s="131"/>
      <c r="BI190" s="131"/>
      <c r="BJ190" s="131"/>
      <c r="BK190" s="131"/>
      <c r="BL190" s="131"/>
      <c r="BM190" s="131"/>
      <c r="BN190" s="131"/>
      <c r="BO190" s="131"/>
      <c r="BP190" s="131"/>
      <c r="BQ190" s="131"/>
      <c r="BR190" s="131"/>
      <c r="BS190" s="131"/>
      <c r="BT190" s="131"/>
      <c r="BU190" s="131"/>
      <c r="BV190" s="131"/>
      <c r="BW190" s="131"/>
      <c r="BX190" s="131"/>
      <c r="BY190" s="131"/>
      <c r="BZ190" s="131"/>
      <c r="CA190" s="131"/>
      <c r="CB190" s="131"/>
      <c r="CC190" s="131"/>
      <c r="CD190" s="117"/>
      <c r="CE190" s="117"/>
      <c r="CF190" s="117"/>
      <c r="CG190" s="117"/>
      <c r="CH190" s="117"/>
      <c r="CI190" s="117"/>
      <c r="CJ190" s="117"/>
      <c r="CK190" s="117"/>
      <c r="CL190" s="117"/>
      <c r="CM190" s="117"/>
      <c r="CN190" s="117"/>
      <c r="CO190" s="117"/>
      <c r="CP190" s="117"/>
      <c r="CQ190" s="117"/>
      <c r="CR190" s="117"/>
      <c r="CS190" s="117"/>
      <c r="CT190" s="117"/>
      <c r="CU190" s="117"/>
      <c r="CV190" s="117"/>
      <c r="CW190" s="117"/>
      <c r="CX190" s="117"/>
      <c r="CY190" s="117"/>
      <c r="CZ190" s="117"/>
      <c r="DA190" s="117"/>
      <c r="DB190" s="117"/>
      <c r="DC190" s="117"/>
      <c r="DD190" s="117"/>
      <c r="DE190" s="117"/>
      <c r="DF190" s="117"/>
      <c r="DG190" s="117"/>
      <c r="DH190" s="117"/>
      <c r="DI190" s="117"/>
      <c r="DJ190" s="117"/>
      <c r="DK190" s="117"/>
      <c r="DL190" s="117"/>
      <c r="DM190" s="117"/>
      <c r="DN190" s="117"/>
      <c r="DO190" s="117"/>
      <c r="DP190" s="117"/>
      <c r="DQ190" s="117"/>
      <c r="DR190" s="117"/>
      <c r="DS190" s="117"/>
      <c r="DT190" s="117"/>
      <c r="DU190" s="117"/>
      <c r="DV190" s="117"/>
      <c r="DW190" s="117"/>
      <c r="DX190" s="117"/>
      <c r="DY190" s="117"/>
      <c r="DZ190" s="21"/>
      <c r="EA190" s="21"/>
      <c r="EB190" s="21"/>
      <c r="EC190" s="21"/>
      <c r="ED190" s="21"/>
      <c r="EE190" s="21"/>
      <c r="EF190" s="21"/>
      <c r="EG190" s="21"/>
      <c r="EH190" s="21"/>
      <c r="EI190" s="21"/>
      <c r="EJ190" s="21"/>
      <c r="EK190" s="21"/>
      <c r="EL190" s="21"/>
      <c r="EM190" s="21"/>
      <c r="EN190" s="21"/>
      <c r="EO190" s="21"/>
      <c r="EP190" s="21"/>
      <c r="EQ190" s="21"/>
      <c r="ER190" s="21"/>
      <c r="ES190" s="21"/>
      <c r="ET190" s="21"/>
      <c r="EU190" s="21"/>
      <c r="EV190" s="21"/>
      <c r="EW190" s="21"/>
      <c r="EX190" s="21"/>
      <c r="EY190" s="21"/>
      <c r="EZ190" s="21"/>
      <c r="FA190" s="21"/>
      <c r="FB190" s="21"/>
      <c r="FC190" s="21"/>
      <c r="FD190" s="21"/>
      <c r="FE190" s="21"/>
      <c r="FF190" s="21"/>
      <c r="FG190" s="21"/>
      <c r="FH190" s="21"/>
      <c r="FI190" s="21"/>
      <c r="FJ190" s="21"/>
      <c r="FK190" s="21"/>
      <c r="FL190" s="21"/>
      <c r="FM190" s="21"/>
      <c r="FN190" s="21"/>
      <c r="FO190" s="21"/>
      <c r="FP190" s="21"/>
      <c r="FQ190" s="21"/>
      <c r="FR190" s="21"/>
      <c r="FS190" s="21"/>
      <c r="FT190" s="21"/>
      <c r="FU190" s="21"/>
      <c r="FV190" s="21"/>
      <c r="FW190" s="21"/>
      <c r="FX190" s="21"/>
      <c r="FY190" s="21"/>
      <c r="FZ190" s="21"/>
      <c r="GA190" s="21"/>
      <c r="GB190" s="21"/>
      <c r="GC190" s="21"/>
      <c r="GD190" s="21"/>
      <c r="GE190" s="21"/>
      <c r="GF190" s="21"/>
      <c r="GG190" s="21"/>
      <c r="GH190" s="21"/>
    </row>
    <row r="191" spans="1:190" ht="16.5" customHeight="1">
      <c r="A191" s="83"/>
      <c r="B191" s="83"/>
      <c r="C191" s="83"/>
      <c r="D191" s="85"/>
      <c r="E191" s="128"/>
      <c r="F191" s="129"/>
      <c r="G191" s="129"/>
      <c r="H191" s="129"/>
      <c r="I191" s="129"/>
      <c r="J191" s="129"/>
      <c r="K191" s="129"/>
      <c r="L191" s="129"/>
      <c r="M191" s="88"/>
      <c r="N191" s="88"/>
      <c r="O191" s="88"/>
      <c r="P191" s="88"/>
      <c r="Q191" s="88"/>
      <c r="R191" s="88"/>
      <c r="S191" s="130"/>
      <c r="T191" s="130"/>
      <c r="U191" s="130"/>
      <c r="V191" s="130"/>
      <c r="W191" s="130"/>
      <c r="X191" s="130"/>
      <c r="Y191" s="90"/>
      <c r="Z191" s="90"/>
      <c r="AA191" s="90"/>
      <c r="AB191" s="90"/>
      <c r="AC191" s="90"/>
      <c r="AD191" s="90"/>
      <c r="AE191" s="91"/>
      <c r="AF191" s="91"/>
      <c r="AG191" s="91"/>
      <c r="AH191" s="91"/>
      <c r="AI191" s="91"/>
      <c r="AJ191" s="91"/>
      <c r="AK191" s="226"/>
      <c r="AL191" s="226"/>
      <c r="AM191" s="226"/>
      <c r="AN191" s="226"/>
      <c r="AO191" s="226"/>
      <c r="AP191" s="226"/>
      <c r="AQ191" s="92"/>
      <c r="AR191" s="92"/>
      <c r="AS191" s="92"/>
      <c r="AT191" s="92"/>
      <c r="AU191" s="92"/>
      <c r="AV191" s="92"/>
      <c r="AW191" s="92"/>
      <c r="AX191" s="92"/>
      <c r="AY191" s="92"/>
      <c r="AZ191" s="91"/>
      <c r="BA191" s="91"/>
      <c r="BB191" s="91"/>
      <c r="BC191" s="91"/>
      <c r="BD191" s="117"/>
      <c r="BE191" s="131"/>
      <c r="BF191" s="131"/>
      <c r="BG191" s="131"/>
      <c r="BH191" s="131"/>
      <c r="BI191" s="131"/>
      <c r="BJ191" s="131"/>
      <c r="BK191" s="131"/>
      <c r="BL191" s="131"/>
      <c r="BM191" s="131"/>
      <c r="BN191" s="131"/>
      <c r="BO191" s="131"/>
      <c r="BP191" s="131"/>
      <c r="BQ191" s="131"/>
      <c r="BR191" s="131"/>
      <c r="BS191" s="131"/>
      <c r="BT191" s="131"/>
      <c r="BU191" s="131"/>
      <c r="BV191" s="131"/>
      <c r="BW191" s="131"/>
      <c r="BX191" s="131"/>
      <c r="BY191" s="131"/>
      <c r="BZ191" s="131"/>
      <c r="CA191" s="131"/>
      <c r="CB191" s="131"/>
      <c r="CC191" s="131"/>
      <c r="CD191" s="117"/>
      <c r="CE191" s="117"/>
      <c r="CF191" s="117"/>
      <c r="CG191" s="117"/>
      <c r="CH191" s="117"/>
      <c r="CI191" s="117"/>
      <c r="CJ191" s="117"/>
      <c r="CK191" s="117"/>
      <c r="CL191" s="117"/>
      <c r="CM191" s="117"/>
      <c r="CN191" s="117"/>
      <c r="CO191" s="117"/>
      <c r="CP191" s="117"/>
      <c r="CQ191" s="117"/>
      <c r="CR191" s="117"/>
      <c r="CS191" s="117"/>
      <c r="CT191" s="117"/>
      <c r="CU191" s="117"/>
      <c r="CV191" s="117"/>
      <c r="CW191" s="117"/>
      <c r="CX191" s="117"/>
      <c r="CY191" s="117"/>
      <c r="CZ191" s="117"/>
      <c r="DA191" s="117"/>
      <c r="DB191" s="117"/>
      <c r="DC191" s="117"/>
      <c r="DD191" s="117"/>
      <c r="DE191" s="117"/>
      <c r="DF191" s="117"/>
      <c r="DG191" s="117"/>
      <c r="DH191" s="117"/>
      <c r="DI191" s="117"/>
      <c r="DJ191" s="117"/>
      <c r="DK191" s="117"/>
      <c r="DL191" s="117"/>
      <c r="DM191" s="117"/>
      <c r="DN191" s="117"/>
      <c r="DO191" s="117"/>
      <c r="DP191" s="117"/>
      <c r="DQ191" s="117"/>
      <c r="DR191" s="117"/>
      <c r="DS191" s="117"/>
      <c r="DT191" s="117"/>
      <c r="DU191" s="117"/>
      <c r="DV191" s="117"/>
      <c r="DW191" s="117"/>
      <c r="DX191" s="117"/>
      <c r="DY191" s="117"/>
      <c r="DZ191" s="21"/>
      <c r="EA191" s="21"/>
      <c r="EB191" s="21"/>
      <c r="EC191" s="21"/>
      <c r="ED191" s="21"/>
      <c r="EE191" s="21"/>
      <c r="EF191" s="21"/>
      <c r="EG191" s="21"/>
      <c r="EH191" s="21"/>
      <c r="EI191" s="21"/>
      <c r="EJ191" s="21"/>
      <c r="EK191" s="21"/>
      <c r="EL191" s="21"/>
      <c r="EM191" s="21"/>
      <c r="EN191" s="21"/>
      <c r="EO191" s="21"/>
      <c r="EP191" s="21"/>
      <c r="EQ191" s="21"/>
      <c r="ER191" s="21"/>
      <c r="ES191" s="21"/>
      <c r="ET191" s="21"/>
      <c r="EU191" s="21"/>
      <c r="EV191" s="21"/>
      <c r="EW191" s="21"/>
      <c r="EX191" s="21"/>
      <c r="EY191" s="21"/>
      <c r="EZ191" s="21"/>
      <c r="FA191" s="21"/>
      <c r="FB191" s="21"/>
      <c r="FC191" s="21"/>
      <c r="FD191" s="21"/>
      <c r="FE191" s="21"/>
      <c r="FF191" s="21"/>
      <c r="FG191" s="21"/>
      <c r="FH191" s="21"/>
      <c r="FI191" s="21"/>
      <c r="FJ191" s="21"/>
      <c r="FK191" s="21"/>
      <c r="FL191" s="21"/>
      <c r="FM191" s="21"/>
      <c r="FN191" s="21"/>
      <c r="FO191" s="21"/>
      <c r="FP191" s="21"/>
      <c r="FQ191" s="21"/>
      <c r="FR191" s="21"/>
      <c r="FS191" s="21"/>
      <c r="FT191" s="21"/>
      <c r="FU191" s="21"/>
      <c r="FV191" s="21"/>
      <c r="FW191" s="21"/>
      <c r="FX191" s="21"/>
      <c r="FY191" s="21"/>
      <c r="FZ191" s="21"/>
      <c r="GA191" s="21"/>
      <c r="GB191" s="21"/>
      <c r="GC191" s="21"/>
      <c r="GD191" s="21"/>
      <c r="GE191" s="21"/>
      <c r="GF191" s="21"/>
      <c r="GG191" s="21"/>
      <c r="GH191" s="21"/>
    </row>
    <row r="192" spans="1:190" ht="16.5" customHeight="1">
      <c r="A192" s="83"/>
      <c r="B192" s="83"/>
      <c r="C192" s="83"/>
      <c r="D192" s="85"/>
      <c r="E192" s="128"/>
      <c r="F192" s="129"/>
      <c r="G192" s="129"/>
      <c r="H192" s="129"/>
      <c r="I192" s="129"/>
      <c r="J192" s="129"/>
      <c r="K192" s="129"/>
      <c r="L192" s="129"/>
      <c r="M192" s="88"/>
      <c r="N192" s="88"/>
      <c r="O192" s="88"/>
      <c r="P192" s="88"/>
      <c r="Q192" s="88"/>
      <c r="R192" s="88"/>
      <c r="S192" s="130"/>
      <c r="T192" s="130"/>
      <c r="U192" s="130"/>
      <c r="V192" s="130"/>
      <c r="W192" s="130"/>
      <c r="X192" s="130"/>
      <c r="Y192" s="90"/>
      <c r="Z192" s="90"/>
      <c r="AA192" s="90"/>
      <c r="AB192" s="90"/>
      <c r="AC192" s="90"/>
      <c r="AD192" s="90"/>
      <c r="AE192" s="91"/>
      <c r="AF192" s="91"/>
      <c r="AG192" s="91"/>
      <c r="AH192" s="91"/>
      <c r="AI192" s="91"/>
      <c r="AJ192" s="91"/>
      <c r="AK192" s="226"/>
      <c r="AL192" s="226"/>
      <c r="AM192" s="226"/>
      <c r="AN192" s="226"/>
      <c r="AO192" s="226"/>
      <c r="AP192" s="226"/>
      <c r="AQ192" s="92"/>
      <c r="AR192" s="92"/>
      <c r="AS192" s="92"/>
      <c r="AT192" s="92"/>
      <c r="AU192" s="92"/>
      <c r="AV192" s="92"/>
      <c r="AW192" s="92"/>
      <c r="AX192" s="92"/>
      <c r="AY192" s="92"/>
      <c r="AZ192" s="91"/>
      <c r="BA192" s="91"/>
      <c r="BB192" s="91"/>
      <c r="BC192" s="91"/>
      <c r="BD192" s="117"/>
      <c r="BE192" s="131"/>
      <c r="BF192" s="131"/>
      <c r="BG192" s="131"/>
      <c r="BH192" s="131"/>
      <c r="BI192" s="131"/>
      <c r="BJ192" s="131"/>
      <c r="BK192" s="131"/>
      <c r="BL192" s="131"/>
      <c r="BM192" s="131"/>
      <c r="BN192" s="131"/>
      <c r="BO192" s="131"/>
      <c r="BP192" s="131"/>
      <c r="BQ192" s="131"/>
      <c r="BR192" s="131"/>
      <c r="BS192" s="131"/>
      <c r="BT192" s="131"/>
      <c r="BU192" s="131"/>
      <c r="BV192" s="131"/>
      <c r="BW192" s="131"/>
      <c r="BX192" s="131"/>
      <c r="BY192" s="131"/>
      <c r="BZ192" s="131"/>
      <c r="CA192" s="131"/>
      <c r="CB192" s="131"/>
      <c r="CC192" s="131"/>
      <c r="CD192" s="117"/>
      <c r="CE192" s="117"/>
      <c r="CF192" s="117"/>
      <c r="CG192" s="117"/>
      <c r="CH192" s="117"/>
      <c r="CI192" s="117"/>
      <c r="CJ192" s="117"/>
      <c r="CK192" s="117"/>
      <c r="CL192" s="117"/>
      <c r="CM192" s="117"/>
      <c r="CN192" s="117"/>
      <c r="CO192" s="117"/>
      <c r="CP192" s="117"/>
      <c r="CQ192" s="117"/>
      <c r="CR192" s="117"/>
      <c r="CS192" s="117"/>
      <c r="CT192" s="117"/>
      <c r="CU192" s="117"/>
      <c r="CV192" s="117"/>
      <c r="CW192" s="117"/>
      <c r="CX192" s="117"/>
      <c r="CY192" s="117"/>
      <c r="CZ192" s="117"/>
      <c r="DA192" s="117"/>
      <c r="DB192" s="117"/>
      <c r="DC192" s="117"/>
      <c r="DD192" s="117"/>
      <c r="DE192" s="117"/>
      <c r="DF192" s="117"/>
      <c r="DG192" s="117"/>
      <c r="DH192" s="117"/>
      <c r="DI192" s="117"/>
      <c r="DJ192" s="117"/>
      <c r="DK192" s="117"/>
      <c r="DL192" s="117"/>
      <c r="DM192" s="117"/>
      <c r="DN192" s="117"/>
      <c r="DO192" s="117"/>
      <c r="DP192" s="117"/>
      <c r="DQ192" s="117"/>
      <c r="DR192" s="117"/>
      <c r="DS192" s="117"/>
      <c r="DT192" s="117"/>
      <c r="DU192" s="117"/>
      <c r="DV192" s="117"/>
      <c r="DW192" s="117"/>
      <c r="DX192" s="117"/>
      <c r="DY192" s="117"/>
      <c r="DZ192" s="21"/>
      <c r="EA192" s="21"/>
      <c r="EB192" s="21"/>
      <c r="EC192" s="21"/>
      <c r="ED192" s="21"/>
      <c r="EE192" s="21"/>
      <c r="EF192" s="21"/>
      <c r="EG192" s="21"/>
      <c r="EH192" s="21"/>
      <c r="EI192" s="21"/>
      <c r="EJ192" s="21"/>
      <c r="EK192" s="21"/>
      <c r="EL192" s="21"/>
      <c r="EM192" s="21"/>
      <c r="EN192" s="21"/>
      <c r="EO192" s="21"/>
      <c r="EP192" s="21"/>
      <c r="EQ192" s="21"/>
      <c r="ER192" s="21"/>
      <c r="ES192" s="21"/>
      <c r="ET192" s="21"/>
      <c r="EU192" s="21"/>
      <c r="EV192" s="21"/>
      <c r="EW192" s="21"/>
      <c r="EX192" s="21"/>
      <c r="EY192" s="21"/>
      <c r="EZ192" s="21"/>
      <c r="FA192" s="21"/>
      <c r="FB192" s="21"/>
      <c r="FC192" s="21"/>
      <c r="FD192" s="21"/>
      <c r="FE192" s="21"/>
      <c r="FF192" s="21"/>
      <c r="FG192" s="21"/>
      <c r="FH192" s="21"/>
      <c r="FI192" s="21"/>
      <c r="FJ192" s="21"/>
      <c r="FK192" s="21"/>
      <c r="FL192" s="21"/>
      <c r="FM192" s="21"/>
      <c r="FN192" s="21"/>
      <c r="FO192" s="21"/>
      <c r="FP192" s="21"/>
      <c r="FQ192" s="21"/>
      <c r="FR192" s="21"/>
      <c r="FS192" s="21"/>
      <c r="FT192" s="21"/>
      <c r="FU192" s="21"/>
      <c r="FV192" s="21"/>
      <c r="FW192" s="21"/>
      <c r="FX192" s="21"/>
      <c r="FY192" s="21"/>
      <c r="FZ192" s="21"/>
      <c r="GA192" s="21"/>
      <c r="GB192" s="21"/>
      <c r="GC192" s="21"/>
      <c r="GD192" s="21"/>
      <c r="GE192" s="21"/>
      <c r="GF192" s="21"/>
      <c r="GG192" s="21"/>
      <c r="GH192" s="21"/>
    </row>
    <row r="193" spans="1:190" ht="16.5" customHeight="1">
      <c r="A193" s="83"/>
      <c r="B193" s="83"/>
      <c r="C193" s="83"/>
      <c r="D193" s="85"/>
      <c r="E193" s="128"/>
      <c r="F193" s="129"/>
      <c r="G193" s="129"/>
      <c r="H193" s="129"/>
      <c r="I193" s="129"/>
      <c r="J193" s="129"/>
      <c r="K193" s="129"/>
      <c r="L193" s="129"/>
      <c r="M193" s="88"/>
      <c r="N193" s="88"/>
      <c r="O193" s="88"/>
      <c r="P193" s="88"/>
      <c r="Q193" s="88"/>
      <c r="R193" s="88"/>
      <c r="S193" s="130"/>
      <c r="T193" s="130"/>
      <c r="U193" s="130"/>
      <c r="V193" s="130"/>
      <c r="W193" s="130"/>
      <c r="X193" s="130"/>
      <c r="Y193" s="90"/>
      <c r="Z193" s="90"/>
      <c r="AA193" s="90"/>
      <c r="AB193" s="90"/>
      <c r="AC193" s="90"/>
      <c r="AD193" s="90"/>
      <c r="AE193" s="91"/>
      <c r="AF193" s="91"/>
      <c r="AG193" s="91"/>
      <c r="AH193" s="91"/>
      <c r="AI193" s="91"/>
      <c r="AJ193" s="91"/>
      <c r="AK193" s="226"/>
      <c r="AL193" s="226"/>
      <c r="AM193" s="226"/>
      <c r="AN193" s="226"/>
      <c r="AO193" s="226"/>
      <c r="AP193" s="226"/>
      <c r="AQ193" s="92"/>
      <c r="AR193" s="92"/>
      <c r="AS193" s="92"/>
      <c r="AT193" s="92"/>
      <c r="AU193" s="92"/>
      <c r="AV193" s="92"/>
      <c r="AW193" s="92"/>
      <c r="AX193" s="92"/>
      <c r="AY193" s="92"/>
      <c r="AZ193" s="91"/>
      <c r="BA193" s="132"/>
      <c r="BB193" s="91"/>
      <c r="BC193" s="91"/>
      <c r="BD193" s="117"/>
      <c r="BE193" s="131"/>
      <c r="BF193" s="131"/>
      <c r="BG193" s="131"/>
      <c r="BH193" s="131"/>
      <c r="BI193" s="131"/>
      <c r="BJ193" s="131"/>
      <c r="BK193" s="131"/>
      <c r="BL193" s="131"/>
      <c r="BM193" s="131"/>
      <c r="BN193" s="131"/>
      <c r="BO193" s="131"/>
      <c r="BP193" s="131"/>
      <c r="BQ193" s="131"/>
      <c r="BR193" s="131"/>
      <c r="BS193" s="131"/>
      <c r="BT193" s="131"/>
      <c r="BU193" s="131"/>
      <c r="BV193" s="131"/>
      <c r="BW193" s="131"/>
      <c r="BX193" s="131"/>
      <c r="BY193" s="131"/>
      <c r="BZ193" s="131"/>
      <c r="CA193" s="131"/>
      <c r="CB193" s="131"/>
      <c r="CC193" s="131"/>
      <c r="CD193" s="117"/>
      <c r="CE193" s="117"/>
      <c r="CF193" s="117"/>
      <c r="CG193" s="117"/>
      <c r="CH193" s="117"/>
      <c r="CI193" s="117"/>
      <c r="CJ193" s="117"/>
      <c r="CK193" s="117"/>
      <c r="CL193" s="117"/>
      <c r="CM193" s="117"/>
      <c r="CN193" s="117"/>
      <c r="CO193" s="117"/>
      <c r="CP193" s="117"/>
      <c r="CQ193" s="117"/>
      <c r="CR193" s="117"/>
      <c r="CS193" s="117"/>
      <c r="CT193" s="117"/>
      <c r="CU193" s="117"/>
      <c r="CV193" s="117"/>
      <c r="CW193" s="117"/>
      <c r="CX193" s="117"/>
      <c r="CY193" s="117"/>
      <c r="CZ193" s="117"/>
      <c r="DA193" s="117"/>
      <c r="DB193" s="117"/>
      <c r="DC193" s="117"/>
      <c r="DD193" s="117"/>
      <c r="DE193" s="117"/>
      <c r="DF193" s="117"/>
      <c r="DG193" s="117"/>
      <c r="DH193" s="117"/>
      <c r="DI193" s="117"/>
      <c r="DJ193" s="117"/>
      <c r="DK193" s="117"/>
      <c r="DL193" s="117"/>
      <c r="DM193" s="117"/>
      <c r="DN193" s="117"/>
      <c r="DO193" s="117"/>
      <c r="DP193" s="117"/>
      <c r="DQ193" s="117"/>
      <c r="DR193" s="117"/>
      <c r="DS193" s="117"/>
      <c r="DT193" s="117"/>
      <c r="DU193" s="117"/>
      <c r="DV193" s="117"/>
      <c r="DW193" s="117"/>
      <c r="DX193" s="117"/>
      <c r="DY193" s="117"/>
      <c r="DZ193" s="21"/>
      <c r="EA193" s="21"/>
      <c r="EB193" s="21"/>
      <c r="EC193" s="21"/>
      <c r="ED193" s="21"/>
      <c r="EE193" s="21"/>
      <c r="EF193" s="21"/>
      <c r="EG193" s="21"/>
      <c r="EH193" s="21"/>
      <c r="EI193" s="21"/>
      <c r="EJ193" s="21"/>
      <c r="EK193" s="21"/>
      <c r="EL193" s="21"/>
      <c r="EM193" s="21"/>
      <c r="EN193" s="21"/>
      <c r="EO193" s="21"/>
      <c r="EP193" s="21"/>
      <c r="EQ193" s="21"/>
      <c r="ER193" s="21"/>
      <c r="ES193" s="21"/>
      <c r="ET193" s="21"/>
      <c r="EU193" s="21"/>
      <c r="EV193" s="21"/>
      <c r="EW193" s="21"/>
      <c r="EX193" s="21"/>
      <c r="EY193" s="21"/>
      <c r="EZ193" s="21"/>
      <c r="FA193" s="21"/>
      <c r="FB193" s="21"/>
      <c r="FC193" s="21"/>
      <c r="FD193" s="21"/>
      <c r="FE193" s="21"/>
      <c r="FF193" s="21"/>
      <c r="FG193" s="21"/>
      <c r="FH193" s="21"/>
      <c r="FI193" s="21"/>
      <c r="FJ193" s="21"/>
      <c r="FK193" s="21"/>
      <c r="FL193" s="21"/>
      <c r="FM193" s="21"/>
      <c r="FN193" s="21"/>
      <c r="FO193" s="21"/>
      <c r="FP193" s="21"/>
      <c r="FQ193" s="21"/>
      <c r="FR193" s="21"/>
      <c r="FS193" s="21"/>
      <c r="FT193" s="21"/>
      <c r="FU193" s="21"/>
      <c r="FV193" s="21"/>
      <c r="FW193" s="21"/>
      <c r="FX193" s="21"/>
      <c r="FY193" s="21"/>
      <c r="FZ193" s="21"/>
      <c r="GA193" s="21"/>
      <c r="GB193" s="21"/>
      <c r="GC193" s="21"/>
      <c r="GD193" s="21"/>
      <c r="GE193" s="21"/>
      <c r="GF193" s="21"/>
      <c r="GG193" s="21"/>
      <c r="GH193" s="21"/>
    </row>
    <row r="194" spans="1:190" ht="16.5" customHeight="1">
      <c r="A194" s="83"/>
      <c r="B194" s="83"/>
      <c r="C194" s="83"/>
      <c r="D194" s="85"/>
      <c r="E194" s="128"/>
      <c r="F194" s="129"/>
      <c r="G194" s="129"/>
      <c r="H194" s="129"/>
      <c r="I194" s="129"/>
      <c r="J194" s="129"/>
      <c r="K194" s="129"/>
      <c r="L194" s="129"/>
      <c r="M194" s="88"/>
      <c r="N194" s="88"/>
      <c r="O194" s="88"/>
      <c r="P194" s="88"/>
      <c r="Q194" s="88"/>
      <c r="R194" s="88"/>
      <c r="S194" s="130"/>
      <c r="T194" s="130"/>
      <c r="U194" s="130"/>
      <c r="V194" s="130"/>
      <c r="W194" s="130"/>
      <c r="X194" s="130"/>
      <c r="Y194" s="90"/>
      <c r="Z194" s="90"/>
      <c r="AA194" s="90"/>
      <c r="AB194" s="90"/>
      <c r="AC194" s="90"/>
      <c r="AD194" s="90"/>
      <c r="AE194" s="91"/>
      <c r="AF194" s="91"/>
      <c r="AG194" s="91"/>
      <c r="AH194" s="91"/>
      <c r="AI194" s="91"/>
      <c r="AJ194" s="91"/>
      <c r="AK194" s="226"/>
      <c r="AL194" s="226"/>
      <c r="AM194" s="226"/>
      <c r="AN194" s="226"/>
      <c r="AO194" s="226"/>
      <c r="AP194" s="226"/>
      <c r="AQ194" s="92"/>
      <c r="AR194" s="92"/>
      <c r="AS194" s="92"/>
      <c r="AT194" s="92"/>
      <c r="AU194" s="92"/>
      <c r="AV194" s="92"/>
      <c r="AW194" s="92"/>
      <c r="AX194" s="92"/>
      <c r="AY194" s="92"/>
      <c r="AZ194" s="91"/>
      <c r="BA194" s="91"/>
      <c r="BB194" s="91"/>
      <c r="BC194" s="91"/>
      <c r="BD194" s="117"/>
      <c r="BE194" s="131"/>
      <c r="BF194" s="131"/>
      <c r="BG194" s="131"/>
      <c r="BH194" s="131"/>
      <c r="BI194" s="131"/>
      <c r="BJ194" s="131"/>
      <c r="BK194" s="131"/>
      <c r="BL194" s="131"/>
      <c r="BM194" s="131"/>
      <c r="BN194" s="131"/>
      <c r="BO194" s="131"/>
      <c r="BP194" s="131"/>
      <c r="BQ194" s="131"/>
      <c r="BR194" s="131"/>
      <c r="BS194" s="131"/>
      <c r="BT194" s="131"/>
      <c r="BU194" s="131"/>
      <c r="BV194" s="131"/>
      <c r="BW194" s="131"/>
      <c r="BX194" s="131"/>
      <c r="BY194" s="131"/>
      <c r="BZ194" s="131"/>
      <c r="CA194" s="131"/>
      <c r="CB194" s="131"/>
      <c r="CC194" s="131"/>
      <c r="CD194" s="117"/>
      <c r="CE194" s="117"/>
      <c r="CF194" s="117"/>
      <c r="CG194" s="117"/>
      <c r="CH194" s="117"/>
      <c r="CI194" s="117"/>
      <c r="CJ194" s="117"/>
      <c r="CK194" s="117"/>
      <c r="CL194" s="117"/>
      <c r="CM194" s="117"/>
      <c r="CN194" s="117"/>
      <c r="CO194" s="117"/>
      <c r="CP194" s="117"/>
      <c r="CQ194" s="117"/>
      <c r="CR194" s="117"/>
      <c r="CS194" s="117"/>
      <c r="CT194" s="117"/>
      <c r="CU194" s="117"/>
      <c r="CV194" s="117"/>
      <c r="CW194" s="117"/>
      <c r="CX194" s="117"/>
      <c r="CY194" s="117"/>
      <c r="CZ194" s="117"/>
      <c r="DA194" s="117"/>
      <c r="DB194" s="117"/>
      <c r="DC194" s="117"/>
      <c r="DD194" s="117"/>
      <c r="DE194" s="117"/>
      <c r="DF194" s="117"/>
      <c r="DG194" s="117"/>
      <c r="DH194" s="117"/>
      <c r="DI194" s="117"/>
      <c r="DJ194" s="117"/>
      <c r="DK194" s="117"/>
      <c r="DL194" s="117"/>
      <c r="DM194" s="117"/>
      <c r="DN194" s="117"/>
      <c r="DO194" s="117"/>
      <c r="DP194" s="117"/>
      <c r="DQ194" s="117"/>
      <c r="DR194" s="117"/>
      <c r="DS194" s="117"/>
      <c r="DT194" s="117"/>
      <c r="DU194" s="117"/>
      <c r="DV194" s="117"/>
      <c r="DW194" s="117"/>
      <c r="DX194" s="117"/>
      <c r="DY194" s="117"/>
      <c r="DZ194" s="21"/>
      <c r="EA194" s="21"/>
      <c r="EB194" s="21"/>
      <c r="EC194" s="21"/>
      <c r="ED194" s="21"/>
      <c r="EE194" s="21"/>
      <c r="EF194" s="21"/>
      <c r="EG194" s="21"/>
      <c r="EH194" s="21"/>
      <c r="EI194" s="21"/>
      <c r="EJ194" s="21"/>
      <c r="EK194" s="21"/>
      <c r="EL194" s="21"/>
      <c r="EM194" s="21"/>
      <c r="EN194" s="21"/>
      <c r="EO194" s="21"/>
      <c r="EP194" s="21"/>
      <c r="EQ194" s="21"/>
      <c r="ER194" s="21"/>
      <c r="ES194" s="21"/>
      <c r="ET194" s="21"/>
      <c r="EU194" s="21"/>
      <c r="EV194" s="21"/>
      <c r="EW194" s="21"/>
      <c r="EX194" s="21"/>
      <c r="EY194" s="21"/>
      <c r="EZ194" s="21"/>
      <c r="FA194" s="21"/>
      <c r="FB194" s="21"/>
      <c r="FC194" s="21"/>
      <c r="FD194" s="21"/>
      <c r="FE194" s="21"/>
      <c r="FF194" s="21"/>
      <c r="FG194" s="21"/>
      <c r="FH194" s="21"/>
      <c r="FI194" s="21"/>
      <c r="FJ194" s="21"/>
      <c r="FK194" s="21"/>
      <c r="FL194" s="21"/>
      <c r="FM194" s="21"/>
      <c r="FN194" s="21"/>
      <c r="FO194" s="21"/>
      <c r="FP194" s="21"/>
      <c r="FQ194" s="21"/>
      <c r="FR194" s="21"/>
      <c r="FS194" s="21"/>
      <c r="FT194" s="21"/>
      <c r="FU194" s="21"/>
      <c r="FV194" s="21"/>
      <c r="FW194" s="21"/>
      <c r="FX194" s="21"/>
      <c r="FY194" s="21"/>
      <c r="FZ194" s="21"/>
      <c r="GA194" s="21"/>
      <c r="GB194" s="21"/>
      <c r="GC194" s="21"/>
      <c r="GD194" s="21"/>
      <c r="GE194" s="21"/>
      <c r="GF194" s="21"/>
      <c r="GG194" s="21"/>
      <c r="GH194" s="21"/>
    </row>
    <row r="195" spans="1:190" ht="16.5" customHeight="1">
      <c r="A195" s="83"/>
      <c r="B195" s="83"/>
      <c r="C195" s="83"/>
      <c r="D195" s="85"/>
      <c r="E195" s="128"/>
      <c r="F195" s="129"/>
      <c r="G195" s="129"/>
      <c r="H195" s="129"/>
      <c r="I195" s="129"/>
      <c r="J195" s="129"/>
      <c r="K195" s="129"/>
      <c r="L195" s="129"/>
      <c r="M195" s="88"/>
      <c r="N195" s="88"/>
      <c r="O195" s="88"/>
      <c r="P195" s="88"/>
      <c r="Q195" s="88"/>
      <c r="R195" s="88"/>
      <c r="S195" s="130"/>
      <c r="T195" s="130"/>
      <c r="U195" s="130"/>
      <c r="V195" s="130"/>
      <c r="W195" s="130"/>
      <c r="X195" s="130"/>
      <c r="Y195" s="90"/>
      <c r="Z195" s="90"/>
      <c r="AA195" s="90"/>
      <c r="AB195" s="90"/>
      <c r="AC195" s="90"/>
      <c r="AD195" s="90"/>
      <c r="AE195" s="91"/>
      <c r="AF195" s="91"/>
      <c r="AG195" s="91"/>
      <c r="AH195" s="91"/>
      <c r="AI195" s="91"/>
      <c r="AJ195" s="91"/>
      <c r="AK195" s="226"/>
      <c r="AL195" s="226"/>
      <c r="AM195" s="226"/>
      <c r="AN195" s="226"/>
      <c r="AO195" s="226"/>
      <c r="AP195" s="226"/>
      <c r="AQ195" s="92"/>
      <c r="AR195" s="92"/>
      <c r="AS195" s="92"/>
      <c r="AT195" s="92"/>
      <c r="AU195" s="92"/>
      <c r="AV195" s="92"/>
      <c r="AW195" s="92"/>
      <c r="AX195" s="92"/>
      <c r="AY195" s="92"/>
      <c r="AZ195" s="91"/>
      <c r="BA195" s="91"/>
      <c r="BB195" s="91"/>
      <c r="BC195" s="91"/>
      <c r="BD195" s="117"/>
      <c r="BE195" s="131"/>
      <c r="BF195" s="131"/>
      <c r="BG195" s="131"/>
      <c r="BH195" s="131"/>
      <c r="BI195" s="131"/>
      <c r="BJ195" s="131"/>
      <c r="BK195" s="131"/>
      <c r="BL195" s="131"/>
      <c r="BM195" s="131"/>
      <c r="BN195" s="131"/>
      <c r="BO195" s="131"/>
      <c r="BP195" s="131"/>
      <c r="BQ195" s="131"/>
      <c r="BR195" s="131"/>
      <c r="BS195" s="131"/>
      <c r="BT195" s="131"/>
      <c r="BU195" s="131"/>
      <c r="BV195" s="131"/>
      <c r="BW195" s="131"/>
      <c r="BX195" s="131"/>
      <c r="BY195" s="131"/>
      <c r="BZ195" s="131"/>
      <c r="CA195" s="131"/>
      <c r="CB195" s="131"/>
      <c r="CC195" s="131"/>
      <c r="CD195" s="117"/>
      <c r="CE195" s="117"/>
      <c r="CF195" s="117"/>
      <c r="CG195" s="117"/>
      <c r="CH195" s="117"/>
      <c r="CI195" s="117"/>
      <c r="CJ195" s="117"/>
      <c r="CK195" s="117"/>
      <c r="CL195" s="117"/>
      <c r="CM195" s="117"/>
      <c r="CN195" s="117"/>
      <c r="CO195" s="117"/>
      <c r="CP195" s="117"/>
      <c r="CQ195" s="117"/>
      <c r="CR195" s="117"/>
      <c r="CS195" s="117"/>
      <c r="CT195" s="117"/>
      <c r="CU195" s="117"/>
      <c r="CV195" s="117"/>
      <c r="CW195" s="117"/>
      <c r="CX195" s="117"/>
      <c r="CY195" s="117"/>
      <c r="CZ195" s="117"/>
      <c r="DA195" s="117"/>
      <c r="DB195" s="117"/>
      <c r="DC195" s="117"/>
      <c r="DD195" s="117"/>
      <c r="DE195" s="117"/>
      <c r="DF195" s="117"/>
      <c r="DG195" s="117"/>
      <c r="DH195" s="117"/>
      <c r="DI195" s="117"/>
      <c r="DJ195" s="117"/>
      <c r="DK195" s="117"/>
      <c r="DL195" s="117"/>
      <c r="DM195" s="117"/>
      <c r="DN195" s="117"/>
      <c r="DO195" s="117"/>
      <c r="DP195" s="117"/>
      <c r="DQ195" s="117"/>
      <c r="DR195" s="117"/>
      <c r="DS195" s="117"/>
      <c r="DT195" s="117"/>
      <c r="DU195" s="117"/>
      <c r="DV195" s="117"/>
      <c r="DW195" s="117"/>
      <c r="DX195" s="117"/>
      <c r="DY195" s="117"/>
      <c r="DZ195" s="21"/>
      <c r="EA195" s="21"/>
      <c r="EB195" s="21"/>
      <c r="EC195" s="21"/>
      <c r="ED195" s="21"/>
      <c r="EE195" s="21"/>
      <c r="EF195" s="21"/>
      <c r="EG195" s="21"/>
      <c r="EH195" s="21"/>
      <c r="EI195" s="21"/>
      <c r="EJ195" s="21"/>
      <c r="EK195" s="21"/>
      <c r="EL195" s="21"/>
      <c r="EM195" s="21"/>
      <c r="EN195" s="21"/>
      <c r="EO195" s="21"/>
      <c r="EP195" s="21"/>
      <c r="EQ195" s="21"/>
      <c r="ER195" s="21"/>
      <c r="ES195" s="21"/>
      <c r="ET195" s="21"/>
      <c r="EU195" s="21"/>
      <c r="EV195" s="21"/>
      <c r="EW195" s="21"/>
      <c r="EX195" s="21"/>
      <c r="EY195" s="21"/>
      <c r="EZ195" s="21"/>
      <c r="FA195" s="21"/>
      <c r="FB195" s="21"/>
      <c r="FC195" s="21"/>
      <c r="FD195" s="21"/>
      <c r="FE195" s="21"/>
      <c r="FF195" s="21"/>
      <c r="FG195" s="21"/>
      <c r="FH195" s="21"/>
      <c r="FI195" s="21"/>
      <c r="FJ195" s="21"/>
      <c r="FK195" s="21"/>
      <c r="FL195" s="21"/>
      <c r="FM195" s="21"/>
      <c r="FN195" s="21"/>
      <c r="FO195" s="21"/>
      <c r="FP195" s="21"/>
      <c r="FQ195" s="21"/>
      <c r="FR195" s="21"/>
      <c r="FS195" s="21"/>
      <c r="FT195" s="21"/>
      <c r="FU195" s="21"/>
      <c r="FV195" s="21"/>
      <c r="FW195" s="21"/>
      <c r="FX195" s="21"/>
      <c r="FY195" s="21"/>
      <c r="FZ195" s="21"/>
      <c r="GA195" s="21"/>
      <c r="GB195" s="21"/>
      <c r="GC195" s="21"/>
      <c r="GD195" s="21"/>
      <c r="GE195" s="21"/>
      <c r="GF195" s="21"/>
      <c r="GG195" s="21"/>
      <c r="GH195" s="21"/>
    </row>
    <row r="196" spans="1:190" ht="16.5" customHeight="1">
      <c r="A196" s="83"/>
      <c r="B196" s="83"/>
      <c r="C196" s="83"/>
      <c r="D196" s="85"/>
      <c r="E196" s="128"/>
      <c r="F196" s="129"/>
      <c r="G196" s="129"/>
      <c r="H196" s="129"/>
      <c r="I196" s="129"/>
      <c r="J196" s="129"/>
      <c r="K196" s="129"/>
      <c r="L196" s="129"/>
      <c r="M196" s="88"/>
      <c r="N196" s="88"/>
      <c r="O196" s="88"/>
      <c r="P196" s="88"/>
      <c r="Q196" s="88"/>
      <c r="R196" s="88"/>
      <c r="S196" s="130"/>
      <c r="T196" s="130"/>
      <c r="U196" s="130"/>
      <c r="V196" s="130"/>
      <c r="W196" s="130"/>
      <c r="X196" s="130"/>
      <c r="Y196" s="90"/>
      <c r="Z196" s="90"/>
      <c r="AA196" s="90"/>
      <c r="AB196" s="90"/>
      <c r="AC196" s="90"/>
      <c r="AD196" s="90"/>
      <c r="AE196" s="91"/>
      <c r="AF196" s="91"/>
      <c r="AG196" s="91"/>
      <c r="AH196" s="91"/>
      <c r="AI196" s="91"/>
      <c r="AJ196" s="91"/>
      <c r="AK196" s="226"/>
      <c r="AL196" s="226"/>
      <c r="AM196" s="226"/>
      <c r="AN196" s="226"/>
      <c r="AO196" s="226"/>
      <c r="AP196" s="226"/>
      <c r="AQ196" s="92"/>
      <c r="AR196" s="92"/>
      <c r="AS196" s="92"/>
      <c r="AT196" s="92"/>
      <c r="AU196" s="92"/>
      <c r="AV196" s="92"/>
      <c r="AW196" s="92"/>
      <c r="AX196" s="92"/>
      <c r="AY196" s="92"/>
      <c r="AZ196" s="91"/>
      <c r="BA196" s="91"/>
      <c r="BB196" s="91"/>
      <c r="BC196" s="91"/>
      <c r="BD196" s="117"/>
      <c r="BE196" s="131"/>
      <c r="BF196" s="131"/>
      <c r="BG196" s="131"/>
      <c r="BH196" s="131"/>
      <c r="BI196" s="131"/>
      <c r="BJ196" s="131"/>
      <c r="BK196" s="131"/>
      <c r="BL196" s="131"/>
      <c r="BM196" s="131"/>
      <c r="BN196" s="131"/>
      <c r="BO196" s="131"/>
      <c r="BP196" s="131"/>
      <c r="BQ196" s="131"/>
      <c r="BR196" s="131"/>
      <c r="BS196" s="131"/>
      <c r="BT196" s="131"/>
      <c r="BU196" s="131"/>
      <c r="BV196" s="131"/>
      <c r="BW196" s="131"/>
      <c r="BX196" s="131"/>
      <c r="BY196" s="131"/>
      <c r="BZ196" s="131"/>
      <c r="CA196" s="131"/>
      <c r="CB196" s="131"/>
      <c r="CC196" s="131"/>
      <c r="CD196" s="117"/>
      <c r="CE196" s="117"/>
      <c r="CF196" s="117"/>
      <c r="CG196" s="117"/>
      <c r="CH196" s="117"/>
      <c r="CI196" s="117"/>
      <c r="CJ196" s="117"/>
      <c r="CK196" s="117"/>
      <c r="CL196" s="117"/>
      <c r="CM196" s="117"/>
      <c r="CN196" s="117"/>
      <c r="CO196" s="117"/>
      <c r="CP196" s="117"/>
      <c r="CQ196" s="117"/>
      <c r="CR196" s="117"/>
      <c r="CS196" s="117"/>
      <c r="CT196" s="117"/>
      <c r="CU196" s="117"/>
      <c r="CV196" s="117"/>
      <c r="CW196" s="117"/>
      <c r="CX196" s="117"/>
      <c r="CY196" s="117"/>
      <c r="CZ196" s="117"/>
      <c r="DA196" s="117"/>
      <c r="DB196" s="117"/>
      <c r="DC196" s="117"/>
      <c r="DD196" s="117"/>
      <c r="DE196" s="117"/>
      <c r="DF196" s="117"/>
      <c r="DG196" s="117"/>
      <c r="DH196" s="117"/>
      <c r="DI196" s="117"/>
      <c r="DJ196" s="117"/>
      <c r="DK196" s="117"/>
      <c r="DL196" s="117"/>
      <c r="DM196" s="117"/>
      <c r="DN196" s="117"/>
      <c r="DO196" s="117"/>
      <c r="DP196" s="117"/>
      <c r="DQ196" s="117"/>
      <c r="DR196" s="117"/>
      <c r="DS196" s="117"/>
      <c r="DT196" s="117"/>
      <c r="DU196" s="117"/>
      <c r="DV196" s="117"/>
      <c r="DW196" s="117"/>
      <c r="DX196" s="117"/>
      <c r="DY196" s="117"/>
      <c r="DZ196" s="21"/>
      <c r="EA196" s="21"/>
      <c r="EB196" s="21"/>
      <c r="EC196" s="21"/>
      <c r="ED196" s="21"/>
      <c r="EE196" s="21"/>
      <c r="EF196" s="21"/>
      <c r="EG196" s="21"/>
      <c r="EH196" s="21"/>
      <c r="EI196" s="21"/>
      <c r="EJ196" s="21"/>
      <c r="EK196" s="21"/>
      <c r="EL196" s="21"/>
      <c r="EM196" s="21"/>
      <c r="EN196" s="21"/>
      <c r="EO196" s="21"/>
      <c r="EP196" s="21"/>
      <c r="EQ196" s="21"/>
      <c r="ER196" s="21"/>
      <c r="ES196" s="21"/>
      <c r="ET196" s="21"/>
      <c r="EU196" s="21"/>
      <c r="EV196" s="21"/>
      <c r="EW196" s="21"/>
      <c r="EX196" s="21"/>
      <c r="EY196" s="21"/>
      <c r="EZ196" s="21"/>
      <c r="FA196" s="21"/>
      <c r="FB196" s="21"/>
      <c r="FC196" s="21"/>
      <c r="FD196" s="21"/>
      <c r="FE196" s="21"/>
      <c r="FF196" s="21"/>
      <c r="FG196" s="21"/>
      <c r="FH196" s="21"/>
      <c r="FI196" s="21"/>
      <c r="FJ196" s="21"/>
      <c r="FK196" s="21"/>
      <c r="FL196" s="21"/>
      <c r="FM196" s="21"/>
      <c r="FN196" s="21"/>
      <c r="FO196" s="21"/>
      <c r="FP196" s="21"/>
      <c r="FQ196" s="21"/>
      <c r="FR196" s="21"/>
      <c r="FS196" s="21"/>
      <c r="FT196" s="21"/>
      <c r="FU196" s="21"/>
      <c r="FV196" s="21"/>
      <c r="FW196" s="21"/>
      <c r="FX196" s="21"/>
      <c r="FY196" s="21"/>
      <c r="FZ196" s="21"/>
      <c r="GA196" s="21"/>
      <c r="GB196" s="21"/>
      <c r="GC196" s="21"/>
      <c r="GD196" s="21"/>
      <c r="GE196" s="21"/>
      <c r="GF196" s="21"/>
      <c r="GG196" s="21"/>
      <c r="GH196" s="21"/>
    </row>
    <row r="197" spans="1:190" ht="16.5" customHeight="1">
      <c r="A197" s="83"/>
      <c r="B197" s="83"/>
      <c r="C197" s="83"/>
      <c r="D197" s="85"/>
      <c r="E197" s="128"/>
      <c r="F197" s="129"/>
      <c r="G197" s="129"/>
      <c r="H197" s="129"/>
      <c r="I197" s="129"/>
      <c r="J197" s="129"/>
      <c r="K197" s="129"/>
      <c r="L197" s="129"/>
      <c r="M197" s="88"/>
      <c r="N197" s="88"/>
      <c r="O197" s="88"/>
      <c r="P197" s="88"/>
      <c r="Q197" s="88"/>
      <c r="R197" s="88"/>
      <c r="S197" s="130"/>
      <c r="T197" s="130"/>
      <c r="U197" s="130"/>
      <c r="V197" s="130"/>
      <c r="W197" s="130"/>
      <c r="X197" s="130"/>
      <c r="Y197" s="90"/>
      <c r="Z197" s="90"/>
      <c r="AA197" s="90"/>
      <c r="AB197" s="90"/>
      <c r="AC197" s="90"/>
      <c r="AD197" s="90"/>
      <c r="AE197" s="91"/>
      <c r="AF197" s="91"/>
      <c r="AG197" s="91"/>
      <c r="AH197" s="91"/>
      <c r="AI197" s="91"/>
      <c r="AJ197" s="91"/>
      <c r="AK197" s="226"/>
      <c r="AL197" s="226"/>
      <c r="AM197" s="226"/>
      <c r="AN197" s="226"/>
      <c r="AO197" s="226"/>
      <c r="AP197" s="226"/>
      <c r="AQ197" s="92"/>
      <c r="AR197" s="92"/>
      <c r="AS197" s="92"/>
      <c r="AT197" s="92"/>
      <c r="AU197" s="92"/>
      <c r="AV197" s="92"/>
      <c r="AW197" s="92"/>
      <c r="AX197" s="92"/>
      <c r="AY197" s="92"/>
      <c r="AZ197" s="91"/>
      <c r="BA197" s="91"/>
      <c r="BB197" s="91"/>
      <c r="BC197" s="91"/>
      <c r="BD197" s="117"/>
      <c r="BE197" s="131"/>
      <c r="BF197" s="131"/>
      <c r="BG197" s="131"/>
      <c r="BH197" s="131"/>
      <c r="BI197" s="131"/>
      <c r="BJ197" s="131"/>
      <c r="BK197" s="131"/>
      <c r="BL197" s="131"/>
      <c r="BM197" s="131"/>
      <c r="BN197" s="131"/>
      <c r="BO197" s="131"/>
      <c r="BP197" s="131"/>
      <c r="BQ197" s="131"/>
      <c r="BR197" s="131"/>
      <c r="BS197" s="131"/>
      <c r="BT197" s="131"/>
      <c r="BU197" s="131"/>
      <c r="BV197" s="131"/>
      <c r="BW197" s="131"/>
      <c r="BX197" s="131"/>
      <c r="BY197" s="131"/>
      <c r="BZ197" s="131"/>
      <c r="CA197" s="131"/>
      <c r="CB197" s="131"/>
      <c r="CC197" s="131"/>
      <c r="CD197" s="117"/>
      <c r="CE197" s="117"/>
      <c r="CF197" s="117"/>
      <c r="CG197" s="117"/>
      <c r="CH197" s="117"/>
      <c r="CI197" s="117"/>
      <c r="CJ197" s="117"/>
      <c r="CK197" s="117"/>
      <c r="CL197" s="117"/>
      <c r="CM197" s="117"/>
      <c r="CN197" s="117"/>
      <c r="CO197" s="117"/>
      <c r="CP197" s="117"/>
      <c r="CQ197" s="117"/>
      <c r="CR197" s="117"/>
      <c r="CS197" s="117"/>
      <c r="CT197" s="117"/>
      <c r="CU197" s="117"/>
      <c r="CV197" s="117"/>
      <c r="CW197" s="117"/>
      <c r="CX197" s="117"/>
      <c r="CY197" s="117"/>
      <c r="CZ197" s="117"/>
      <c r="DA197" s="117"/>
      <c r="DB197" s="117"/>
      <c r="DC197" s="117"/>
      <c r="DD197" s="117"/>
      <c r="DE197" s="117"/>
      <c r="DF197" s="117"/>
      <c r="DG197" s="117"/>
      <c r="DH197" s="117"/>
      <c r="DI197" s="117"/>
      <c r="DJ197" s="117"/>
      <c r="DK197" s="117"/>
      <c r="DL197" s="117"/>
      <c r="DM197" s="117"/>
      <c r="DN197" s="117"/>
      <c r="DO197" s="117"/>
      <c r="DP197" s="117"/>
      <c r="DQ197" s="117"/>
      <c r="DR197" s="117"/>
      <c r="DS197" s="117"/>
      <c r="DT197" s="117"/>
      <c r="DU197" s="117"/>
      <c r="DV197" s="117"/>
      <c r="DW197" s="117"/>
      <c r="DX197" s="117"/>
      <c r="DY197" s="117"/>
      <c r="DZ197" s="21"/>
      <c r="EA197" s="21"/>
      <c r="EB197" s="21"/>
      <c r="EC197" s="21"/>
      <c r="ED197" s="21"/>
      <c r="EE197" s="21"/>
      <c r="EF197" s="21"/>
      <c r="EG197" s="21"/>
      <c r="EH197" s="21"/>
      <c r="EI197" s="21"/>
      <c r="EJ197" s="21"/>
      <c r="EK197" s="21"/>
      <c r="EL197" s="21"/>
      <c r="EM197" s="21"/>
      <c r="EN197" s="21"/>
      <c r="EO197" s="21"/>
      <c r="EP197" s="21"/>
      <c r="EQ197" s="21"/>
      <c r="ER197" s="21"/>
      <c r="ES197" s="21"/>
      <c r="ET197" s="21"/>
      <c r="EU197" s="21"/>
      <c r="EV197" s="21"/>
      <c r="EW197" s="21"/>
      <c r="EX197" s="21"/>
      <c r="EY197" s="21"/>
      <c r="EZ197" s="21"/>
      <c r="FA197" s="21"/>
      <c r="FB197" s="21"/>
      <c r="FC197" s="21"/>
      <c r="FD197" s="21"/>
      <c r="FE197" s="21"/>
      <c r="FF197" s="21"/>
      <c r="FG197" s="21"/>
      <c r="FH197" s="21"/>
      <c r="FI197" s="21"/>
      <c r="FJ197" s="21"/>
      <c r="FK197" s="21"/>
      <c r="FL197" s="21"/>
      <c r="FM197" s="21"/>
      <c r="FN197" s="21"/>
      <c r="FO197" s="21"/>
      <c r="FP197" s="21"/>
      <c r="FQ197" s="21"/>
      <c r="FR197" s="21"/>
      <c r="FS197" s="21"/>
      <c r="FT197" s="21"/>
      <c r="FU197" s="21"/>
      <c r="FV197" s="21"/>
      <c r="FW197" s="21"/>
      <c r="FX197" s="21"/>
      <c r="FY197" s="21"/>
      <c r="FZ197" s="21"/>
      <c r="GA197" s="21"/>
      <c r="GB197" s="21"/>
      <c r="GC197" s="21"/>
      <c r="GD197" s="21"/>
      <c r="GE197" s="21"/>
      <c r="GF197" s="21"/>
      <c r="GG197" s="21"/>
      <c r="GH197" s="21"/>
    </row>
    <row r="198" spans="1:190" ht="16.5" customHeight="1">
      <c r="A198" s="83"/>
      <c r="B198" s="83"/>
      <c r="C198" s="83"/>
      <c r="D198" s="85"/>
      <c r="E198" s="128"/>
      <c r="F198" s="129"/>
      <c r="G198" s="129"/>
      <c r="H198" s="129"/>
      <c r="I198" s="129"/>
      <c r="J198" s="129"/>
      <c r="K198" s="129"/>
      <c r="L198" s="129"/>
      <c r="M198" s="88"/>
      <c r="N198" s="88"/>
      <c r="O198" s="88"/>
      <c r="P198" s="88"/>
      <c r="Q198" s="88"/>
      <c r="R198" s="88"/>
      <c r="S198" s="130"/>
      <c r="T198" s="130"/>
      <c r="U198" s="130"/>
      <c r="V198" s="130"/>
      <c r="W198" s="130"/>
      <c r="X198" s="130"/>
      <c r="Y198" s="90"/>
      <c r="Z198" s="90"/>
      <c r="AA198" s="90"/>
      <c r="AB198" s="90"/>
      <c r="AC198" s="90"/>
      <c r="AD198" s="90"/>
      <c r="AE198" s="91"/>
      <c r="AF198" s="91"/>
      <c r="AG198" s="91"/>
      <c r="AH198" s="91"/>
      <c r="AI198" s="91"/>
      <c r="AJ198" s="91"/>
      <c r="AK198" s="226"/>
      <c r="AL198" s="226"/>
      <c r="AM198" s="226"/>
      <c r="AN198" s="226"/>
      <c r="AO198" s="226"/>
      <c r="AP198" s="226"/>
      <c r="AQ198" s="92"/>
      <c r="AR198" s="92"/>
      <c r="AS198" s="92"/>
      <c r="AT198" s="92"/>
      <c r="AU198" s="92"/>
      <c r="AV198" s="92"/>
      <c r="AW198" s="92"/>
      <c r="AX198" s="92"/>
      <c r="AY198" s="92"/>
      <c r="AZ198" s="91"/>
      <c r="BA198" s="91"/>
      <c r="BB198" s="91"/>
      <c r="BC198" s="91"/>
      <c r="BD198" s="117"/>
      <c r="BE198" s="131"/>
      <c r="BF198" s="131"/>
      <c r="BG198" s="131"/>
      <c r="BH198" s="131"/>
      <c r="BI198" s="131"/>
      <c r="BJ198" s="131"/>
      <c r="BK198" s="131"/>
      <c r="BL198" s="131"/>
      <c r="BM198" s="131"/>
      <c r="BN198" s="131"/>
      <c r="BO198" s="131"/>
      <c r="BP198" s="131"/>
      <c r="BQ198" s="131"/>
      <c r="BR198" s="131"/>
      <c r="BS198" s="131"/>
      <c r="BT198" s="131"/>
      <c r="BU198" s="131"/>
      <c r="BV198" s="131"/>
      <c r="BW198" s="131"/>
      <c r="BX198" s="131"/>
      <c r="BY198" s="131"/>
      <c r="BZ198" s="131"/>
      <c r="CA198" s="131"/>
      <c r="CB198" s="131"/>
      <c r="CC198" s="131"/>
      <c r="CD198" s="117"/>
      <c r="CE198" s="117"/>
      <c r="CF198" s="117"/>
      <c r="CG198" s="117"/>
      <c r="CH198" s="117"/>
      <c r="CI198" s="117"/>
      <c r="CJ198" s="117"/>
      <c r="CK198" s="117"/>
      <c r="CL198" s="117"/>
      <c r="CM198" s="117"/>
      <c r="CN198" s="117"/>
      <c r="CO198" s="117"/>
      <c r="CP198" s="117"/>
      <c r="CQ198" s="117"/>
      <c r="CR198" s="117"/>
      <c r="CS198" s="117"/>
      <c r="CT198" s="117"/>
      <c r="CU198" s="117"/>
      <c r="CV198" s="117"/>
      <c r="CW198" s="117"/>
      <c r="CX198" s="117"/>
      <c r="CY198" s="117"/>
      <c r="CZ198" s="117"/>
      <c r="DA198" s="117"/>
      <c r="DB198" s="117"/>
      <c r="DC198" s="117"/>
      <c r="DD198" s="117"/>
      <c r="DE198" s="117"/>
      <c r="DF198" s="117"/>
      <c r="DG198" s="117"/>
      <c r="DH198" s="117"/>
      <c r="DI198" s="117"/>
      <c r="DJ198" s="117"/>
      <c r="DK198" s="117"/>
      <c r="DL198" s="117"/>
      <c r="DM198" s="117"/>
      <c r="DN198" s="117"/>
      <c r="DO198" s="117"/>
      <c r="DP198" s="117"/>
      <c r="DQ198" s="117"/>
      <c r="DR198" s="117"/>
      <c r="DS198" s="117"/>
      <c r="DT198" s="117"/>
      <c r="DU198" s="117"/>
      <c r="DV198" s="117"/>
      <c r="DW198" s="117"/>
      <c r="DX198" s="117"/>
      <c r="DY198" s="117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J198" s="21"/>
      <c r="EK198" s="21"/>
      <c r="EL198" s="21"/>
      <c r="EM198" s="21"/>
      <c r="EN198" s="21"/>
      <c r="EO198" s="21"/>
      <c r="EP198" s="21"/>
      <c r="EQ198" s="21"/>
      <c r="ER198" s="21"/>
      <c r="ES198" s="21"/>
      <c r="ET198" s="21"/>
      <c r="EU198" s="21"/>
      <c r="EV198" s="21"/>
      <c r="EW198" s="21"/>
      <c r="EX198" s="21"/>
      <c r="EY198" s="21"/>
      <c r="EZ198" s="21"/>
      <c r="FA198" s="21"/>
      <c r="FB198" s="21"/>
      <c r="FC198" s="21"/>
      <c r="FD198" s="21"/>
      <c r="FE198" s="21"/>
      <c r="FF198" s="21"/>
      <c r="FG198" s="21"/>
      <c r="FH198" s="21"/>
      <c r="FI198" s="21"/>
      <c r="FJ198" s="21"/>
      <c r="FK198" s="21"/>
      <c r="FL198" s="21"/>
      <c r="FM198" s="21"/>
      <c r="FN198" s="21"/>
      <c r="FO198" s="21"/>
      <c r="FP198" s="21"/>
      <c r="FQ198" s="21"/>
      <c r="FR198" s="21"/>
      <c r="FS198" s="21"/>
      <c r="FT198" s="21"/>
      <c r="FU198" s="21"/>
      <c r="FV198" s="21"/>
      <c r="FW198" s="21"/>
      <c r="FX198" s="21"/>
      <c r="FY198" s="21"/>
      <c r="FZ198" s="21"/>
      <c r="GA198" s="21"/>
      <c r="GB198" s="21"/>
      <c r="GC198" s="21"/>
      <c r="GD198" s="21"/>
      <c r="GE198" s="21"/>
      <c r="GF198" s="21"/>
      <c r="GG198" s="21"/>
      <c r="GH198" s="21"/>
    </row>
    <row r="199" spans="1:190" ht="16.5" customHeight="1">
      <c r="A199" s="83"/>
      <c r="B199" s="83"/>
      <c r="C199" s="83"/>
      <c r="D199" s="85"/>
      <c r="E199" s="128"/>
      <c r="F199" s="129"/>
      <c r="G199" s="129"/>
      <c r="H199" s="129"/>
      <c r="I199" s="129"/>
      <c r="J199" s="129"/>
      <c r="K199" s="129"/>
      <c r="L199" s="129"/>
      <c r="M199" s="88"/>
      <c r="N199" s="88"/>
      <c r="O199" s="88"/>
      <c r="P199" s="88"/>
      <c r="Q199" s="88"/>
      <c r="R199" s="88"/>
      <c r="S199" s="130"/>
      <c r="T199" s="130"/>
      <c r="U199" s="130"/>
      <c r="V199" s="130"/>
      <c r="W199" s="130"/>
      <c r="X199" s="130"/>
      <c r="Y199" s="90"/>
      <c r="Z199" s="90"/>
      <c r="AA199" s="90"/>
      <c r="AB199" s="90"/>
      <c r="AC199" s="90"/>
      <c r="AD199" s="90"/>
      <c r="AE199" s="91"/>
      <c r="AF199" s="91"/>
      <c r="AG199" s="91"/>
      <c r="AH199" s="91"/>
      <c r="AI199" s="91"/>
      <c r="AJ199" s="91"/>
      <c r="AK199" s="226"/>
      <c r="AL199" s="226"/>
      <c r="AM199" s="226"/>
      <c r="AN199" s="226"/>
      <c r="AO199" s="226"/>
      <c r="AP199" s="226"/>
      <c r="AQ199" s="92"/>
      <c r="AR199" s="92"/>
      <c r="AS199" s="92"/>
      <c r="AT199" s="92"/>
      <c r="AU199" s="92"/>
      <c r="AV199" s="92"/>
      <c r="AW199" s="92"/>
      <c r="AX199" s="92"/>
      <c r="AY199" s="92"/>
      <c r="AZ199" s="91"/>
      <c r="BA199" s="132"/>
      <c r="BB199" s="91"/>
      <c r="BC199" s="91"/>
      <c r="BD199" s="117"/>
      <c r="BE199" s="131"/>
      <c r="BF199" s="131"/>
      <c r="BG199" s="131"/>
      <c r="BH199" s="131"/>
      <c r="BI199" s="131"/>
      <c r="BJ199" s="131"/>
      <c r="BK199" s="131"/>
      <c r="BL199" s="131"/>
      <c r="BM199" s="131"/>
      <c r="BN199" s="131"/>
      <c r="BO199" s="131"/>
      <c r="BP199" s="131"/>
      <c r="BQ199" s="131"/>
      <c r="BR199" s="131"/>
      <c r="BS199" s="131"/>
      <c r="BT199" s="131"/>
      <c r="BU199" s="131"/>
      <c r="BV199" s="131"/>
      <c r="BW199" s="131"/>
      <c r="BX199" s="131"/>
      <c r="BY199" s="131"/>
      <c r="BZ199" s="131"/>
      <c r="CA199" s="131"/>
      <c r="CB199" s="131"/>
      <c r="CC199" s="131"/>
      <c r="CD199" s="117"/>
      <c r="CE199" s="117"/>
      <c r="CF199" s="117"/>
      <c r="CG199" s="117"/>
      <c r="CH199" s="117"/>
      <c r="CI199" s="117"/>
      <c r="CJ199" s="117"/>
      <c r="CK199" s="117"/>
      <c r="CL199" s="117"/>
      <c r="CM199" s="117"/>
      <c r="CN199" s="117"/>
      <c r="CO199" s="117"/>
      <c r="CP199" s="117"/>
      <c r="CQ199" s="117"/>
      <c r="CR199" s="117"/>
      <c r="CS199" s="117"/>
      <c r="CT199" s="117"/>
      <c r="CU199" s="117"/>
      <c r="CV199" s="117"/>
      <c r="CW199" s="117"/>
      <c r="CX199" s="117"/>
      <c r="CY199" s="117"/>
      <c r="CZ199" s="117"/>
      <c r="DA199" s="117"/>
      <c r="DB199" s="117"/>
      <c r="DC199" s="117"/>
      <c r="DD199" s="117"/>
      <c r="DE199" s="117"/>
      <c r="DF199" s="117"/>
      <c r="DG199" s="117"/>
      <c r="DH199" s="117"/>
      <c r="DI199" s="117"/>
      <c r="DJ199" s="117"/>
      <c r="DK199" s="117"/>
      <c r="DL199" s="117"/>
      <c r="DM199" s="117"/>
      <c r="DN199" s="117"/>
      <c r="DO199" s="117"/>
      <c r="DP199" s="117"/>
      <c r="DQ199" s="117"/>
      <c r="DR199" s="117"/>
      <c r="DS199" s="117"/>
      <c r="DT199" s="117"/>
      <c r="DU199" s="117"/>
      <c r="DV199" s="117"/>
      <c r="DW199" s="117"/>
      <c r="DX199" s="117"/>
      <c r="DY199" s="117"/>
      <c r="DZ199" s="21"/>
      <c r="EA199" s="21"/>
      <c r="EB199" s="21"/>
      <c r="EC199" s="21"/>
      <c r="ED199" s="21"/>
      <c r="EE199" s="21"/>
      <c r="EF199" s="21"/>
      <c r="EG199" s="21"/>
      <c r="EH199" s="21"/>
      <c r="EI199" s="21"/>
      <c r="EJ199" s="21"/>
      <c r="EK199" s="21"/>
      <c r="EL199" s="21"/>
      <c r="EM199" s="21"/>
      <c r="EN199" s="21"/>
      <c r="EO199" s="21"/>
      <c r="EP199" s="21"/>
      <c r="EQ199" s="21"/>
      <c r="ER199" s="21"/>
      <c r="ES199" s="21"/>
      <c r="ET199" s="21"/>
      <c r="EU199" s="21"/>
      <c r="EV199" s="21"/>
      <c r="EW199" s="21"/>
      <c r="EX199" s="21"/>
      <c r="EY199" s="21"/>
      <c r="EZ199" s="21"/>
      <c r="FA199" s="21"/>
      <c r="FB199" s="21"/>
      <c r="FC199" s="21"/>
      <c r="FD199" s="21"/>
      <c r="FE199" s="21"/>
      <c r="FF199" s="21"/>
      <c r="FG199" s="21"/>
      <c r="FH199" s="21"/>
      <c r="FI199" s="21"/>
      <c r="FJ199" s="21"/>
      <c r="FK199" s="21"/>
      <c r="FL199" s="21"/>
      <c r="FM199" s="21"/>
      <c r="FN199" s="21"/>
      <c r="FO199" s="21"/>
      <c r="FP199" s="21"/>
      <c r="FQ199" s="21"/>
      <c r="FR199" s="21"/>
      <c r="FS199" s="21"/>
      <c r="FT199" s="21"/>
      <c r="FU199" s="21"/>
      <c r="FV199" s="21"/>
      <c r="FW199" s="21"/>
      <c r="FX199" s="21"/>
      <c r="FY199" s="21"/>
      <c r="FZ199" s="21"/>
      <c r="GA199" s="21"/>
      <c r="GB199" s="21"/>
      <c r="GC199" s="21"/>
      <c r="GD199" s="21"/>
      <c r="GE199" s="21"/>
      <c r="GF199" s="21"/>
      <c r="GG199" s="21"/>
      <c r="GH199" s="21"/>
    </row>
    <row r="200" spans="1:190" ht="16.5" customHeight="1">
      <c r="A200" s="83"/>
      <c r="B200" s="83"/>
      <c r="C200" s="83"/>
      <c r="D200" s="85"/>
      <c r="E200" s="128"/>
      <c r="F200" s="129"/>
      <c r="G200" s="129"/>
      <c r="H200" s="129"/>
      <c r="I200" s="129"/>
      <c r="J200" s="129"/>
      <c r="K200" s="129"/>
      <c r="L200" s="129"/>
      <c r="M200" s="88"/>
      <c r="N200" s="88"/>
      <c r="O200" s="88"/>
      <c r="P200" s="88"/>
      <c r="Q200" s="88"/>
      <c r="R200" s="88"/>
      <c r="S200" s="130"/>
      <c r="T200" s="130"/>
      <c r="U200" s="130"/>
      <c r="V200" s="130"/>
      <c r="W200" s="130"/>
      <c r="X200" s="130"/>
      <c r="Y200" s="90"/>
      <c r="Z200" s="90"/>
      <c r="AA200" s="90"/>
      <c r="AB200" s="90"/>
      <c r="AC200" s="90"/>
      <c r="AD200" s="90"/>
      <c r="AE200" s="91"/>
      <c r="AF200" s="91"/>
      <c r="AG200" s="91"/>
      <c r="AH200" s="91"/>
      <c r="AI200" s="91"/>
      <c r="AJ200" s="91"/>
      <c r="AK200" s="226"/>
      <c r="AL200" s="226"/>
      <c r="AM200" s="226"/>
      <c r="AN200" s="226"/>
      <c r="AO200" s="226"/>
      <c r="AP200" s="226"/>
      <c r="AQ200" s="92"/>
      <c r="AR200" s="92"/>
      <c r="AS200" s="92"/>
      <c r="AT200" s="92"/>
      <c r="AU200" s="92"/>
      <c r="AV200" s="92"/>
      <c r="AW200" s="92"/>
      <c r="AX200" s="92"/>
      <c r="AY200" s="92"/>
      <c r="AZ200" s="91"/>
      <c r="BA200" s="91"/>
      <c r="BB200" s="91"/>
      <c r="BC200" s="91"/>
      <c r="BD200" s="117"/>
      <c r="BE200" s="131"/>
      <c r="BF200" s="131"/>
      <c r="BG200" s="131"/>
      <c r="BH200" s="131"/>
      <c r="BI200" s="131"/>
      <c r="BJ200" s="131"/>
      <c r="BK200" s="131"/>
      <c r="BL200" s="131"/>
      <c r="BM200" s="131"/>
      <c r="BN200" s="131"/>
      <c r="BO200" s="131"/>
      <c r="BP200" s="131"/>
      <c r="BQ200" s="131"/>
      <c r="BR200" s="131"/>
      <c r="BS200" s="131"/>
      <c r="BT200" s="131"/>
      <c r="BU200" s="131"/>
      <c r="BV200" s="131"/>
      <c r="BW200" s="131"/>
      <c r="BX200" s="131"/>
      <c r="BY200" s="131"/>
      <c r="BZ200" s="131"/>
      <c r="CA200" s="131"/>
      <c r="CB200" s="131"/>
      <c r="CC200" s="131"/>
      <c r="CD200" s="117"/>
      <c r="CE200" s="117"/>
      <c r="CF200" s="117"/>
      <c r="CG200" s="117"/>
      <c r="CH200" s="117"/>
      <c r="CI200" s="117"/>
      <c r="CJ200" s="117"/>
      <c r="CK200" s="117"/>
      <c r="CL200" s="117"/>
      <c r="CM200" s="117"/>
      <c r="CN200" s="117"/>
      <c r="CO200" s="117"/>
      <c r="CP200" s="117"/>
      <c r="CQ200" s="117"/>
      <c r="CR200" s="117"/>
      <c r="CS200" s="117"/>
      <c r="CT200" s="117"/>
      <c r="CU200" s="117"/>
      <c r="CV200" s="117"/>
      <c r="CW200" s="117"/>
      <c r="CX200" s="117"/>
      <c r="CY200" s="117"/>
      <c r="CZ200" s="117"/>
      <c r="DA200" s="117"/>
      <c r="DB200" s="117"/>
      <c r="DC200" s="117"/>
      <c r="DD200" s="117"/>
      <c r="DE200" s="117"/>
      <c r="DF200" s="117"/>
      <c r="DG200" s="117"/>
      <c r="DH200" s="117"/>
      <c r="DI200" s="117"/>
      <c r="DJ200" s="117"/>
      <c r="DK200" s="117"/>
      <c r="DL200" s="117"/>
      <c r="DM200" s="117"/>
      <c r="DN200" s="117"/>
      <c r="DO200" s="117"/>
      <c r="DP200" s="117"/>
      <c r="DQ200" s="117"/>
      <c r="DR200" s="117"/>
      <c r="DS200" s="117"/>
      <c r="DT200" s="117"/>
      <c r="DU200" s="117"/>
      <c r="DV200" s="117"/>
      <c r="DW200" s="117"/>
      <c r="DX200" s="117"/>
      <c r="DY200" s="117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J200" s="21"/>
      <c r="EK200" s="21"/>
      <c r="EL200" s="21"/>
      <c r="EM200" s="21"/>
      <c r="EN200" s="21"/>
      <c r="EO200" s="21"/>
      <c r="EP200" s="21"/>
      <c r="EQ200" s="21"/>
      <c r="ER200" s="21"/>
      <c r="ES200" s="21"/>
      <c r="ET200" s="21"/>
      <c r="EU200" s="21"/>
      <c r="EV200" s="21"/>
      <c r="EW200" s="21"/>
      <c r="EX200" s="21"/>
      <c r="EY200" s="21"/>
      <c r="EZ200" s="21"/>
      <c r="FA200" s="21"/>
      <c r="FB200" s="21"/>
      <c r="FC200" s="21"/>
      <c r="FD200" s="21"/>
      <c r="FE200" s="21"/>
      <c r="FF200" s="21"/>
      <c r="FG200" s="21"/>
      <c r="FH200" s="21"/>
      <c r="FI200" s="21"/>
      <c r="FJ200" s="21"/>
      <c r="FK200" s="21"/>
      <c r="FL200" s="21"/>
      <c r="FM200" s="21"/>
      <c r="FN200" s="21"/>
      <c r="FO200" s="21"/>
      <c r="FP200" s="21"/>
      <c r="FQ200" s="21"/>
      <c r="FR200" s="21"/>
      <c r="FS200" s="21"/>
      <c r="FT200" s="21"/>
      <c r="FU200" s="21"/>
      <c r="FV200" s="21"/>
      <c r="FW200" s="21"/>
      <c r="FX200" s="21"/>
      <c r="FY200" s="21"/>
      <c r="FZ200" s="21"/>
      <c r="GA200" s="21"/>
      <c r="GB200" s="21"/>
      <c r="GC200" s="21"/>
      <c r="GD200" s="21"/>
      <c r="GE200" s="21"/>
      <c r="GF200" s="21"/>
      <c r="GG200" s="21"/>
      <c r="GH200" s="21"/>
    </row>
    <row r="201" spans="1:190" ht="16.5" customHeight="1">
      <c r="A201" s="83"/>
      <c r="B201" s="83"/>
      <c r="C201" s="83"/>
      <c r="D201" s="85"/>
      <c r="E201" s="128"/>
      <c r="F201" s="129"/>
      <c r="G201" s="129"/>
      <c r="H201" s="129"/>
      <c r="I201" s="129"/>
      <c r="J201" s="129"/>
      <c r="K201" s="129"/>
      <c r="L201" s="129"/>
      <c r="M201" s="88"/>
      <c r="N201" s="88"/>
      <c r="O201" s="88"/>
      <c r="P201" s="88"/>
      <c r="Q201" s="88"/>
      <c r="R201" s="88"/>
      <c r="S201" s="130"/>
      <c r="T201" s="130"/>
      <c r="U201" s="130"/>
      <c r="V201" s="130"/>
      <c r="W201" s="130"/>
      <c r="X201" s="130"/>
      <c r="Y201" s="90"/>
      <c r="Z201" s="90"/>
      <c r="AA201" s="90"/>
      <c r="AB201" s="90"/>
      <c r="AC201" s="90"/>
      <c r="AD201" s="90"/>
      <c r="AE201" s="91"/>
      <c r="AF201" s="91"/>
      <c r="AG201" s="91"/>
      <c r="AH201" s="91"/>
      <c r="AI201" s="91"/>
      <c r="AJ201" s="91"/>
      <c r="AK201" s="226"/>
      <c r="AL201" s="226"/>
      <c r="AM201" s="226"/>
      <c r="AN201" s="226"/>
      <c r="AO201" s="226"/>
      <c r="AP201" s="226"/>
      <c r="AQ201" s="92"/>
      <c r="AR201" s="92"/>
      <c r="AS201" s="92"/>
      <c r="AT201" s="92"/>
      <c r="AU201" s="92"/>
      <c r="AV201" s="92"/>
      <c r="AW201" s="92"/>
      <c r="AX201" s="92"/>
      <c r="AY201" s="92"/>
      <c r="AZ201" s="91"/>
      <c r="BA201" s="91"/>
      <c r="BB201" s="91"/>
      <c r="BC201" s="91"/>
      <c r="BD201" s="117"/>
      <c r="BE201" s="131"/>
      <c r="BF201" s="131"/>
      <c r="BG201" s="131"/>
      <c r="BH201" s="131"/>
      <c r="BI201" s="131"/>
      <c r="BJ201" s="131"/>
      <c r="BK201" s="131"/>
      <c r="BL201" s="131"/>
      <c r="BM201" s="131"/>
      <c r="BN201" s="131"/>
      <c r="BO201" s="131"/>
      <c r="BP201" s="131"/>
      <c r="BQ201" s="131"/>
      <c r="BR201" s="131"/>
      <c r="BS201" s="131"/>
      <c r="BT201" s="131"/>
      <c r="BU201" s="131"/>
      <c r="BV201" s="131"/>
      <c r="BW201" s="131"/>
      <c r="BX201" s="131"/>
      <c r="BY201" s="131"/>
      <c r="BZ201" s="131"/>
      <c r="CA201" s="131"/>
      <c r="CB201" s="131"/>
      <c r="CC201" s="131"/>
      <c r="CD201" s="117"/>
      <c r="CE201" s="117"/>
      <c r="CF201" s="117"/>
      <c r="CG201" s="117"/>
      <c r="CH201" s="117"/>
      <c r="CI201" s="117"/>
      <c r="CJ201" s="117"/>
      <c r="CK201" s="117"/>
      <c r="CL201" s="117"/>
      <c r="CM201" s="117"/>
      <c r="CN201" s="117"/>
      <c r="CO201" s="117"/>
      <c r="CP201" s="117"/>
      <c r="CQ201" s="117"/>
      <c r="CR201" s="117"/>
      <c r="CS201" s="117"/>
      <c r="CT201" s="117"/>
      <c r="CU201" s="117"/>
      <c r="CV201" s="117"/>
      <c r="CW201" s="117"/>
      <c r="CX201" s="117"/>
      <c r="CY201" s="117"/>
      <c r="CZ201" s="117"/>
      <c r="DA201" s="117"/>
      <c r="DB201" s="117"/>
      <c r="DC201" s="117"/>
      <c r="DD201" s="117"/>
      <c r="DE201" s="117"/>
      <c r="DF201" s="117"/>
      <c r="DG201" s="117"/>
      <c r="DH201" s="117"/>
      <c r="DI201" s="117"/>
      <c r="DJ201" s="117"/>
      <c r="DK201" s="117"/>
      <c r="DL201" s="117"/>
      <c r="DM201" s="117"/>
      <c r="DN201" s="117"/>
      <c r="DO201" s="117"/>
      <c r="DP201" s="117"/>
      <c r="DQ201" s="117"/>
      <c r="DR201" s="117"/>
      <c r="DS201" s="117"/>
      <c r="DT201" s="117"/>
      <c r="DU201" s="117"/>
      <c r="DV201" s="117"/>
      <c r="DW201" s="117"/>
      <c r="DX201" s="117"/>
      <c r="DY201" s="117"/>
      <c r="DZ201" s="21"/>
      <c r="EA201" s="21"/>
      <c r="EB201" s="21"/>
      <c r="EC201" s="21"/>
      <c r="ED201" s="21"/>
      <c r="EE201" s="21"/>
      <c r="EF201" s="21"/>
      <c r="EG201" s="21"/>
      <c r="EH201" s="21"/>
      <c r="EI201" s="21"/>
      <c r="EJ201" s="21"/>
      <c r="EK201" s="21"/>
      <c r="EL201" s="21"/>
      <c r="EM201" s="21"/>
      <c r="EN201" s="21"/>
      <c r="EO201" s="21"/>
      <c r="EP201" s="21"/>
      <c r="EQ201" s="21"/>
      <c r="ER201" s="21"/>
      <c r="ES201" s="21"/>
      <c r="ET201" s="21"/>
      <c r="EU201" s="21"/>
      <c r="EV201" s="21"/>
      <c r="EW201" s="21"/>
      <c r="EX201" s="21"/>
      <c r="EY201" s="21"/>
      <c r="EZ201" s="21"/>
      <c r="FA201" s="21"/>
      <c r="FB201" s="21"/>
      <c r="FC201" s="21"/>
      <c r="FD201" s="21"/>
      <c r="FE201" s="21"/>
      <c r="FF201" s="21"/>
      <c r="FG201" s="21"/>
      <c r="FH201" s="21"/>
      <c r="FI201" s="21"/>
      <c r="FJ201" s="21"/>
      <c r="FK201" s="21"/>
      <c r="FL201" s="21"/>
      <c r="FM201" s="21"/>
      <c r="FN201" s="21"/>
      <c r="FO201" s="21"/>
      <c r="FP201" s="21"/>
      <c r="FQ201" s="21"/>
      <c r="FR201" s="21"/>
      <c r="FS201" s="21"/>
      <c r="FT201" s="21"/>
      <c r="FU201" s="21"/>
      <c r="FV201" s="21"/>
      <c r="FW201" s="21"/>
      <c r="FX201" s="21"/>
      <c r="FY201" s="21"/>
      <c r="FZ201" s="21"/>
      <c r="GA201" s="21"/>
      <c r="GB201" s="21"/>
      <c r="GC201" s="21"/>
      <c r="GD201" s="21"/>
      <c r="GE201" s="21"/>
      <c r="GF201" s="21"/>
      <c r="GG201" s="21"/>
      <c r="GH201" s="21"/>
    </row>
    <row r="202" spans="1:190" ht="16.5" customHeight="1">
      <c r="A202" s="83"/>
      <c r="B202" s="83"/>
      <c r="C202" s="83"/>
      <c r="D202" s="85"/>
      <c r="E202" s="128"/>
      <c r="F202" s="129"/>
      <c r="G202" s="129"/>
      <c r="H202" s="129"/>
      <c r="I202" s="129"/>
      <c r="J202" s="129"/>
      <c r="K202" s="129"/>
      <c r="L202" s="129"/>
      <c r="M202" s="88"/>
      <c r="N202" s="88"/>
      <c r="O202" s="88"/>
      <c r="P202" s="88"/>
      <c r="Q202" s="88"/>
      <c r="R202" s="88"/>
      <c r="S202" s="130"/>
      <c r="T202" s="130"/>
      <c r="U202" s="130"/>
      <c r="V202" s="130"/>
      <c r="W202" s="130"/>
      <c r="X202" s="130"/>
      <c r="Y202" s="90"/>
      <c r="Z202" s="90"/>
      <c r="AA202" s="90"/>
      <c r="AB202" s="90"/>
      <c r="AC202" s="90"/>
      <c r="AD202" s="90"/>
      <c r="AE202" s="91"/>
      <c r="AF202" s="91"/>
      <c r="AG202" s="91"/>
      <c r="AH202" s="91"/>
      <c r="AI202" s="91"/>
      <c r="AJ202" s="91"/>
      <c r="AK202" s="226"/>
      <c r="AL202" s="226"/>
      <c r="AM202" s="226"/>
      <c r="AN202" s="226"/>
      <c r="AO202" s="226"/>
      <c r="AP202" s="226"/>
      <c r="AQ202" s="92"/>
      <c r="AR202" s="92"/>
      <c r="AS202" s="92"/>
      <c r="AT202" s="92"/>
      <c r="AU202" s="92"/>
      <c r="AV202" s="92"/>
      <c r="AW202" s="92"/>
      <c r="AX202" s="92"/>
      <c r="AY202" s="92"/>
      <c r="AZ202" s="91"/>
      <c r="BA202" s="91"/>
      <c r="BB202" s="91"/>
      <c r="BC202" s="91"/>
      <c r="BD202" s="117"/>
      <c r="BE202" s="131"/>
      <c r="BF202" s="131"/>
      <c r="BG202" s="131"/>
      <c r="BH202" s="131"/>
      <c r="BI202" s="131"/>
      <c r="BJ202" s="131"/>
      <c r="BK202" s="131"/>
      <c r="BL202" s="131"/>
      <c r="BM202" s="131"/>
      <c r="BN202" s="131"/>
      <c r="BO202" s="131"/>
      <c r="BP202" s="131"/>
      <c r="BQ202" s="131"/>
      <c r="BR202" s="131"/>
      <c r="BS202" s="131"/>
      <c r="BT202" s="131"/>
      <c r="BU202" s="131"/>
      <c r="BV202" s="131"/>
      <c r="BW202" s="131"/>
      <c r="BX202" s="131"/>
      <c r="BY202" s="131"/>
      <c r="BZ202" s="131"/>
      <c r="CA202" s="131"/>
      <c r="CB202" s="131"/>
      <c r="CC202" s="131"/>
      <c r="CD202" s="117"/>
      <c r="CE202" s="117"/>
      <c r="CF202" s="117"/>
      <c r="CG202" s="117"/>
      <c r="CH202" s="117"/>
      <c r="CI202" s="117"/>
      <c r="CJ202" s="117"/>
      <c r="CK202" s="117"/>
      <c r="CL202" s="117"/>
      <c r="CM202" s="117"/>
      <c r="CN202" s="117"/>
      <c r="CO202" s="117"/>
      <c r="CP202" s="117"/>
      <c r="CQ202" s="117"/>
      <c r="CR202" s="117"/>
      <c r="CS202" s="117"/>
      <c r="CT202" s="117"/>
      <c r="CU202" s="117"/>
      <c r="CV202" s="117"/>
      <c r="CW202" s="117"/>
      <c r="CX202" s="117"/>
      <c r="CY202" s="117"/>
      <c r="CZ202" s="117"/>
      <c r="DA202" s="117"/>
      <c r="DB202" s="117"/>
      <c r="DC202" s="117"/>
      <c r="DD202" s="117"/>
      <c r="DE202" s="117"/>
      <c r="DF202" s="117"/>
      <c r="DG202" s="117"/>
      <c r="DH202" s="117"/>
      <c r="DI202" s="117"/>
      <c r="DJ202" s="117"/>
      <c r="DK202" s="117"/>
      <c r="DL202" s="117"/>
      <c r="DM202" s="117"/>
      <c r="DN202" s="117"/>
      <c r="DO202" s="117"/>
      <c r="DP202" s="117"/>
      <c r="DQ202" s="117"/>
      <c r="DR202" s="117"/>
      <c r="DS202" s="117"/>
      <c r="DT202" s="117"/>
      <c r="DU202" s="117"/>
      <c r="DV202" s="117"/>
      <c r="DW202" s="117"/>
      <c r="DX202" s="117"/>
      <c r="DY202" s="117"/>
      <c r="DZ202" s="21"/>
      <c r="EA202" s="21"/>
      <c r="EB202" s="21"/>
      <c r="EC202" s="21"/>
      <c r="ED202" s="21"/>
      <c r="EE202" s="21"/>
      <c r="EF202" s="21"/>
      <c r="EG202" s="21"/>
      <c r="EH202" s="21"/>
      <c r="EI202" s="21"/>
      <c r="EJ202" s="21"/>
      <c r="EK202" s="21"/>
      <c r="EL202" s="21"/>
      <c r="EM202" s="21"/>
      <c r="EN202" s="21"/>
      <c r="EO202" s="21"/>
      <c r="EP202" s="21"/>
      <c r="EQ202" s="21"/>
      <c r="ER202" s="21"/>
      <c r="ES202" s="21"/>
      <c r="ET202" s="21"/>
      <c r="EU202" s="21"/>
      <c r="EV202" s="21"/>
      <c r="EW202" s="21"/>
      <c r="EX202" s="21"/>
      <c r="EY202" s="21"/>
      <c r="EZ202" s="21"/>
      <c r="FA202" s="21"/>
      <c r="FB202" s="21"/>
      <c r="FC202" s="21"/>
      <c r="FD202" s="21"/>
      <c r="FE202" s="21"/>
      <c r="FF202" s="21"/>
      <c r="FG202" s="21"/>
      <c r="FH202" s="21"/>
      <c r="FI202" s="21"/>
      <c r="FJ202" s="21"/>
      <c r="FK202" s="21"/>
      <c r="FL202" s="21"/>
      <c r="FM202" s="21"/>
      <c r="FN202" s="21"/>
      <c r="FO202" s="21"/>
      <c r="FP202" s="21"/>
      <c r="FQ202" s="21"/>
      <c r="FR202" s="21"/>
      <c r="FS202" s="21"/>
      <c r="FT202" s="21"/>
      <c r="FU202" s="21"/>
      <c r="FV202" s="21"/>
      <c r="FW202" s="21"/>
      <c r="FX202" s="21"/>
      <c r="FY202" s="21"/>
      <c r="FZ202" s="21"/>
      <c r="GA202" s="21"/>
      <c r="GB202" s="21"/>
      <c r="GC202" s="21"/>
      <c r="GD202" s="21"/>
      <c r="GE202" s="21"/>
      <c r="GF202" s="21"/>
      <c r="GG202" s="21"/>
      <c r="GH202" s="21"/>
    </row>
    <row r="203" spans="1:190" ht="16.5" customHeight="1">
      <c r="A203" s="83"/>
      <c r="B203" s="83"/>
      <c r="C203" s="83"/>
      <c r="D203" s="85"/>
      <c r="E203" s="128"/>
      <c r="F203" s="129"/>
      <c r="G203" s="129"/>
      <c r="H203" s="129"/>
      <c r="I203" s="129"/>
      <c r="J203" s="129"/>
      <c r="K203" s="129"/>
      <c r="L203" s="129"/>
      <c r="M203" s="88"/>
      <c r="N203" s="88"/>
      <c r="O203" s="88"/>
      <c r="P203" s="88"/>
      <c r="Q203" s="88"/>
      <c r="R203" s="88"/>
      <c r="S203" s="130"/>
      <c r="T203" s="130"/>
      <c r="U203" s="130"/>
      <c r="V203" s="130"/>
      <c r="W203" s="130"/>
      <c r="X203" s="130"/>
      <c r="Y203" s="90"/>
      <c r="Z203" s="90"/>
      <c r="AA203" s="90"/>
      <c r="AB203" s="90"/>
      <c r="AC203" s="90"/>
      <c r="AD203" s="90"/>
      <c r="AE203" s="91"/>
      <c r="AF203" s="91"/>
      <c r="AG203" s="91"/>
      <c r="AH203" s="91"/>
      <c r="AI203" s="91"/>
      <c r="AJ203" s="91"/>
      <c r="AK203" s="226"/>
      <c r="AL203" s="226"/>
      <c r="AM203" s="226"/>
      <c r="AN203" s="226"/>
      <c r="AO203" s="226"/>
      <c r="AP203" s="226"/>
      <c r="AQ203" s="92"/>
      <c r="AR203" s="92"/>
      <c r="AS203" s="92"/>
      <c r="AT203" s="92"/>
      <c r="AU203" s="92"/>
      <c r="AV203" s="92"/>
      <c r="AW203" s="92"/>
      <c r="AX203" s="92"/>
      <c r="AY203" s="92"/>
      <c r="AZ203" s="91"/>
      <c r="BA203" s="91"/>
      <c r="BB203" s="91"/>
      <c r="BC203" s="91"/>
      <c r="BD203" s="117"/>
      <c r="BE203" s="131"/>
      <c r="BF203" s="131"/>
      <c r="BG203" s="131"/>
      <c r="BH203" s="131"/>
      <c r="BI203" s="131"/>
      <c r="BJ203" s="131"/>
      <c r="BK203" s="131"/>
      <c r="BL203" s="131"/>
      <c r="BM203" s="131"/>
      <c r="BN203" s="131"/>
      <c r="BO203" s="131"/>
      <c r="BP203" s="131"/>
      <c r="BQ203" s="131"/>
      <c r="BR203" s="131"/>
      <c r="BS203" s="131"/>
      <c r="BT203" s="131"/>
      <c r="BU203" s="131"/>
      <c r="BV203" s="131"/>
      <c r="BW203" s="131"/>
      <c r="BX203" s="131"/>
      <c r="BY203" s="131"/>
      <c r="BZ203" s="131"/>
      <c r="CA203" s="131"/>
      <c r="CB203" s="131"/>
      <c r="CC203" s="131"/>
      <c r="CD203" s="117"/>
      <c r="CE203" s="117"/>
      <c r="CF203" s="117"/>
      <c r="CG203" s="117"/>
      <c r="CH203" s="117"/>
      <c r="CI203" s="117"/>
      <c r="CJ203" s="117"/>
      <c r="CK203" s="117"/>
      <c r="CL203" s="117"/>
      <c r="CM203" s="117"/>
      <c r="CN203" s="117"/>
      <c r="CO203" s="117"/>
      <c r="CP203" s="117"/>
      <c r="CQ203" s="117"/>
      <c r="CR203" s="117"/>
      <c r="CS203" s="117"/>
      <c r="CT203" s="117"/>
      <c r="CU203" s="117"/>
      <c r="CV203" s="117"/>
      <c r="CW203" s="117"/>
      <c r="CX203" s="117"/>
      <c r="CY203" s="117"/>
      <c r="CZ203" s="117"/>
      <c r="DA203" s="117"/>
      <c r="DB203" s="117"/>
      <c r="DC203" s="117"/>
      <c r="DD203" s="117"/>
      <c r="DE203" s="117"/>
      <c r="DF203" s="117"/>
      <c r="DG203" s="117"/>
      <c r="DH203" s="117"/>
      <c r="DI203" s="117"/>
      <c r="DJ203" s="117"/>
      <c r="DK203" s="117"/>
      <c r="DL203" s="117"/>
      <c r="DM203" s="117"/>
      <c r="DN203" s="117"/>
      <c r="DO203" s="117"/>
      <c r="DP203" s="117"/>
      <c r="DQ203" s="117"/>
      <c r="DR203" s="117"/>
      <c r="DS203" s="117"/>
      <c r="DT203" s="117"/>
      <c r="DU203" s="117"/>
      <c r="DV203" s="117"/>
      <c r="DW203" s="117"/>
      <c r="DX203" s="117"/>
      <c r="DY203" s="117"/>
      <c r="DZ203" s="21"/>
      <c r="EA203" s="21"/>
      <c r="EB203" s="21"/>
      <c r="EC203" s="21"/>
      <c r="ED203" s="21"/>
      <c r="EE203" s="21"/>
      <c r="EF203" s="21"/>
      <c r="EG203" s="21"/>
      <c r="EH203" s="21"/>
      <c r="EI203" s="21"/>
      <c r="EJ203" s="21"/>
      <c r="EK203" s="21"/>
      <c r="EL203" s="21"/>
      <c r="EM203" s="21"/>
      <c r="EN203" s="21"/>
      <c r="EO203" s="21"/>
      <c r="EP203" s="21"/>
      <c r="EQ203" s="21"/>
      <c r="ER203" s="21"/>
      <c r="ES203" s="21"/>
      <c r="ET203" s="21"/>
      <c r="EU203" s="21"/>
      <c r="EV203" s="21"/>
      <c r="EW203" s="21"/>
      <c r="EX203" s="21"/>
      <c r="EY203" s="21"/>
      <c r="EZ203" s="21"/>
      <c r="FA203" s="21"/>
      <c r="FB203" s="21"/>
      <c r="FC203" s="21"/>
      <c r="FD203" s="21"/>
      <c r="FE203" s="21"/>
      <c r="FF203" s="21"/>
      <c r="FG203" s="21"/>
      <c r="FH203" s="21"/>
      <c r="FI203" s="21"/>
      <c r="FJ203" s="21"/>
      <c r="FK203" s="21"/>
      <c r="FL203" s="21"/>
      <c r="FM203" s="21"/>
      <c r="FN203" s="21"/>
      <c r="FO203" s="21"/>
      <c r="FP203" s="21"/>
      <c r="FQ203" s="21"/>
      <c r="FR203" s="21"/>
      <c r="FS203" s="21"/>
      <c r="FT203" s="21"/>
      <c r="FU203" s="21"/>
      <c r="FV203" s="21"/>
      <c r="FW203" s="21"/>
      <c r="FX203" s="21"/>
      <c r="FY203" s="21"/>
      <c r="FZ203" s="21"/>
      <c r="GA203" s="21"/>
      <c r="GB203" s="21"/>
      <c r="GC203" s="21"/>
      <c r="GD203" s="21"/>
      <c r="GE203" s="21"/>
      <c r="GF203" s="21"/>
      <c r="GG203" s="21"/>
      <c r="GH203" s="21"/>
    </row>
    <row r="204" spans="1:190" ht="16.5" customHeight="1">
      <c r="A204" s="83"/>
      <c r="B204" s="83"/>
      <c r="C204" s="83"/>
      <c r="D204" s="85"/>
      <c r="E204" s="128"/>
      <c r="F204" s="129"/>
      <c r="G204" s="129"/>
      <c r="H204" s="129"/>
      <c r="I204" s="129"/>
      <c r="J204" s="129"/>
      <c r="K204" s="129"/>
      <c r="L204" s="129"/>
      <c r="M204" s="88"/>
      <c r="N204" s="88"/>
      <c r="O204" s="88"/>
      <c r="P204" s="88"/>
      <c r="Q204" s="88"/>
      <c r="R204" s="88"/>
      <c r="S204" s="130"/>
      <c r="T204" s="130"/>
      <c r="U204" s="130"/>
      <c r="V204" s="130"/>
      <c r="W204" s="130"/>
      <c r="X204" s="130"/>
      <c r="Y204" s="90"/>
      <c r="Z204" s="90"/>
      <c r="AA204" s="90"/>
      <c r="AB204" s="90"/>
      <c r="AC204" s="90"/>
      <c r="AD204" s="90"/>
      <c r="AE204" s="91"/>
      <c r="AF204" s="91"/>
      <c r="AG204" s="91"/>
      <c r="AH204" s="91"/>
      <c r="AI204" s="91"/>
      <c r="AJ204" s="91"/>
      <c r="AK204" s="226"/>
      <c r="AL204" s="226"/>
      <c r="AM204" s="226"/>
      <c r="AN204" s="226"/>
      <c r="AO204" s="226"/>
      <c r="AP204" s="226"/>
      <c r="AQ204" s="92"/>
      <c r="AR204" s="92"/>
      <c r="AS204" s="92"/>
      <c r="AT204" s="92"/>
      <c r="AU204" s="92"/>
      <c r="AV204" s="92"/>
      <c r="AW204" s="92"/>
      <c r="AX204" s="92"/>
      <c r="AY204" s="92"/>
      <c r="AZ204" s="91"/>
      <c r="BA204" s="91"/>
      <c r="BB204" s="91"/>
      <c r="BC204" s="91"/>
      <c r="BD204" s="117"/>
      <c r="BE204" s="131"/>
      <c r="BF204" s="131"/>
      <c r="BG204" s="131"/>
      <c r="BH204" s="131"/>
      <c r="BI204" s="131"/>
      <c r="BJ204" s="131"/>
      <c r="BK204" s="131"/>
      <c r="BL204" s="131"/>
      <c r="BM204" s="131"/>
      <c r="BN204" s="131"/>
      <c r="BO204" s="131"/>
      <c r="BP204" s="131"/>
      <c r="BQ204" s="131"/>
      <c r="BR204" s="131"/>
      <c r="BS204" s="131"/>
      <c r="BT204" s="131"/>
      <c r="BU204" s="131"/>
      <c r="BV204" s="131"/>
      <c r="BW204" s="131"/>
      <c r="BX204" s="131"/>
      <c r="BY204" s="131"/>
      <c r="BZ204" s="131"/>
      <c r="CA204" s="131"/>
      <c r="CB204" s="131"/>
      <c r="CC204" s="131"/>
      <c r="CD204" s="117"/>
      <c r="CE204" s="117"/>
      <c r="CF204" s="117"/>
      <c r="CG204" s="117"/>
      <c r="CH204" s="117"/>
      <c r="CI204" s="117"/>
      <c r="CJ204" s="117"/>
      <c r="CK204" s="117"/>
      <c r="CL204" s="117"/>
      <c r="CM204" s="117"/>
      <c r="CN204" s="117"/>
      <c r="CO204" s="117"/>
      <c r="CP204" s="117"/>
      <c r="CQ204" s="117"/>
      <c r="CR204" s="117"/>
      <c r="CS204" s="117"/>
      <c r="CT204" s="117"/>
      <c r="CU204" s="117"/>
      <c r="CV204" s="117"/>
      <c r="CW204" s="117"/>
      <c r="CX204" s="117"/>
      <c r="CY204" s="117"/>
      <c r="CZ204" s="117"/>
      <c r="DA204" s="117"/>
      <c r="DB204" s="117"/>
      <c r="DC204" s="117"/>
      <c r="DD204" s="117"/>
      <c r="DE204" s="117"/>
      <c r="DF204" s="117"/>
      <c r="DG204" s="117"/>
      <c r="DH204" s="117"/>
      <c r="DI204" s="117"/>
      <c r="DJ204" s="117"/>
      <c r="DK204" s="117"/>
      <c r="DL204" s="117"/>
      <c r="DM204" s="117"/>
      <c r="DN204" s="117"/>
      <c r="DO204" s="117"/>
      <c r="DP204" s="117"/>
      <c r="DQ204" s="117"/>
      <c r="DR204" s="117"/>
      <c r="DS204" s="117"/>
      <c r="DT204" s="117"/>
      <c r="DU204" s="117"/>
      <c r="DV204" s="117"/>
      <c r="DW204" s="117"/>
      <c r="DX204" s="117"/>
      <c r="DY204" s="117"/>
      <c r="DZ204" s="21"/>
      <c r="EA204" s="21"/>
      <c r="EB204" s="21"/>
      <c r="EC204" s="21"/>
      <c r="ED204" s="21"/>
      <c r="EE204" s="21"/>
      <c r="EF204" s="21"/>
      <c r="EG204" s="21"/>
      <c r="EH204" s="21"/>
      <c r="EI204" s="21"/>
      <c r="EJ204" s="21"/>
      <c r="EK204" s="21"/>
      <c r="EL204" s="21"/>
      <c r="EM204" s="21"/>
      <c r="EN204" s="21"/>
      <c r="EO204" s="21"/>
      <c r="EP204" s="21"/>
      <c r="EQ204" s="21"/>
      <c r="ER204" s="21"/>
      <c r="ES204" s="21"/>
      <c r="ET204" s="21"/>
      <c r="EU204" s="21"/>
      <c r="EV204" s="21"/>
      <c r="EW204" s="21"/>
      <c r="EX204" s="21"/>
      <c r="EY204" s="21"/>
      <c r="EZ204" s="21"/>
      <c r="FA204" s="21"/>
      <c r="FB204" s="21"/>
      <c r="FC204" s="21"/>
      <c r="FD204" s="21"/>
      <c r="FE204" s="21"/>
      <c r="FF204" s="21"/>
      <c r="FG204" s="21"/>
      <c r="FH204" s="21"/>
      <c r="FI204" s="21"/>
      <c r="FJ204" s="21"/>
      <c r="FK204" s="21"/>
      <c r="FL204" s="21"/>
      <c r="FM204" s="21"/>
      <c r="FN204" s="21"/>
      <c r="FO204" s="21"/>
      <c r="FP204" s="21"/>
      <c r="FQ204" s="21"/>
      <c r="FR204" s="21"/>
      <c r="FS204" s="21"/>
      <c r="FT204" s="21"/>
      <c r="FU204" s="21"/>
      <c r="FV204" s="21"/>
      <c r="FW204" s="21"/>
      <c r="FX204" s="21"/>
      <c r="FY204" s="21"/>
      <c r="FZ204" s="21"/>
      <c r="GA204" s="21"/>
      <c r="GB204" s="21"/>
      <c r="GC204" s="21"/>
      <c r="GD204" s="21"/>
      <c r="GE204" s="21"/>
      <c r="GF204" s="21"/>
      <c r="GG204" s="21"/>
      <c r="GH204" s="21"/>
    </row>
    <row r="205" spans="1:190" ht="16.5" customHeight="1">
      <c r="A205" s="83"/>
      <c r="B205" s="83"/>
      <c r="C205" s="83"/>
      <c r="D205" s="85"/>
      <c r="E205" s="128"/>
      <c r="F205" s="129"/>
      <c r="G205" s="129"/>
      <c r="H205" s="129"/>
      <c r="I205" s="129"/>
      <c r="J205" s="129"/>
      <c r="K205" s="129"/>
      <c r="L205" s="129"/>
      <c r="M205" s="88"/>
      <c r="N205" s="88"/>
      <c r="O205" s="88"/>
      <c r="P205" s="88"/>
      <c r="Q205" s="88"/>
      <c r="R205" s="88"/>
      <c r="S205" s="130"/>
      <c r="T205" s="130"/>
      <c r="U205" s="130"/>
      <c r="V205" s="130"/>
      <c r="W205" s="130"/>
      <c r="X205" s="130"/>
      <c r="Y205" s="90"/>
      <c r="Z205" s="90"/>
      <c r="AA205" s="90"/>
      <c r="AB205" s="90"/>
      <c r="AC205" s="90"/>
      <c r="AD205" s="90"/>
      <c r="AE205" s="91"/>
      <c r="AF205" s="91"/>
      <c r="AG205" s="91"/>
      <c r="AH205" s="91"/>
      <c r="AI205" s="91"/>
      <c r="AJ205" s="91"/>
      <c r="AK205" s="226"/>
      <c r="AL205" s="226"/>
      <c r="AM205" s="226"/>
      <c r="AN205" s="226"/>
      <c r="AO205" s="226"/>
      <c r="AP205" s="226"/>
      <c r="AQ205" s="92"/>
      <c r="AR205" s="92"/>
      <c r="AS205" s="92"/>
      <c r="AT205" s="92"/>
      <c r="AU205" s="92"/>
      <c r="AV205" s="92"/>
      <c r="AW205" s="92"/>
      <c r="AX205" s="92"/>
      <c r="AY205" s="92"/>
      <c r="AZ205" s="91"/>
      <c r="BA205" s="132"/>
      <c r="BB205" s="91"/>
      <c r="BC205" s="91"/>
      <c r="BD205" s="117"/>
      <c r="BE205" s="131"/>
      <c r="BF205" s="131"/>
      <c r="BG205" s="131"/>
      <c r="BH205" s="131"/>
      <c r="BI205" s="131"/>
      <c r="BJ205" s="131"/>
      <c r="BK205" s="131"/>
      <c r="BL205" s="131"/>
      <c r="BM205" s="131"/>
      <c r="BN205" s="131"/>
      <c r="BO205" s="131"/>
      <c r="BP205" s="131"/>
      <c r="BQ205" s="131"/>
      <c r="BR205" s="131"/>
      <c r="BS205" s="131"/>
      <c r="BT205" s="131"/>
      <c r="BU205" s="131"/>
      <c r="BV205" s="131"/>
      <c r="BW205" s="131"/>
      <c r="BX205" s="131"/>
      <c r="BY205" s="131"/>
      <c r="BZ205" s="131"/>
      <c r="CA205" s="131"/>
      <c r="CB205" s="131"/>
      <c r="CC205" s="131"/>
      <c r="CD205" s="117"/>
      <c r="CE205" s="117"/>
      <c r="CF205" s="117"/>
      <c r="CG205" s="117"/>
      <c r="CH205" s="117"/>
      <c r="CI205" s="117"/>
      <c r="CJ205" s="117"/>
      <c r="CK205" s="117"/>
      <c r="CL205" s="117"/>
      <c r="CM205" s="117"/>
      <c r="CN205" s="117"/>
      <c r="CO205" s="117"/>
      <c r="CP205" s="117"/>
      <c r="CQ205" s="117"/>
      <c r="CR205" s="117"/>
      <c r="CS205" s="117"/>
      <c r="CT205" s="117"/>
      <c r="CU205" s="117"/>
      <c r="CV205" s="117"/>
      <c r="CW205" s="117"/>
      <c r="CX205" s="117"/>
      <c r="CY205" s="117"/>
      <c r="CZ205" s="117"/>
      <c r="DA205" s="117"/>
      <c r="DB205" s="117"/>
      <c r="DC205" s="117"/>
      <c r="DD205" s="117"/>
      <c r="DE205" s="117"/>
      <c r="DF205" s="117"/>
      <c r="DG205" s="117"/>
      <c r="DH205" s="117"/>
      <c r="DI205" s="117"/>
      <c r="DJ205" s="117"/>
      <c r="DK205" s="117"/>
      <c r="DL205" s="117"/>
      <c r="DM205" s="117"/>
      <c r="DN205" s="117"/>
      <c r="DO205" s="117"/>
      <c r="DP205" s="117"/>
      <c r="DQ205" s="117"/>
      <c r="DR205" s="117"/>
      <c r="DS205" s="117"/>
      <c r="DT205" s="117"/>
      <c r="DU205" s="117"/>
      <c r="DV205" s="117"/>
      <c r="DW205" s="117"/>
      <c r="DX205" s="117"/>
      <c r="DY205" s="117"/>
      <c r="DZ205" s="21"/>
      <c r="EA205" s="21"/>
      <c r="EB205" s="21"/>
      <c r="EC205" s="21"/>
      <c r="ED205" s="21"/>
      <c r="EE205" s="21"/>
      <c r="EF205" s="21"/>
      <c r="EG205" s="21"/>
      <c r="EH205" s="21"/>
      <c r="EI205" s="21"/>
      <c r="EJ205" s="21"/>
      <c r="EK205" s="21"/>
      <c r="EL205" s="21"/>
      <c r="EM205" s="21"/>
      <c r="EN205" s="21"/>
      <c r="EO205" s="21"/>
      <c r="EP205" s="21"/>
      <c r="EQ205" s="21"/>
      <c r="ER205" s="21"/>
      <c r="ES205" s="21"/>
      <c r="ET205" s="21"/>
      <c r="EU205" s="21"/>
      <c r="EV205" s="21"/>
      <c r="EW205" s="21"/>
      <c r="EX205" s="21"/>
      <c r="EY205" s="21"/>
      <c r="EZ205" s="21"/>
      <c r="FA205" s="21"/>
      <c r="FB205" s="21"/>
      <c r="FC205" s="21"/>
      <c r="FD205" s="21"/>
      <c r="FE205" s="21"/>
      <c r="FF205" s="21"/>
      <c r="FG205" s="21"/>
      <c r="FH205" s="21"/>
      <c r="FI205" s="21"/>
      <c r="FJ205" s="21"/>
      <c r="FK205" s="21"/>
      <c r="FL205" s="21"/>
      <c r="FM205" s="21"/>
      <c r="FN205" s="21"/>
      <c r="FO205" s="21"/>
      <c r="FP205" s="21"/>
      <c r="FQ205" s="21"/>
      <c r="FR205" s="21"/>
      <c r="FS205" s="21"/>
      <c r="FT205" s="21"/>
      <c r="FU205" s="21"/>
      <c r="FV205" s="21"/>
      <c r="FW205" s="21"/>
      <c r="FX205" s="21"/>
      <c r="FY205" s="21"/>
      <c r="FZ205" s="21"/>
      <c r="GA205" s="21"/>
      <c r="GB205" s="21"/>
      <c r="GC205" s="21"/>
      <c r="GD205" s="21"/>
      <c r="GE205" s="21"/>
      <c r="GF205" s="21"/>
      <c r="GG205" s="21"/>
      <c r="GH205" s="21"/>
    </row>
    <row r="206" spans="1:190" ht="16.5" customHeight="1">
      <c r="A206" s="83"/>
      <c r="B206" s="83"/>
      <c r="C206" s="83"/>
      <c r="D206" s="85"/>
      <c r="E206" s="128"/>
      <c r="F206" s="129"/>
      <c r="G206" s="129"/>
      <c r="H206" s="129"/>
      <c r="I206" s="129"/>
      <c r="J206" s="129"/>
      <c r="K206" s="129"/>
      <c r="L206" s="129"/>
      <c r="M206" s="88"/>
      <c r="N206" s="88"/>
      <c r="O206" s="88"/>
      <c r="P206" s="88"/>
      <c r="Q206" s="88"/>
      <c r="R206" s="88"/>
      <c r="S206" s="130"/>
      <c r="T206" s="130"/>
      <c r="U206" s="130"/>
      <c r="V206" s="130"/>
      <c r="W206" s="130"/>
      <c r="X206" s="130"/>
      <c r="Y206" s="90"/>
      <c r="Z206" s="90"/>
      <c r="AA206" s="90"/>
      <c r="AB206" s="90"/>
      <c r="AC206" s="90"/>
      <c r="AD206" s="90"/>
      <c r="AE206" s="91"/>
      <c r="AF206" s="91"/>
      <c r="AG206" s="91"/>
      <c r="AH206" s="91"/>
      <c r="AI206" s="91"/>
      <c r="AJ206" s="91"/>
      <c r="AK206" s="226"/>
      <c r="AL206" s="226"/>
      <c r="AM206" s="226"/>
      <c r="AN206" s="226"/>
      <c r="AO206" s="226"/>
      <c r="AP206" s="226"/>
      <c r="AQ206" s="92"/>
      <c r="AR206" s="92"/>
      <c r="AS206" s="92"/>
      <c r="AT206" s="92"/>
      <c r="AU206" s="92"/>
      <c r="AV206" s="92"/>
      <c r="AW206" s="92"/>
      <c r="AX206" s="92"/>
      <c r="AY206" s="92"/>
      <c r="AZ206" s="91"/>
      <c r="BA206" s="91"/>
      <c r="BB206" s="91"/>
      <c r="BC206" s="91"/>
      <c r="BD206" s="117"/>
      <c r="BE206" s="131"/>
      <c r="BF206" s="131"/>
      <c r="BG206" s="131"/>
      <c r="BH206" s="131"/>
      <c r="BI206" s="131"/>
      <c r="BJ206" s="131"/>
      <c r="BK206" s="131"/>
      <c r="BL206" s="131"/>
      <c r="BM206" s="131"/>
      <c r="BN206" s="131"/>
      <c r="BO206" s="131"/>
      <c r="BP206" s="131"/>
      <c r="BQ206" s="131"/>
      <c r="BR206" s="131"/>
      <c r="BS206" s="131"/>
      <c r="BT206" s="131"/>
      <c r="BU206" s="131"/>
      <c r="BV206" s="131"/>
      <c r="BW206" s="131"/>
      <c r="BX206" s="131"/>
      <c r="BY206" s="131"/>
      <c r="BZ206" s="131"/>
      <c r="CA206" s="131"/>
      <c r="CB206" s="131"/>
      <c r="CC206" s="131"/>
      <c r="CD206" s="117"/>
      <c r="CE206" s="117"/>
      <c r="CF206" s="117"/>
      <c r="CG206" s="117"/>
      <c r="CH206" s="117"/>
      <c r="CI206" s="117"/>
      <c r="CJ206" s="117"/>
      <c r="CK206" s="117"/>
      <c r="CL206" s="117"/>
      <c r="CM206" s="117"/>
      <c r="CN206" s="117"/>
      <c r="CO206" s="117"/>
      <c r="CP206" s="117"/>
      <c r="CQ206" s="117"/>
      <c r="CR206" s="117"/>
      <c r="CS206" s="117"/>
      <c r="CT206" s="117"/>
      <c r="CU206" s="117"/>
      <c r="CV206" s="117"/>
      <c r="CW206" s="117"/>
      <c r="CX206" s="117"/>
      <c r="CY206" s="117"/>
      <c r="CZ206" s="117"/>
      <c r="DA206" s="117"/>
      <c r="DB206" s="117"/>
      <c r="DC206" s="117"/>
      <c r="DD206" s="117"/>
      <c r="DE206" s="117"/>
      <c r="DF206" s="117"/>
      <c r="DG206" s="117"/>
      <c r="DH206" s="117"/>
      <c r="DI206" s="117"/>
      <c r="DJ206" s="117"/>
      <c r="DK206" s="117"/>
      <c r="DL206" s="117"/>
      <c r="DM206" s="117"/>
      <c r="DN206" s="117"/>
      <c r="DO206" s="117"/>
      <c r="DP206" s="117"/>
      <c r="DQ206" s="117"/>
      <c r="DR206" s="117"/>
      <c r="DS206" s="117"/>
      <c r="DT206" s="117"/>
      <c r="DU206" s="117"/>
      <c r="DV206" s="117"/>
      <c r="DW206" s="117"/>
      <c r="DX206" s="117"/>
      <c r="DY206" s="117"/>
      <c r="DZ206" s="21"/>
      <c r="EA206" s="21"/>
      <c r="EB206" s="21"/>
      <c r="EC206" s="21"/>
      <c r="ED206" s="21"/>
      <c r="EE206" s="21"/>
      <c r="EF206" s="21"/>
      <c r="EG206" s="21"/>
      <c r="EH206" s="21"/>
      <c r="EI206" s="21"/>
      <c r="EJ206" s="21"/>
      <c r="EK206" s="21"/>
      <c r="EL206" s="21"/>
      <c r="EM206" s="21"/>
      <c r="EN206" s="21"/>
      <c r="EO206" s="21"/>
      <c r="EP206" s="21"/>
      <c r="EQ206" s="21"/>
      <c r="ER206" s="21"/>
      <c r="ES206" s="21"/>
      <c r="ET206" s="21"/>
      <c r="EU206" s="21"/>
      <c r="EV206" s="21"/>
      <c r="EW206" s="21"/>
      <c r="EX206" s="21"/>
      <c r="EY206" s="21"/>
      <c r="EZ206" s="21"/>
      <c r="FA206" s="21"/>
      <c r="FB206" s="21"/>
      <c r="FC206" s="21"/>
      <c r="FD206" s="21"/>
      <c r="FE206" s="21"/>
      <c r="FF206" s="21"/>
      <c r="FG206" s="21"/>
      <c r="FH206" s="21"/>
      <c r="FI206" s="21"/>
      <c r="FJ206" s="21"/>
      <c r="FK206" s="21"/>
      <c r="FL206" s="21"/>
      <c r="FM206" s="21"/>
      <c r="FN206" s="21"/>
      <c r="FO206" s="21"/>
      <c r="FP206" s="21"/>
      <c r="FQ206" s="21"/>
      <c r="FR206" s="21"/>
      <c r="FS206" s="21"/>
      <c r="FT206" s="21"/>
      <c r="FU206" s="21"/>
      <c r="FV206" s="21"/>
      <c r="FW206" s="21"/>
      <c r="FX206" s="21"/>
      <c r="FY206" s="21"/>
      <c r="FZ206" s="21"/>
      <c r="GA206" s="21"/>
      <c r="GB206" s="21"/>
      <c r="GC206" s="21"/>
      <c r="GD206" s="21"/>
      <c r="GE206" s="21"/>
      <c r="GF206" s="21"/>
      <c r="GG206" s="21"/>
      <c r="GH206" s="21"/>
    </row>
    <row r="207" spans="1:190" ht="16.5" customHeight="1">
      <c r="A207" s="83"/>
      <c r="B207" s="83"/>
      <c r="C207" s="83"/>
      <c r="D207" s="85"/>
      <c r="E207" s="128"/>
      <c r="F207" s="129"/>
      <c r="G207" s="129"/>
      <c r="H207" s="129"/>
      <c r="I207" s="129"/>
      <c r="J207" s="129"/>
      <c r="K207" s="129"/>
      <c r="L207" s="129"/>
      <c r="M207" s="88"/>
      <c r="N207" s="88"/>
      <c r="O207" s="88"/>
      <c r="P207" s="88"/>
      <c r="Q207" s="88"/>
      <c r="R207" s="88"/>
      <c r="S207" s="130"/>
      <c r="T207" s="130"/>
      <c r="U207" s="130"/>
      <c r="V207" s="130"/>
      <c r="W207" s="130"/>
      <c r="X207" s="130"/>
      <c r="Y207" s="90"/>
      <c r="Z207" s="90"/>
      <c r="AA207" s="90"/>
      <c r="AB207" s="90"/>
      <c r="AC207" s="90"/>
      <c r="AD207" s="90"/>
      <c r="AE207" s="91"/>
      <c r="AF207" s="91"/>
      <c r="AG207" s="91"/>
      <c r="AH207" s="91"/>
      <c r="AI207" s="91"/>
      <c r="AJ207" s="91"/>
      <c r="AK207" s="226"/>
      <c r="AL207" s="226"/>
      <c r="AM207" s="226"/>
      <c r="AN207" s="226"/>
      <c r="AO207" s="226"/>
      <c r="AP207" s="226"/>
      <c r="AQ207" s="92"/>
      <c r="AR207" s="92"/>
      <c r="AS207" s="92"/>
      <c r="AT207" s="92"/>
      <c r="AU207" s="92"/>
      <c r="AV207" s="92"/>
      <c r="AW207" s="92"/>
      <c r="AX207" s="92"/>
      <c r="AY207" s="92"/>
      <c r="AZ207" s="91"/>
      <c r="BA207" s="91"/>
      <c r="BB207" s="91"/>
      <c r="BC207" s="91"/>
      <c r="BD207" s="117"/>
      <c r="BE207" s="131"/>
      <c r="BF207" s="131"/>
      <c r="BG207" s="131"/>
      <c r="BH207" s="131"/>
      <c r="BI207" s="131"/>
      <c r="BJ207" s="131"/>
      <c r="BK207" s="131"/>
      <c r="BL207" s="131"/>
      <c r="BM207" s="131"/>
      <c r="BN207" s="131"/>
      <c r="BO207" s="131"/>
      <c r="BP207" s="131"/>
      <c r="BQ207" s="131"/>
      <c r="BR207" s="131"/>
      <c r="BS207" s="131"/>
      <c r="BT207" s="131"/>
      <c r="BU207" s="131"/>
      <c r="BV207" s="131"/>
      <c r="BW207" s="131"/>
      <c r="BX207" s="131"/>
      <c r="BY207" s="131"/>
      <c r="BZ207" s="131"/>
      <c r="CA207" s="131"/>
      <c r="CB207" s="131"/>
      <c r="CC207" s="131"/>
      <c r="CD207" s="117"/>
      <c r="CE207" s="117"/>
      <c r="CF207" s="117"/>
      <c r="CG207" s="117"/>
      <c r="CH207" s="117"/>
      <c r="CI207" s="117"/>
      <c r="CJ207" s="117"/>
      <c r="CK207" s="117"/>
      <c r="CL207" s="117"/>
      <c r="CM207" s="117"/>
      <c r="CN207" s="117"/>
      <c r="CO207" s="117"/>
      <c r="CP207" s="117"/>
      <c r="CQ207" s="117"/>
      <c r="CR207" s="117"/>
      <c r="CS207" s="117"/>
      <c r="CT207" s="117"/>
      <c r="CU207" s="117"/>
      <c r="CV207" s="117"/>
      <c r="CW207" s="117"/>
      <c r="CX207" s="117"/>
      <c r="CY207" s="117"/>
      <c r="CZ207" s="117"/>
      <c r="DA207" s="117"/>
      <c r="DB207" s="117"/>
      <c r="DC207" s="117"/>
      <c r="DD207" s="117"/>
      <c r="DE207" s="117"/>
      <c r="DF207" s="117"/>
      <c r="DG207" s="117"/>
      <c r="DH207" s="117"/>
      <c r="DI207" s="117"/>
      <c r="DJ207" s="117"/>
      <c r="DK207" s="117"/>
      <c r="DL207" s="117"/>
      <c r="DM207" s="117"/>
      <c r="DN207" s="117"/>
      <c r="DO207" s="117"/>
      <c r="DP207" s="117"/>
      <c r="DQ207" s="117"/>
      <c r="DR207" s="117"/>
      <c r="DS207" s="117"/>
      <c r="DT207" s="117"/>
      <c r="DU207" s="117"/>
      <c r="DV207" s="117"/>
      <c r="DW207" s="117"/>
      <c r="DX207" s="117"/>
      <c r="DY207" s="117"/>
      <c r="DZ207" s="21"/>
      <c r="EA207" s="21"/>
      <c r="EB207" s="21"/>
      <c r="EC207" s="21"/>
      <c r="ED207" s="21"/>
      <c r="EE207" s="21"/>
      <c r="EF207" s="21"/>
      <c r="EG207" s="21"/>
      <c r="EH207" s="21"/>
      <c r="EI207" s="21"/>
      <c r="EJ207" s="21"/>
      <c r="EK207" s="21"/>
      <c r="EL207" s="21"/>
      <c r="EM207" s="21"/>
      <c r="EN207" s="21"/>
      <c r="EO207" s="21"/>
      <c r="EP207" s="21"/>
      <c r="EQ207" s="21"/>
      <c r="ER207" s="21"/>
      <c r="ES207" s="21"/>
      <c r="ET207" s="21"/>
      <c r="EU207" s="21"/>
      <c r="EV207" s="21"/>
      <c r="EW207" s="21"/>
      <c r="EX207" s="21"/>
      <c r="EY207" s="21"/>
      <c r="EZ207" s="21"/>
      <c r="FA207" s="21"/>
      <c r="FB207" s="21"/>
      <c r="FC207" s="21"/>
      <c r="FD207" s="21"/>
      <c r="FE207" s="21"/>
      <c r="FF207" s="21"/>
      <c r="FG207" s="21"/>
      <c r="FH207" s="21"/>
      <c r="FI207" s="21"/>
      <c r="FJ207" s="21"/>
      <c r="FK207" s="21"/>
      <c r="FL207" s="21"/>
      <c r="FM207" s="21"/>
      <c r="FN207" s="21"/>
      <c r="FO207" s="21"/>
      <c r="FP207" s="21"/>
      <c r="FQ207" s="21"/>
      <c r="FR207" s="21"/>
      <c r="FS207" s="21"/>
      <c r="FT207" s="21"/>
      <c r="FU207" s="21"/>
      <c r="FV207" s="21"/>
      <c r="FW207" s="21"/>
      <c r="FX207" s="21"/>
      <c r="FY207" s="21"/>
      <c r="FZ207" s="21"/>
      <c r="GA207" s="21"/>
      <c r="GB207" s="21"/>
      <c r="GC207" s="21"/>
      <c r="GD207" s="21"/>
      <c r="GE207" s="21"/>
      <c r="GF207" s="21"/>
      <c r="GG207" s="21"/>
      <c r="GH207" s="21"/>
    </row>
    <row r="208" spans="1:190" ht="16.5" customHeight="1">
      <c r="A208" s="83"/>
      <c r="B208" s="83"/>
      <c r="C208" s="83"/>
      <c r="D208" s="85"/>
      <c r="E208" s="128"/>
      <c r="F208" s="129"/>
      <c r="G208" s="129"/>
      <c r="H208" s="129"/>
      <c r="I208" s="129"/>
      <c r="J208" s="129"/>
      <c r="K208" s="129"/>
      <c r="L208" s="129"/>
      <c r="M208" s="88"/>
      <c r="N208" s="88"/>
      <c r="O208" s="88"/>
      <c r="P208" s="88"/>
      <c r="Q208" s="88"/>
      <c r="R208" s="88"/>
      <c r="S208" s="130"/>
      <c r="T208" s="130"/>
      <c r="U208" s="130"/>
      <c r="V208" s="130"/>
      <c r="W208" s="130"/>
      <c r="X208" s="130"/>
      <c r="Y208" s="90"/>
      <c r="Z208" s="90"/>
      <c r="AA208" s="90"/>
      <c r="AB208" s="90"/>
      <c r="AC208" s="90"/>
      <c r="AD208" s="90"/>
      <c r="AE208" s="91"/>
      <c r="AF208" s="91"/>
      <c r="AG208" s="91"/>
      <c r="AH208" s="91"/>
      <c r="AI208" s="91"/>
      <c r="AJ208" s="91"/>
      <c r="AK208" s="226"/>
      <c r="AL208" s="226"/>
      <c r="AM208" s="226"/>
      <c r="AN208" s="226"/>
      <c r="AO208" s="226"/>
      <c r="AP208" s="226"/>
      <c r="AQ208" s="92"/>
      <c r="AR208" s="92"/>
      <c r="AS208" s="92"/>
      <c r="AT208" s="92"/>
      <c r="AU208" s="92"/>
      <c r="AV208" s="92"/>
      <c r="AW208" s="92"/>
      <c r="AX208" s="92"/>
      <c r="AY208" s="92"/>
      <c r="AZ208" s="91"/>
      <c r="BA208" s="91"/>
      <c r="BB208" s="91"/>
      <c r="BC208" s="91"/>
      <c r="BD208" s="117"/>
      <c r="BE208" s="131"/>
      <c r="BF208" s="131"/>
      <c r="BG208" s="131"/>
      <c r="BH208" s="131"/>
      <c r="BI208" s="131"/>
      <c r="BJ208" s="131"/>
      <c r="BK208" s="131"/>
      <c r="BL208" s="131"/>
      <c r="BM208" s="131"/>
      <c r="BN208" s="131"/>
      <c r="BO208" s="131"/>
      <c r="BP208" s="131"/>
      <c r="BQ208" s="131"/>
      <c r="BR208" s="131"/>
      <c r="BS208" s="131"/>
      <c r="BT208" s="131"/>
      <c r="BU208" s="131"/>
      <c r="BV208" s="131"/>
      <c r="BW208" s="131"/>
      <c r="BX208" s="131"/>
      <c r="BY208" s="131"/>
      <c r="BZ208" s="131"/>
      <c r="CA208" s="131"/>
      <c r="CB208" s="131"/>
      <c r="CC208" s="131"/>
      <c r="CD208" s="117"/>
      <c r="CE208" s="117"/>
      <c r="CF208" s="117"/>
      <c r="CG208" s="117"/>
      <c r="CH208" s="117"/>
      <c r="CI208" s="117"/>
      <c r="CJ208" s="117"/>
      <c r="CK208" s="117"/>
      <c r="CL208" s="117"/>
      <c r="CM208" s="117"/>
      <c r="CN208" s="117"/>
      <c r="CO208" s="117"/>
      <c r="CP208" s="117"/>
      <c r="CQ208" s="117"/>
      <c r="CR208" s="117"/>
      <c r="CS208" s="117"/>
      <c r="CT208" s="117"/>
      <c r="CU208" s="117"/>
      <c r="CV208" s="117"/>
      <c r="CW208" s="117"/>
      <c r="CX208" s="117"/>
      <c r="CY208" s="117"/>
      <c r="CZ208" s="117"/>
      <c r="DA208" s="117"/>
      <c r="DB208" s="117"/>
      <c r="DC208" s="117"/>
      <c r="DD208" s="117"/>
      <c r="DE208" s="117"/>
      <c r="DF208" s="117"/>
      <c r="DG208" s="117"/>
      <c r="DH208" s="117"/>
      <c r="DI208" s="117"/>
      <c r="DJ208" s="117"/>
      <c r="DK208" s="117"/>
      <c r="DL208" s="117"/>
      <c r="DM208" s="117"/>
      <c r="DN208" s="117"/>
      <c r="DO208" s="117"/>
      <c r="DP208" s="117"/>
      <c r="DQ208" s="117"/>
      <c r="DR208" s="117"/>
      <c r="DS208" s="117"/>
      <c r="DT208" s="117"/>
      <c r="DU208" s="117"/>
      <c r="DV208" s="117"/>
      <c r="DW208" s="117"/>
      <c r="DX208" s="117"/>
      <c r="DY208" s="117"/>
      <c r="DZ208" s="21"/>
      <c r="EA208" s="21"/>
      <c r="EB208" s="21"/>
      <c r="EC208" s="21"/>
      <c r="ED208" s="21"/>
      <c r="EE208" s="21"/>
      <c r="EF208" s="21"/>
      <c r="EG208" s="21"/>
      <c r="EH208" s="21"/>
      <c r="EI208" s="21"/>
      <c r="EJ208" s="21"/>
      <c r="EK208" s="21"/>
      <c r="EL208" s="21"/>
      <c r="EM208" s="21"/>
      <c r="EN208" s="21"/>
      <c r="EO208" s="21"/>
      <c r="EP208" s="21"/>
      <c r="EQ208" s="21"/>
      <c r="ER208" s="21"/>
      <c r="ES208" s="21"/>
      <c r="ET208" s="21"/>
      <c r="EU208" s="21"/>
      <c r="EV208" s="21"/>
      <c r="EW208" s="21"/>
      <c r="EX208" s="21"/>
      <c r="EY208" s="21"/>
      <c r="EZ208" s="21"/>
      <c r="FA208" s="21"/>
      <c r="FB208" s="21"/>
      <c r="FC208" s="21"/>
      <c r="FD208" s="21"/>
      <c r="FE208" s="21"/>
      <c r="FF208" s="21"/>
      <c r="FG208" s="21"/>
      <c r="FH208" s="21"/>
      <c r="FI208" s="21"/>
      <c r="FJ208" s="21"/>
      <c r="FK208" s="21"/>
      <c r="FL208" s="21"/>
      <c r="FM208" s="21"/>
      <c r="FN208" s="21"/>
      <c r="FO208" s="21"/>
      <c r="FP208" s="21"/>
      <c r="FQ208" s="21"/>
      <c r="FR208" s="21"/>
      <c r="FS208" s="21"/>
      <c r="FT208" s="21"/>
      <c r="FU208" s="21"/>
      <c r="FV208" s="21"/>
      <c r="FW208" s="21"/>
      <c r="FX208" s="21"/>
      <c r="FY208" s="21"/>
      <c r="FZ208" s="21"/>
      <c r="GA208" s="21"/>
      <c r="GB208" s="21"/>
      <c r="GC208" s="21"/>
      <c r="GD208" s="21"/>
      <c r="GE208" s="21"/>
      <c r="GF208" s="21"/>
      <c r="GG208" s="21"/>
      <c r="GH208" s="21"/>
    </row>
    <row r="209" spans="1:190" ht="16.5" customHeight="1">
      <c r="A209" s="83"/>
      <c r="B209" s="83"/>
      <c r="C209" s="83"/>
      <c r="D209" s="85"/>
      <c r="E209" s="128"/>
      <c r="F209" s="129"/>
      <c r="G209" s="129"/>
      <c r="H209" s="129"/>
      <c r="I209" s="129"/>
      <c r="J209" s="129"/>
      <c r="K209" s="129"/>
      <c r="L209" s="129"/>
      <c r="M209" s="88"/>
      <c r="N209" s="88"/>
      <c r="O209" s="88"/>
      <c r="P209" s="88"/>
      <c r="Q209" s="88"/>
      <c r="R209" s="88"/>
      <c r="S209" s="130"/>
      <c r="T209" s="130"/>
      <c r="U209" s="130"/>
      <c r="V209" s="130"/>
      <c r="W209" s="130"/>
      <c r="X209" s="130"/>
      <c r="Y209" s="90"/>
      <c r="Z209" s="90"/>
      <c r="AA209" s="90"/>
      <c r="AB209" s="90"/>
      <c r="AC209" s="90"/>
      <c r="AD209" s="90"/>
      <c r="AE209" s="91"/>
      <c r="AF209" s="91"/>
      <c r="AG209" s="91"/>
      <c r="AH209" s="91"/>
      <c r="AI209" s="91"/>
      <c r="AJ209" s="91"/>
      <c r="AK209" s="226"/>
      <c r="AL209" s="226"/>
      <c r="AM209" s="226"/>
      <c r="AN209" s="226"/>
      <c r="AO209" s="226"/>
      <c r="AP209" s="226"/>
      <c r="AQ209" s="92"/>
      <c r="AR209" s="92"/>
      <c r="AS209" s="92"/>
      <c r="AT209" s="92"/>
      <c r="AU209" s="92"/>
      <c r="AV209" s="92"/>
      <c r="AW209" s="92"/>
      <c r="AX209" s="92"/>
      <c r="AY209" s="92"/>
      <c r="AZ209" s="91"/>
      <c r="BA209" s="91"/>
      <c r="BB209" s="91"/>
      <c r="BC209" s="91"/>
      <c r="BD209" s="117"/>
      <c r="BE209" s="131"/>
      <c r="BF209" s="131"/>
      <c r="BG209" s="131"/>
      <c r="BH209" s="131"/>
      <c r="BI209" s="131"/>
      <c r="BJ209" s="131"/>
      <c r="BK209" s="131"/>
      <c r="BL209" s="131"/>
      <c r="BM209" s="131"/>
      <c r="BN209" s="131"/>
      <c r="BO209" s="131"/>
      <c r="BP209" s="131"/>
      <c r="BQ209" s="131"/>
      <c r="BR209" s="131"/>
      <c r="BS209" s="131"/>
      <c r="BT209" s="131"/>
      <c r="BU209" s="131"/>
      <c r="BV209" s="131"/>
      <c r="BW209" s="131"/>
      <c r="BX209" s="131"/>
      <c r="BY209" s="131"/>
      <c r="BZ209" s="131"/>
      <c r="CA209" s="131"/>
      <c r="CB209" s="131"/>
      <c r="CC209" s="131"/>
      <c r="CD209" s="117"/>
      <c r="CE209" s="117"/>
      <c r="CF209" s="117"/>
      <c r="CG209" s="117"/>
      <c r="CH209" s="117"/>
      <c r="CI209" s="117"/>
      <c r="CJ209" s="117"/>
      <c r="CK209" s="117"/>
      <c r="CL209" s="117"/>
      <c r="CM209" s="117"/>
      <c r="CN209" s="117"/>
      <c r="CO209" s="117"/>
      <c r="CP209" s="117"/>
      <c r="CQ209" s="117"/>
      <c r="CR209" s="117"/>
      <c r="CS209" s="117"/>
      <c r="CT209" s="117"/>
      <c r="CU209" s="117"/>
      <c r="CV209" s="117"/>
      <c r="CW209" s="117"/>
      <c r="CX209" s="117"/>
      <c r="CY209" s="117"/>
      <c r="CZ209" s="117"/>
      <c r="DA209" s="117"/>
      <c r="DB209" s="117"/>
      <c r="DC209" s="117"/>
      <c r="DD209" s="117"/>
      <c r="DE209" s="117"/>
      <c r="DF209" s="117"/>
      <c r="DG209" s="117"/>
      <c r="DH209" s="117"/>
      <c r="DI209" s="117"/>
      <c r="DJ209" s="117"/>
      <c r="DK209" s="117"/>
      <c r="DL209" s="117"/>
      <c r="DM209" s="117"/>
      <c r="DN209" s="117"/>
      <c r="DO209" s="117"/>
      <c r="DP209" s="117"/>
      <c r="DQ209" s="117"/>
      <c r="DR209" s="117"/>
      <c r="DS209" s="117"/>
      <c r="DT209" s="117"/>
      <c r="DU209" s="117"/>
      <c r="DV209" s="117"/>
      <c r="DW209" s="117"/>
      <c r="DX209" s="117"/>
      <c r="DY209" s="117"/>
      <c r="DZ209" s="21"/>
      <c r="EA209" s="21"/>
      <c r="EB209" s="21"/>
      <c r="EC209" s="21"/>
      <c r="ED209" s="21"/>
      <c r="EE209" s="21"/>
      <c r="EF209" s="21"/>
      <c r="EG209" s="21"/>
      <c r="EH209" s="21"/>
      <c r="EI209" s="21"/>
      <c r="EJ209" s="21"/>
      <c r="EK209" s="21"/>
      <c r="EL209" s="21"/>
      <c r="EM209" s="21"/>
      <c r="EN209" s="21"/>
      <c r="EO209" s="21"/>
      <c r="EP209" s="21"/>
      <c r="EQ209" s="21"/>
      <c r="ER209" s="21"/>
      <c r="ES209" s="21"/>
      <c r="ET209" s="21"/>
      <c r="EU209" s="21"/>
      <c r="EV209" s="21"/>
      <c r="EW209" s="21"/>
      <c r="EX209" s="21"/>
      <c r="EY209" s="21"/>
      <c r="EZ209" s="21"/>
      <c r="FA209" s="21"/>
      <c r="FB209" s="21"/>
      <c r="FC209" s="21"/>
      <c r="FD209" s="21"/>
      <c r="FE209" s="21"/>
      <c r="FF209" s="21"/>
      <c r="FG209" s="21"/>
      <c r="FH209" s="21"/>
      <c r="FI209" s="21"/>
      <c r="FJ209" s="21"/>
      <c r="FK209" s="21"/>
      <c r="FL209" s="21"/>
      <c r="FM209" s="21"/>
      <c r="FN209" s="21"/>
      <c r="FO209" s="21"/>
      <c r="FP209" s="21"/>
      <c r="FQ209" s="21"/>
      <c r="FR209" s="21"/>
      <c r="FS209" s="21"/>
      <c r="FT209" s="21"/>
      <c r="FU209" s="21"/>
      <c r="FV209" s="21"/>
      <c r="FW209" s="21"/>
      <c r="FX209" s="21"/>
      <c r="FY209" s="21"/>
      <c r="FZ209" s="21"/>
      <c r="GA209" s="21"/>
      <c r="GB209" s="21"/>
      <c r="GC209" s="21"/>
      <c r="GD209" s="21"/>
      <c r="GE209" s="21"/>
      <c r="GF209" s="21"/>
      <c r="GG209" s="21"/>
      <c r="GH209" s="21"/>
    </row>
    <row r="210" spans="1:190" ht="16.5" customHeight="1">
      <c r="A210" s="83"/>
      <c r="B210" s="83"/>
      <c r="C210" s="83"/>
      <c r="D210" s="85"/>
      <c r="E210" s="128"/>
      <c r="F210" s="129"/>
      <c r="G210" s="129"/>
      <c r="H210" s="129"/>
      <c r="I210" s="129"/>
      <c r="J210" s="129"/>
      <c r="K210" s="129"/>
      <c r="L210" s="129"/>
      <c r="M210" s="88"/>
      <c r="N210" s="88"/>
      <c r="O210" s="88"/>
      <c r="P210" s="88"/>
      <c r="Q210" s="88"/>
      <c r="R210" s="88"/>
      <c r="S210" s="130"/>
      <c r="T210" s="130"/>
      <c r="U210" s="130"/>
      <c r="V210" s="130"/>
      <c r="W210" s="130"/>
      <c r="X210" s="130"/>
      <c r="Y210" s="90"/>
      <c r="Z210" s="90"/>
      <c r="AA210" s="90"/>
      <c r="AB210" s="90"/>
      <c r="AC210" s="90"/>
      <c r="AD210" s="90"/>
      <c r="AE210" s="91"/>
      <c r="AF210" s="91"/>
      <c r="AG210" s="91"/>
      <c r="AH210" s="91"/>
      <c r="AI210" s="91"/>
      <c r="AJ210" s="91"/>
      <c r="AK210" s="226"/>
      <c r="AL210" s="226"/>
      <c r="AM210" s="226"/>
      <c r="AN210" s="226"/>
      <c r="AO210" s="226"/>
      <c r="AP210" s="226"/>
      <c r="AQ210" s="92"/>
      <c r="AR210" s="92"/>
      <c r="AS210" s="92"/>
      <c r="AT210" s="92"/>
      <c r="AU210" s="92"/>
      <c r="AV210" s="92"/>
      <c r="AW210" s="92"/>
      <c r="AX210" s="92"/>
      <c r="AY210" s="92"/>
      <c r="AZ210" s="91"/>
      <c r="BA210" s="91"/>
      <c r="BB210" s="91"/>
      <c r="BC210" s="91"/>
      <c r="BD210" s="117"/>
      <c r="BE210" s="131"/>
      <c r="BF210" s="131"/>
      <c r="BG210" s="131"/>
      <c r="BH210" s="131"/>
      <c r="BI210" s="131"/>
      <c r="BJ210" s="131"/>
      <c r="BK210" s="131"/>
      <c r="BL210" s="131"/>
      <c r="BM210" s="131"/>
      <c r="BN210" s="131"/>
      <c r="BO210" s="131"/>
      <c r="BP210" s="131"/>
      <c r="BQ210" s="131"/>
      <c r="BR210" s="131"/>
      <c r="BS210" s="131"/>
      <c r="BT210" s="131"/>
      <c r="BU210" s="131"/>
      <c r="BV210" s="131"/>
      <c r="BW210" s="131"/>
      <c r="BX210" s="131"/>
      <c r="BY210" s="131"/>
      <c r="BZ210" s="131"/>
      <c r="CA210" s="131"/>
      <c r="CB210" s="131"/>
      <c r="CC210" s="131"/>
      <c r="CD210" s="117"/>
      <c r="CE210" s="117"/>
      <c r="CF210" s="117"/>
      <c r="CG210" s="117"/>
      <c r="CH210" s="117"/>
      <c r="CI210" s="117"/>
      <c r="CJ210" s="117"/>
      <c r="CK210" s="117"/>
      <c r="CL210" s="117"/>
      <c r="CM210" s="117"/>
      <c r="CN210" s="117"/>
      <c r="CO210" s="117"/>
      <c r="CP210" s="117"/>
      <c r="CQ210" s="117"/>
      <c r="CR210" s="117"/>
      <c r="CS210" s="117"/>
      <c r="CT210" s="117"/>
      <c r="CU210" s="117"/>
      <c r="CV210" s="117"/>
      <c r="CW210" s="117"/>
      <c r="CX210" s="117"/>
      <c r="CY210" s="117"/>
      <c r="CZ210" s="117"/>
      <c r="DA210" s="117"/>
      <c r="DB210" s="117"/>
      <c r="DC210" s="117"/>
      <c r="DD210" s="117"/>
      <c r="DE210" s="117"/>
      <c r="DF210" s="117"/>
      <c r="DG210" s="117"/>
      <c r="DH210" s="117"/>
      <c r="DI210" s="117"/>
      <c r="DJ210" s="117"/>
      <c r="DK210" s="117"/>
      <c r="DL210" s="117"/>
      <c r="DM210" s="117"/>
      <c r="DN210" s="117"/>
      <c r="DO210" s="117"/>
      <c r="DP210" s="117"/>
      <c r="DQ210" s="117"/>
      <c r="DR210" s="117"/>
      <c r="DS210" s="117"/>
      <c r="DT210" s="117"/>
      <c r="DU210" s="117"/>
      <c r="DV210" s="117"/>
      <c r="DW210" s="117"/>
      <c r="DX210" s="117"/>
      <c r="DY210" s="117"/>
      <c r="DZ210" s="21"/>
      <c r="EA210" s="21"/>
      <c r="EB210" s="21"/>
      <c r="EC210" s="21"/>
      <c r="ED210" s="21"/>
      <c r="EE210" s="21"/>
      <c r="EF210" s="21"/>
      <c r="EG210" s="21"/>
      <c r="EH210" s="21"/>
      <c r="EI210" s="21"/>
      <c r="EJ210" s="21"/>
      <c r="EK210" s="21"/>
      <c r="EL210" s="21"/>
      <c r="EM210" s="21"/>
      <c r="EN210" s="21"/>
      <c r="EO210" s="21"/>
      <c r="EP210" s="21"/>
      <c r="EQ210" s="21"/>
      <c r="ER210" s="21"/>
      <c r="ES210" s="21"/>
      <c r="ET210" s="21"/>
      <c r="EU210" s="21"/>
      <c r="EV210" s="21"/>
      <c r="EW210" s="21"/>
      <c r="EX210" s="21"/>
      <c r="EY210" s="21"/>
      <c r="EZ210" s="21"/>
      <c r="FA210" s="21"/>
      <c r="FB210" s="21"/>
      <c r="FC210" s="21"/>
      <c r="FD210" s="21"/>
      <c r="FE210" s="21"/>
      <c r="FF210" s="21"/>
      <c r="FG210" s="21"/>
      <c r="FH210" s="21"/>
      <c r="FI210" s="21"/>
      <c r="FJ210" s="21"/>
      <c r="FK210" s="21"/>
      <c r="FL210" s="21"/>
      <c r="FM210" s="21"/>
      <c r="FN210" s="21"/>
      <c r="FO210" s="21"/>
      <c r="FP210" s="21"/>
      <c r="FQ210" s="21"/>
      <c r="FR210" s="21"/>
      <c r="FS210" s="21"/>
      <c r="FT210" s="21"/>
      <c r="FU210" s="21"/>
      <c r="FV210" s="21"/>
      <c r="FW210" s="21"/>
      <c r="FX210" s="21"/>
      <c r="FY210" s="21"/>
      <c r="FZ210" s="21"/>
      <c r="GA210" s="21"/>
      <c r="GB210" s="21"/>
      <c r="GC210" s="21"/>
      <c r="GD210" s="21"/>
      <c r="GE210" s="21"/>
      <c r="GF210" s="21"/>
      <c r="GG210" s="21"/>
      <c r="GH210" s="21"/>
    </row>
    <row r="211" spans="1:190" ht="16.5" customHeight="1">
      <c r="A211" s="83"/>
      <c r="B211" s="83"/>
      <c r="C211" s="83"/>
      <c r="D211" s="85"/>
      <c r="E211" s="128"/>
      <c r="F211" s="129"/>
      <c r="G211" s="129"/>
      <c r="H211" s="129"/>
      <c r="I211" s="129"/>
      <c r="J211" s="129"/>
      <c r="K211" s="129"/>
      <c r="L211" s="129"/>
      <c r="M211" s="88"/>
      <c r="N211" s="88"/>
      <c r="O211" s="88"/>
      <c r="P211" s="88"/>
      <c r="Q211" s="88"/>
      <c r="R211" s="88"/>
      <c r="S211" s="130"/>
      <c r="T211" s="130"/>
      <c r="U211" s="130"/>
      <c r="V211" s="130"/>
      <c r="W211" s="130"/>
      <c r="X211" s="130"/>
      <c r="Y211" s="90"/>
      <c r="Z211" s="90"/>
      <c r="AA211" s="90"/>
      <c r="AB211" s="90"/>
      <c r="AC211" s="90"/>
      <c r="AD211" s="90"/>
      <c r="AE211" s="91"/>
      <c r="AF211" s="91"/>
      <c r="AG211" s="91"/>
      <c r="AH211" s="91"/>
      <c r="AI211" s="91"/>
      <c r="AJ211" s="91"/>
      <c r="AK211" s="226"/>
      <c r="AL211" s="226"/>
      <c r="AM211" s="226"/>
      <c r="AN211" s="226"/>
      <c r="AO211" s="226"/>
      <c r="AP211" s="226"/>
      <c r="AQ211" s="92"/>
      <c r="AR211" s="92"/>
      <c r="AS211" s="92"/>
      <c r="AT211" s="92"/>
      <c r="AU211" s="92"/>
      <c r="AV211" s="92"/>
      <c r="AW211" s="92"/>
      <c r="AX211" s="92"/>
      <c r="AY211" s="92"/>
      <c r="AZ211" s="91"/>
      <c r="BA211" s="132"/>
      <c r="BB211" s="91"/>
      <c r="BC211" s="91"/>
      <c r="BD211" s="117"/>
      <c r="BE211" s="131"/>
      <c r="BF211" s="131"/>
      <c r="BG211" s="131"/>
      <c r="BH211" s="131"/>
      <c r="BI211" s="131"/>
      <c r="BJ211" s="131"/>
      <c r="BK211" s="131"/>
      <c r="BL211" s="131"/>
      <c r="BM211" s="131"/>
      <c r="BN211" s="131"/>
      <c r="BO211" s="131"/>
      <c r="BP211" s="131"/>
      <c r="BQ211" s="131"/>
      <c r="BR211" s="131"/>
      <c r="BS211" s="131"/>
      <c r="BT211" s="131"/>
      <c r="BU211" s="131"/>
      <c r="BV211" s="131"/>
      <c r="BW211" s="131"/>
      <c r="BX211" s="131"/>
      <c r="BY211" s="131"/>
      <c r="BZ211" s="131"/>
      <c r="CA211" s="131"/>
      <c r="CB211" s="131"/>
      <c r="CC211" s="131"/>
      <c r="CD211" s="117"/>
      <c r="CE211" s="117"/>
      <c r="CF211" s="117"/>
      <c r="CG211" s="117"/>
      <c r="CH211" s="117"/>
      <c r="CI211" s="117"/>
      <c r="CJ211" s="117"/>
      <c r="CK211" s="117"/>
      <c r="CL211" s="117"/>
      <c r="CM211" s="117"/>
      <c r="CN211" s="117"/>
      <c r="CO211" s="117"/>
      <c r="CP211" s="117"/>
      <c r="CQ211" s="117"/>
      <c r="CR211" s="117"/>
      <c r="CS211" s="117"/>
      <c r="CT211" s="117"/>
      <c r="CU211" s="117"/>
      <c r="CV211" s="117"/>
      <c r="CW211" s="117"/>
      <c r="CX211" s="117"/>
      <c r="CY211" s="117"/>
      <c r="CZ211" s="117"/>
      <c r="DA211" s="117"/>
      <c r="DB211" s="117"/>
      <c r="DC211" s="117"/>
      <c r="DD211" s="117"/>
      <c r="DE211" s="117"/>
      <c r="DF211" s="117"/>
      <c r="DG211" s="117"/>
      <c r="DH211" s="117"/>
      <c r="DI211" s="117"/>
      <c r="DJ211" s="117"/>
      <c r="DK211" s="117"/>
      <c r="DL211" s="117"/>
      <c r="DM211" s="117"/>
      <c r="DN211" s="117"/>
      <c r="DO211" s="117"/>
      <c r="DP211" s="117"/>
      <c r="DQ211" s="117"/>
      <c r="DR211" s="117"/>
      <c r="DS211" s="117"/>
      <c r="DT211" s="117"/>
      <c r="DU211" s="117"/>
      <c r="DV211" s="117"/>
      <c r="DW211" s="117"/>
      <c r="DX211" s="117"/>
      <c r="DY211" s="117"/>
      <c r="DZ211" s="21"/>
      <c r="EA211" s="21"/>
      <c r="EB211" s="21"/>
      <c r="EC211" s="21"/>
      <c r="ED211" s="21"/>
      <c r="EE211" s="21"/>
      <c r="EF211" s="21"/>
      <c r="EG211" s="21"/>
      <c r="EH211" s="21"/>
      <c r="EI211" s="21"/>
      <c r="EJ211" s="21"/>
      <c r="EK211" s="21"/>
      <c r="EL211" s="21"/>
      <c r="EM211" s="21"/>
      <c r="EN211" s="21"/>
      <c r="EO211" s="21"/>
      <c r="EP211" s="21"/>
      <c r="EQ211" s="21"/>
      <c r="ER211" s="21"/>
      <c r="ES211" s="21"/>
      <c r="ET211" s="21"/>
      <c r="EU211" s="21"/>
      <c r="EV211" s="21"/>
      <c r="EW211" s="21"/>
      <c r="EX211" s="21"/>
      <c r="EY211" s="21"/>
      <c r="EZ211" s="21"/>
      <c r="FA211" s="21"/>
      <c r="FB211" s="21"/>
      <c r="FC211" s="21"/>
      <c r="FD211" s="21"/>
      <c r="FE211" s="21"/>
      <c r="FF211" s="21"/>
      <c r="FG211" s="21"/>
      <c r="FH211" s="21"/>
      <c r="FI211" s="21"/>
      <c r="FJ211" s="21"/>
      <c r="FK211" s="21"/>
      <c r="FL211" s="21"/>
      <c r="FM211" s="21"/>
      <c r="FN211" s="21"/>
      <c r="FO211" s="21"/>
      <c r="FP211" s="21"/>
      <c r="FQ211" s="21"/>
      <c r="FR211" s="21"/>
      <c r="FS211" s="21"/>
      <c r="FT211" s="21"/>
      <c r="FU211" s="21"/>
      <c r="FV211" s="21"/>
      <c r="FW211" s="21"/>
      <c r="FX211" s="21"/>
      <c r="FY211" s="21"/>
      <c r="FZ211" s="21"/>
      <c r="GA211" s="21"/>
      <c r="GB211" s="21"/>
      <c r="GC211" s="21"/>
      <c r="GD211" s="21"/>
      <c r="GE211" s="21"/>
      <c r="GF211" s="21"/>
      <c r="GG211" s="21"/>
      <c r="GH211" s="21"/>
    </row>
    <row r="212" spans="1:190" ht="16.5" customHeight="1">
      <c r="A212" s="83"/>
      <c r="B212" s="83"/>
      <c r="C212" s="83"/>
      <c r="D212" s="85"/>
      <c r="E212" s="128"/>
      <c r="F212" s="129"/>
      <c r="G212" s="129"/>
      <c r="H212" s="129"/>
      <c r="I212" s="129"/>
      <c r="J212" s="129"/>
      <c r="K212" s="129"/>
      <c r="L212" s="129"/>
      <c r="M212" s="88"/>
      <c r="N212" s="88"/>
      <c r="O212" s="88"/>
      <c r="P212" s="88"/>
      <c r="Q212" s="88"/>
      <c r="R212" s="88"/>
      <c r="S212" s="130"/>
      <c r="T212" s="130"/>
      <c r="U212" s="130"/>
      <c r="V212" s="130"/>
      <c r="W212" s="130"/>
      <c r="X212" s="130"/>
      <c r="Y212" s="90"/>
      <c r="Z212" s="90"/>
      <c r="AA212" s="90"/>
      <c r="AB212" s="90"/>
      <c r="AC212" s="90"/>
      <c r="AD212" s="90"/>
      <c r="AE212" s="91"/>
      <c r="AF212" s="91"/>
      <c r="AG212" s="91"/>
      <c r="AH212" s="91"/>
      <c r="AI212" s="91"/>
      <c r="AJ212" s="91"/>
      <c r="AK212" s="226"/>
      <c r="AL212" s="226"/>
      <c r="AM212" s="226"/>
      <c r="AN212" s="226"/>
      <c r="AO212" s="226"/>
      <c r="AP212" s="226"/>
      <c r="AQ212" s="92"/>
      <c r="AR212" s="92"/>
      <c r="AS212" s="92"/>
      <c r="AT212" s="92"/>
      <c r="AU212" s="92"/>
      <c r="AV212" s="92"/>
      <c r="AW212" s="92"/>
      <c r="AX212" s="92"/>
      <c r="AY212" s="92"/>
      <c r="AZ212" s="91"/>
      <c r="BA212" s="91"/>
      <c r="BB212" s="91"/>
      <c r="BC212" s="91"/>
      <c r="BD212" s="117"/>
      <c r="BE212" s="131"/>
      <c r="BF212" s="131"/>
      <c r="BG212" s="131"/>
      <c r="BH212" s="131"/>
      <c r="BI212" s="131"/>
      <c r="BJ212" s="131"/>
      <c r="BK212" s="131"/>
      <c r="BL212" s="131"/>
      <c r="BM212" s="131"/>
      <c r="BN212" s="131"/>
      <c r="BO212" s="131"/>
      <c r="BP212" s="131"/>
      <c r="BQ212" s="131"/>
      <c r="BR212" s="131"/>
      <c r="BS212" s="131"/>
      <c r="BT212" s="131"/>
      <c r="BU212" s="131"/>
      <c r="BV212" s="131"/>
      <c r="BW212" s="131"/>
      <c r="BX212" s="131"/>
      <c r="BY212" s="131"/>
      <c r="BZ212" s="131"/>
      <c r="CA212" s="131"/>
      <c r="CB212" s="131"/>
      <c r="CC212" s="131"/>
      <c r="CD212" s="117"/>
      <c r="CE212" s="117"/>
      <c r="CF212" s="117"/>
      <c r="CG212" s="117"/>
      <c r="CH212" s="117"/>
      <c r="CI212" s="117"/>
      <c r="CJ212" s="117"/>
      <c r="CK212" s="117"/>
      <c r="CL212" s="117"/>
      <c r="CM212" s="117"/>
      <c r="CN212" s="117"/>
      <c r="CO212" s="117"/>
      <c r="CP212" s="117"/>
      <c r="CQ212" s="117"/>
      <c r="CR212" s="117"/>
      <c r="CS212" s="117"/>
      <c r="CT212" s="117"/>
      <c r="CU212" s="117"/>
      <c r="CV212" s="117"/>
      <c r="CW212" s="117"/>
      <c r="CX212" s="117"/>
      <c r="CY212" s="117"/>
      <c r="CZ212" s="117"/>
      <c r="DA212" s="117"/>
      <c r="DB212" s="117"/>
      <c r="DC212" s="117"/>
      <c r="DD212" s="117"/>
      <c r="DE212" s="117"/>
      <c r="DF212" s="117"/>
      <c r="DG212" s="117"/>
      <c r="DH212" s="117"/>
      <c r="DI212" s="117"/>
      <c r="DJ212" s="117"/>
      <c r="DK212" s="117"/>
      <c r="DL212" s="117"/>
      <c r="DM212" s="117"/>
      <c r="DN212" s="117"/>
      <c r="DO212" s="117"/>
      <c r="DP212" s="117"/>
      <c r="DQ212" s="117"/>
      <c r="DR212" s="117"/>
      <c r="DS212" s="117"/>
      <c r="DT212" s="117"/>
      <c r="DU212" s="117"/>
      <c r="DV212" s="117"/>
      <c r="DW212" s="117"/>
      <c r="DX212" s="117"/>
      <c r="DY212" s="117"/>
      <c r="DZ212" s="21"/>
      <c r="EA212" s="21"/>
      <c r="EB212" s="21"/>
      <c r="EC212" s="21"/>
      <c r="ED212" s="21"/>
      <c r="EE212" s="21"/>
      <c r="EF212" s="21"/>
      <c r="EG212" s="21"/>
      <c r="EH212" s="21"/>
      <c r="EI212" s="21"/>
      <c r="EJ212" s="21"/>
      <c r="EK212" s="21"/>
      <c r="EL212" s="21"/>
      <c r="EM212" s="21"/>
      <c r="EN212" s="21"/>
      <c r="EO212" s="21"/>
      <c r="EP212" s="21"/>
      <c r="EQ212" s="21"/>
      <c r="ER212" s="21"/>
      <c r="ES212" s="21"/>
      <c r="ET212" s="21"/>
      <c r="EU212" s="21"/>
      <c r="EV212" s="21"/>
      <c r="EW212" s="21"/>
      <c r="EX212" s="21"/>
      <c r="EY212" s="21"/>
      <c r="EZ212" s="21"/>
      <c r="FA212" s="21"/>
      <c r="FB212" s="21"/>
      <c r="FC212" s="21"/>
      <c r="FD212" s="21"/>
      <c r="FE212" s="21"/>
      <c r="FF212" s="21"/>
      <c r="FG212" s="21"/>
      <c r="FH212" s="21"/>
      <c r="FI212" s="21"/>
      <c r="FJ212" s="21"/>
      <c r="FK212" s="21"/>
      <c r="FL212" s="21"/>
      <c r="FM212" s="21"/>
      <c r="FN212" s="21"/>
      <c r="FO212" s="21"/>
      <c r="FP212" s="21"/>
      <c r="FQ212" s="21"/>
      <c r="FR212" s="21"/>
      <c r="FS212" s="21"/>
      <c r="FT212" s="21"/>
      <c r="FU212" s="21"/>
      <c r="FV212" s="21"/>
      <c r="FW212" s="21"/>
      <c r="FX212" s="21"/>
      <c r="FY212" s="21"/>
      <c r="FZ212" s="21"/>
      <c r="GA212" s="21"/>
      <c r="GB212" s="21"/>
      <c r="GC212" s="21"/>
      <c r="GD212" s="21"/>
      <c r="GE212" s="21"/>
      <c r="GF212" s="21"/>
      <c r="GG212" s="21"/>
      <c r="GH212" s="21"/>
    </row>
    <row r="213" spans="1:190" ht="16.5" customHeight="1">
      <c r="A213" s="83"/>
      <c r="B213" s="83"/>
      <c r="C213" s="83"/>
      <c r="D213" s="85"/>
      <c r="E213" s="128"/>
      <c r="F213" s="129"/>
      <c r="G213" s="129"/>
      <c r="H213" s="129"/>
      <c r="I213" s="129"/>
      <c r="J213" s="129"/>
      <c r="K213" s="129"/>
      <c r="L213" s="129"/>
      <c r="M213" s="88"/>
      <c r="N213" s="88"/>
      <c r="O213" s="88"/>
      <c r="P213" s="88"/>
      <c r="Q213" s="88"/>
      <c r="R213" s="88"/>
      <c r="S213" s="130"/>
      <c r="T213" s="130"/>
      <c r="U213" s="130"/>
      <c r="V213" s="130"/>
      <c r="W213" s="130"/>
      <c r="X213" s="130"/>
      <c r="Y213" s="90"/>
      <c r="Z213" s="90"/>
      <c r="AA213" s="90"/>
      <c r="AB213" s="90"/>
      <c r="AC213" s="90"/>
      <c r="AD213" s="90"/>
      <c r="AE213" s="91"/>
      <c r="AF213" s="91"/>
      <c r="AG213" s="91"/>
      <c r="AH213" s="91"/>
      <c r="AI213" s="91"/>
      <c r="AJ213" s="91"/>
      <c r="AK213" s="226"/>
      <c r="AL213" s="226"/>
      <c r="AM213" s="226"/>
      <c r="AN213" s="226"/>
      <c r="AO213" s="226"/>
      <c r="AP213" s="226"/>
      <c r="AQ213" s="92"/>
      <c r="AR213" s="92"/>
      <c r="AS213" s="92"/>
      <c r="AT213" s="92"/>
      <c r="AU213" s="92"/>
      <c r="AV213" s="92"/>
      <c r="AW213" s="92"/>
      <c r="AX213" s="92"/>
      <c r="AY213" s="92"/>
      <c r="AZ213" s="91"/>
      <c r="BA213" s="91"/>
      <c r="BB213" s="91"/>
      <c r="BC213" s="91"/>
      <c r="BD213" s="117"/>
      <c r="BE213" s="131"/>
      <c r="BF213" s="131"/>
      <c r="BG213" s="131"/>
      <c r="BH213" s="131"/>
      <c r="BI213" s="131"/>
      <c r="BJ213" s="131"/>
      <c r="BK213" s="131"/>
      <c r="BL213" s="131"/>
      <c r="BM213" s="131"/>
      <c r="BN213" s="131"/>
      <c r="BO213" s="131"/>
      <c r="BP213" s="131"/>
      <c r="BQ213" s="131"/>
      <c r="BR213" s="131"/>
      <c r="BS213" s="131"/>
      <c r="BT213" s="131"/>
      <c r="BU213" s="131"/>
      <c r="BV213" s="131"/>
      <c r="BW213" s="131"/>
      <c r="BX213" s="131"/>
      <c r="BY213" s="131"/>
      <c r="BZ213" s="131"/>
      <c r="CA213" s="131"/>
      <c r="CB213" s="131"/>
      <c r="CC213" s="131"/>
      <c r="CD213" s="117"/>
      <c r="CE213" s="117"/>
      <c r="CF213" s="117"/>
      <c r="CG213" s="117"/>
      <c r="CH213" s="117"/>
      <c r="CI213" s="117"/>
      <c r="CJ213" s="117"/>
      <c r="CK213" s="117"/>
      <c r="CL213" s="117"/>
      <c r="CM213" s="117"/>
      <c r="CN213" s="117"/>
      <c r="CO213" s="117"/>
      <c r="CP213" s="117"/>
      <c r="CQ213" s="117"/>
      <c r="CR213" s="117"/>
      <c r="CS213" s="117"/>
      <c r="CT213" s="117"/>
      <c r="CU213" s="117"/>
      <c r="CV213" s="117"/>
      <c r="CW213" s="117"/>
      <c r="CX213" s="117"/>
      <c r="CY213" s="117"/>
      <c r="CZ213" s="117"/>
      <c r="DA213" s="117"/>
      <c r="DB213" s="117"/>
      <c r="DC213" s="117"/>
      <c r="DD213" s="117"/>
      <c r="DE213" s="117"/>
      <c r="DF213" s="117"/>
      <c r="DG213" s="117"/>
      <c r="DH213" s="117"/>
      <c r="DI213" s="117"/>
      <c r="DJ213" s="117"/>
      <c r="DK213" s="117"/>
      <c r="DL213" s="117"/>
      <c r="DM213" s="117"/>
      <c r="DN213" s="117"/>
      <c r="DO213" s="117"/>
      <c r="DP213" s="117"/>
      <c r="DQ213" s="117"/>
      <c r="DR213" s="117"/>
      <c r="DS213" s="117"/>
      <c r="DT213" s="117"/>
      <c r="DU213" s="117"/>
      <c r="DV213" s="117"/>
      <c r="DW213" s="117"/>
      <c r="DX213" s="117"/>
      <c r="DY213" s="117"/>
      <c r="DZ213" s="21"/>
      <c r="EA213" s="21"/>
      <c r="EB213" s="21"/>
      <c r="EC213" s="21"/>
      <c r="ED213" s="21"/>
      <c r="EE213" s="21"/>
      <c r="EF213" s="21"/>
      <c r="EG213" s="21"/>
      <c r="EH213" s="21"/>
      <c r="EI213" s="21"/>
      <c r="EJ213" s="21"/>
      <c r="EK213" s="21"/>
      <c r="EL213" s="21"/>
      <c r="EM213" s="21"/>
      <c r="EN213" s="21"/>
      <c r="EO213" s="21"/>
      <c r="EP213" s="21"/>
      <c r="EQ213" s="21"/>
      <c r="ER213" s="21"/>
      <c r="ES213" s="21"/>
      <c r="ET213" s="21"/>
      <c r="EU213" s="21"/>
      <c r="EV213" s="21"/>
      <c r="EW213" s="21"/>
      <c r="EX213" s="21"/>
      <c r="EY213" s="21"/>
      <c r="EZ213" s="21"/>
      <c r="FA213" s="21"/>
      <c r="FB213" s="21"/>
      <c r="FC213" s="21"/>
      <c r="FD213" s="21"/>
      <c r="FE213" s="21"/>
      <c r="FF213" s="21"/>
      <c r="FG213" s="21"/>
      <c r="FH213" s="21"/>
      <c r="FI213" s="21"/>
      <c r="FJ213" s="21"/>
      <c r="FK213" s="21"/>
      <c r="FL213" s="21"/>
      <c r="FM213" s="21"/>
      <c r="FN213" s="21"/>
      <c r="FO213" s="21"/>
      <c r="FP213" s="21"/>
      <c r="FQ213" s="21"/>
      <c r="FR213" s="21"/>
      <c r="FS213" s="21"/>
      <c r="FT213" s="21"/>
      <c r="FU213" s="21"/>
      <c r="FV213" s="21"/>
      <c r="FW213" s="21"/>
      <c r="FX213" s="21"/>
      <c r="FY213" s="21"/>
      <c r="FZ213" s="21"/>
      <c r="GA213" s="21"/>
      <c r="GB213" s="21"/>
      <c r="GC213" s="21"/>
      <c r="GD213" s="21"/>
      <c r="GE213" s="21"/>
      <c r="GF213" s="21"/>
      <c r="GG213" s="21"/>
      <c r="GH213" s="21"/>
    </row>
    <row r="214" spans="1:190" ht="16.5" customHeight="1">
      <c r="A214" s="83"/>
      <c r="B214" s="83"/>
      <c r="C214" s="83"/>
      <c r="D214" s="85"/>
      <c r="E214" s="128"/>
      <c r="F214" s="129"/>
      <c r="G214" s="129"/>
      <c r="H214" s="129"/>
      <c r="I214" s="129"/>
      <c r="J214" s="129"/>
      <c r="K214" s="129"/>
      <c r="L214" s="129"/>
      <c r="M214" s="88"/>
      <c r="N214" s="88"/>
      <c r="O214" s="88"/>
      <c r="P214" s="88"/>
      <c r="Q214" s="88"/>
      <c r="R214" s="88"/>
      <c r="S214" s="130"/>
      <c r="T214" s="130"/>
      <c r="U214" s="130"/>
      <c r="V214" s="130"/>
      <c r="W214" s="130"/>
      <c r="X214" s="130"/>
      <c r="Y214" s="90"/>
      <c r="Z214" s="90"/>
      <c r="AA214" s="90"/>
      <c r="AB214" s="90"/>
      <c r="AC214" s="90"/>
      <c r="AD214" s="90"/>
      <c r="AE214" s="91"/>
      <c r="AF214" s="91"/>
      <c r="AG214" s="91"/>
      <c r="AH214" s="91"/>
      <c r="AI214" s="91"/>
      <c r="AJ214" s="91"/>
      <c r="AK214" s="226"/>
      <c r="AL214" s="226"/>
      <c r="AM214" s="226"/>
      <c r="AN214" s="226"/>
      <c r="AO214" s="226"/>
      <c r="AP214" s="226"/>
      <c r="AQ214" s="92"/>
      <c r="AR214" s="92"/>
      <c r="AS214" s="92"/>
      <c r="AT214" s="92"/>
      <c r="AU214" s="92"/>
      <c r="AV214" s="92"/>
      <c r="AW214" s="92"/>
      <c r="AX214" s="92"/>
      <c r="AY214" s="92"/>
      <c r="AZ214" s="91"/>
      <c r="BA214" s="91"/>
      <c r="BB214" s="91"/>
      <c r="BC214" s="91"/>
      <c r="BD214" s="117"/>
      <c r="BE214" s="131"/>
      <c r="BF214" s="131"/>
      <c r="BG214" s="131"/>
      <c r="BH214" s="131"/>
      <c r="BI214" s="131"/>
      <c r="BJ214" s="131"/>
      <c r="BK214" s="131"/>
      <c r="BL214" s="131"/>
      <c r="BM214" s="131"/>
      <c r="BN214" s="131"/>
      <c r="BO214" s="131"/>
      <c r="BP214" s="131"/>
      <c r="BQ214" s="131"/>
      <c r="BR214" s="131"/>
      <c r="BS214" s="131"/>
      <c r="BT214" s="131"/>
      <c r="BU214" s="131"/>
      <c r="BV214" s="131"/>
      <c r="BW214" s="131"/>
      <c r="BX214" s="131"/>
      <c r="BY214" s="131"/>
      <c r="BZ214" s="131"/>
      <c r="CA214" s="131"/>
      <c r="CB214" s="131"/>
      <c r="CC214" s="131"/>
      <c r="CD214" s="117"/>
      <c r="CE214" s="117"/>
      <c r="CF214" s="117"/>
      <c r="CG214" s="117"/>
      <c r="CH214" s="117"/>
      <c r="CI214" s="117"/>
      <c r="CJ214" s="117"/>
      <c r="CK214" s="117"/>
      <c r="CL214" s="117"/>
      <c r="CM214" s="117"/>
      <c r="CN214" s="117"/>
      <c r="CO214" s="117"/>
      <c r="CP214" s="117"/>
      <c r="CQ214" s="117"/>
      <c r="CR214" s="117"/>
      <c r="CS214" s="117"/>
      <c r="CT214" s="117"/>
      <c r="CU214" s="117"/>
      <c r="CV214" s="117"/>
      <c r="CW214" s="117"/>
      <c r="CX214" s="117"/>
      <c r="CY214" s="117"/>
      <c r="CZ214" s="117"/>
      <c r="DA214" s="117"/>
      <c r="DB214" s="117"/>
      <c r="DC214" s="117"/>
      <c r="DD214" s="117"/>
      <c r="DE214" s="117"/>
      <c r="DF214" s="117"/>
      <c r="DG214" s="117"/>
      <c r="DH214" s="117"/>
      <c r="DI214" s="117"/>
      <c r="DJ214" s="117"/>
      <c r="DK214" s="117"/>
      <c r="DL214" s="117"/>
      <c r="DM214" s="117"/>
      <c r="DN214" s="117"/>
      <c r="DO214" s="117"/>
      <c r="DP214" s="117"/>
      <c r="DQ214" s="117"/>
      <c r="DR214" s="117"/>
      <c r="DS214" s="117"/>
      <c r="DT214" s="117"/>
      <c r="DU214" s="117"/>
      <c r="DV214" s="117"/>
      <c r="DW214" s="117"/>
      <c r="DX214" s="117"/>
      <c r="DY214" s="117"/>
      <c r="DZ214" s="21"/>
      <c r="EA214" s="21"/>
      <c r="EB214" s="21"/>
      <c r="EC214" s="21"/>
      <c r="ED214" s="21"/>
      <c r="EE214" s="21"/>
      <c r="EF214" s="21"/>
      <c r="EG214" s="21"/>
      <c r="EH214" s="21"/>
      <c r="EI214" s="21"/>
      <c r="EJ214" s="21"/>
      <c r="EK214" s="21"/>
      <c r="EL214" s="21"/>
      <c r="EM214" s="21"/>
      <c r="EN214" s="21"/>
      <c r="EO214" s="21"/>
      <c r="EP214" s="21"/>
      <c r="EQ214" s="21"/>
      <c r="ER214" s="21"/>
      <c r="ES214" s="21"/>
      <c r="ET214" s="21"/>
      <c r="EU214" s="21"/>
      <c r="EV214" s="21"/>
      <c r="EW214" s="21"/>
      <c r="EX214" s="21"/>
      <c r="EY214" s="21"/>
      <c r="EZ214" s="21"/>
      <c r="FA214" s="21"/>
      <c r="FB214" s="21"/>
      <c r="FC214" s="21"/>
      <c r="FD214" s="21"/>
      <c r="FE214" s="21"/>
      <c r="FF214" s="21"/>
      <c r="FG214" s="21"/>
      <c r="FH214" s="21"/>
      <c r="FI214" s="21"/>
      <c r="FJ214" s="21"/>
      <c r="FK214" s="21"/>
      <c r="FL214" s="21"/>
      <c r="FM214" s="21"/>
      <c r="FN214" s="21"/>
      <c r="FO214" s="21"/>
      <c r="FP214" s="21"/>
      <c r="FQ214" s="21"/>
      <c r="FR214" s="21"/>
      <c r="FS214" s="21"/>
      <c r="FT214" s="21"/>
      <c r="FU214" s="21"/>
      <c r="FV214" s="21"/>
      <c r="FW214" s="21"/>
      <c r="FX214" s="21"/>
      <c r="FY214" s="21"/>
      <c r="FZ214" s="21"/>
      <c r="GA214" s="21"/>
      <c r="GB214" s="21"/>
      <c r="GC214" s="21"/>
      <c r="GD214" s="21"/>
      <c r="GE214" s="21"/>
      <c r="GF214" s="21"/>
      <c r="GG214" s="21"/>
      <c r="GH214" s="21"/>
    </row>
    <row r="215" spans="1:190" ht="16.5" customHeight="1">
      <c r="A215" s="83"/>
      <c r="B215" s="83"/>
      <c r="C215" s="83"/>
      <c r="D215" s="85"/>
      <c r="E215" s="128"/>
      <c r="F215" s="129"/>
      <c r="G215" s="129"/>
      <c r="H215" s="129"/>
      <c r="I215" s="129"/>
      <c r="J215" s="129"/>
      <c r="K215" s="129"/>
      <c r="L215" s="129"/>
      <c r="M215" s="88"/>
      <c r="N215" s="88"/>
      <c r="O215" s="88"/>
      <c r="P215" s="88"/>
      <c r="Q215" s="88"/>
      <c r="R215" s="88"/>
      <c r="S215" s="130"/>
      <c r="T215" s="130"/>
      <c r="U215" s="130"/>
      <c r="V215" s="130"/>
      <c r="W215" s="130"/>
      <c r="X215" s="130"/>
      <c r="Y215" s="90"/>
      <c r="Z215" s="90"/>
      <c r="AA215" s="90"/>
      <c r="AB215" s="90"/>
      <c r="AC215" s="90"/>
      <c r="AD215" s="90"/>
      <c r="AE215" s="91"/>
      <c r="AF215" s="91"/>
      <c r="AG215" s="91"/>
      <c r="AH215" s="91"/>
      <c r="AI215" s="91"/>
      <c r="AJ215" s="91"/>
      <c r="AK215" s="226"/>
      <c r="AL215" s="226"/>
      <c r="AM215" s="226"/>
      <c r="AN215" s="226"/>
      <c r="AO215" s="226"/>
      <c r="AP215" s="226"/>
      <c r="AQ215" s="92"/>
      <c r="AR215" s="92"/>
      <c r="AS215" s="92"/>
      <c r="AT215" s="92"/>
      <c r="AU215" s="92"/>
      <c r="AV215" s="92"/>
      <c r="AW215" s="92"/>
      <c r="AX215" s="92"/>
      <c r="AY215" s="92"/>
      <c r="AZ215" s="91"/>
      <c r="BA215" s="91"/>
      <c r="BB215" s="91"/>
      <c r="BC215" s="91"/>
      <c r="BD215" s="117"/>
      <c r="BE215" s="131"/>
      <c r="BF215" s="131"/>
      <c r="BG215" s="131"/>
      <c r="BH215" s="131"/>
      <c r="BI215" s="131"/>
      <c r="BJ215" s="131"/>
      <c r="BK215" s="131"/>
      <c r="BL215" s="131"/>
      <c r="BM215" s="131"/>
      <c r="BN215" s="131"/>
      <c r="BO215" s="131"/>
      <c r="BP215" s="131"/>
      <c r="BQ215" s="131"/>
      <c r="BR215" s="131"/>
      <c r="BS215" s="131"/>
      <c r="BT215" s="131"/>
      <c r="BU215" s="131"/>
      <c r="BV215" s="131"/>
      <c r="BW215" s="131"/>
      <c r="BX215" s="131"/>
      <c r="BY215" s="131"/>
      <c r="BZ215" s="131"/>
      <c r="CA215" s="131"/>
      <c r="CB215" s="131"/>
      <c r="CC215" s="131"/>
      <c r="CD215" s="117"/>
      <c r="CE215" s="117"/>
      <c r="CF215" s="117"/>
      <c r="CG215" s="117"/>
      <c r="CH215" s="117"/>
      <c r="CI215" s="117"/>
      <c r="CJ215" s="117"/>
      <c r="CK215" s="117"/>
      <c r="CL215" s="117"/>
      <c r="CM215" s="117"/>
      <c r="CN215" s="117"/>
      <c r="CO215" s="117"/>
      <c r="CP215" s="117"/>
      <c r="CQ215" s="117"/>
      <c r="CR215" s="117"/>
      <c r="CS215" s="117"/>
      <c r="CT215" s="117"/>
      <c r="CU215" s="117"/>
      <c r="CV215" s="117"/>
      <c r="CW215" s="117"/>
      <c r="CX215" s="117"/>
      <c r="CY215" s="117"/>
      <c r="CZ215" s="117"/>
      <c r="DA215" s="117"/>
      <c r="DB215" s="117"/>
      <c r="DC215" s="117"/>
      <c r="DD215" s="117"/>
      <c r="DE215" s="117"/>
      <c r="DF215" s="117"/>
      <c r="DG215" s="117"/>
      <c r="DH215" s="117"/>
      <c r="DI215" s="117"/>
      <c r="DJ215" s="117"/>
      <c r="DK215" s="117"/>
      <c r="DL215" s="117"/>
      <c r="DM215" s="117"/>
      <c r="DN215" s="117"/>
      <c r="DO215" s="117"/>
      <c r="DP215" s="117"/>
      <c r="DQ215" s="117"/>
      <c r="DR215" s="117"/>
      <c r="DS215" s="117"/>
      <c r="DT215" s="117"/>
      <c r="DU215" s="117"/>
      <c r="DV215" s="117"/>
      <c r="DW215" s="117"/>
      <c r="DX215" s="117"/>
      <c r="DY215" s="117"/>
      <c r="DZ215" s="21"/>
      <c r="EA215" s="21"/>
      <c r="EB215" s="21"/>
      <c r="EC215" s="21"/>
      <c r="ED215" s="21"/>
      <c r="EE215" s="21"/>
      <c r="EF215" s="21"/>
      <c r="EG215" s="21"/>
      <c r="EH215" s="21"/>
      <c r="EI215" s="21"/>
      <c r="EJ215" s="21"/>
      <c r="EK215" s="21"/>
      <c r="EL215" s="21"/>
      <c r="EM215" s="21"/>
      <c r="EN215" s="21"/>
      <c r="EO215" s="21"/>
      <c r="EP215" s="21"/>
      <c r="EQ215" s="21"/>
      <c r="ER215" s="21"/>
      <c r="ES215" s="21"/>
      <c r="ET215" s="21"/>
      <c r="EU215" s="21"/>
      <c r="EV215" s="21"/>
      <c r="EW215" s="21"/>
      <c r="EX215" s="21"/>
      <c r="EY215" s="21"/>
      <c r="EZ215" s="21"/>
      <c r="FA215" s="21"/>
      <c r="FB215" s="21"/>
      <c r="FC215" s="21"/>
      <c r="FD215" s="21"/>
      <c r="FE215" s="21"/>
      <c r="FF215" s="21"/>
      <c r="FG215" s="21"/>
      <c r="FH215" s="21"/>
      <c r="FI215" s="21"/>
      <c r="FJ215" s="21"/>
      <c r="FK215" s="21"/>
      <c r="FL215" s="21"/>
      <c r="FM215" s="21"/>
      <c r="FN215" s="21"/>
      <c r="FO215" s="21"/>
      <c r="FP215" s="21"/>
      <c r="FQ215" s="21"/>
      <c r="FR215" s="21"/>
      <c r="FS215" s="21"/>
      <c r="FT215" s="21"/>
      <c r="FU215" s="21"/>
      <c r="FV215" s="21"/>
      <c r="FW215" s="21"/>
      <c r="FX215" s="21"/>
      <c r="FY215" s="21"/>
      <c r="FZ215" s="21"/>
      <c r="GA215" s="21"/>
      <c r="GB215" s="21"/>
      <c r="GC215" s="21"/>
      <c r="GD215" s="21"/>
      <c r="GE215" s="21"/>
      <c r="GF215" s="21"/>
      <c r="GG215" s="21"/>
      <c r="GH215" s="21"/>
    </row>
    <row r="216" spans="1:190" ht="16.5" customHeight="1">
      <c r="A216" s="83"/>
      <c r="B216" s="83"/>
      <c r="C216" s="83"/>
      <c r="D216" s="85"/>
      <c r="E216" s="128"/>
      <c r="F216" s="129"/>
      <c r="G216" s="129"/>
      <c r="H216" s="129"/>
      <c r="I216" s="129"/>
      <c r="J216" s="129"/>
      <c r="K216" s="129"/>
      <c r="L216" s="129"/>
      <c r="M216" s="88"/>
      <c r="N216" s="88"/>
      <c r="O216" s="88"/>
      <c r="P216" s="88"/>
      <c r="Q216" s="88"/>
      <c r="R216" s="88"/>
      <c r="S216" s="130"/>
      <c r="T216" s="130"/>
      <c r="U216" s="130"/>
      <c r="V216" s="130"/>
      <c r="W216" s="130"/>
      <c r="X216" s="130"/>
      <c r="Y216" s="90"/>
      <c r="Z216" s="90"/>
      <c r="AA216" s="90"/>
      <c r="AB216" s="90"/>
      <c r="AC216" s="90"/>
      <c r="AD216" s="90"/>
      <c r="AE216" s="91"/>
      <c r="AF216" s="91"/>
      <c r="AG216" s="91"/>
      <c r="AH216" s="91"/>
      <c r="AI216" s="91"/>
      <c r="AJ216" s="91"/>
      <c r="AK216" s="226"/>
      <c r="AL216" s="226"/>
      <c r="AM216" s="226"/>
      <c r="AN216" s="226"/>
      <c r="AO216" s="226"/>
      <c r="AP216" s="226"/>
      <c r="AQ216" s="92"/>
      <c r="AR216" s="92"/>
      <c r="AS216" s="92"/>
      <c r="AT216" s="92"/>
      <c r="AU216" s="92"/>
      <c r="AV216" s="92"/>
      <c r="AW216" s="92"/>
      <c r="AX216" s="92"/>
      <c r="AY216" s="92"/>
      <c r="AZ216" s="91"/>
      <c r="BA216" s="91"/>
      <c r="BB216" s="91"/>
      <c r="BC216" s="91"/>
      <c r="BD216" s="117"/>
      <c r="BE216" s="131"/>
      <c r="BF216" s="131"/>
      <c r="BG216" s="131"/>
      <c r="BH216" s="131"/>
      <c r="BI216" s="131"/>
      <c r="BJ216" s="131"/>
      <c r="BK216" s="131"/>
      <c r="BL216" s="131"/>
      <c r="BM216" s="131"/>
      <c r="BN216" s="131"/>
      <c r="BO216" s="131"/>
      <c r="BP216" s="131"/>
      <c r="BQ216" s="131"/>
      <c r="BR216" s="131"/>
      <c r="BS216" s="131"/>
      <c r="BT216" s="131"/>
      <c r="BU216" s="131"/>
      <c r="BV216" s="131"/>
      <c r="BW216" s="131"/>
      <c r="BX216" s="131"/>
      <c r="BY216" s="131"/>
      <c r="BZ216" s="131"/>
      <c r="CA216" s="131"/>
      <c r="CB216" s="131"/>
      <c r="CC216" s="131"/>
      <c r="CD216" s="117"/>
      <c r="CE216" s="117"/>
      <c r="CF216" s="117"/>
      <c r="CG216" s="117"/>
      <c r="CH216" s="117"/>
      <c r="CI216" s="117"/>
      <c r="CJ216" s="117"/>
      <c r="CK216" s="117"/>
      <c r="CL216" s="117"/>
      <c r="CM216" s="117"/>
      <c r="CN216" s="117"/>
      <c r="CO216" s="117"/>
      <c r="CP216" s="117"/>
      <c r="CQ216" s="117"/>
      <c r="CR216" s="117"/>
      <c r="CS216" s="117"/>
      <c r="CT216" s="117"/>
      <c r="CU216" s="117"/>
      <c r="CV216" s="117"/>
      <c r="CW216" s="117"/>
      <c r="CX216" s="117"/>
      <c r="CY216" s="117"/>
      <c r="CZ216" s="117"/>
      <c r="DA216" s="117"/>
      <c r="DB216" s="117"/>
      <c r="DC216" s="117"/>
      <c r="DD216" s="117"/>
      <c r="DE216" s="117"/>
      <c r="DF216" s="117"/>
      <c r="DG216" s="117"/>
      <c r="DH216" s="117"/>
      <c r="DI216" s="117"/>
      <c r="DJ216" s="117"/>
      <c r="DK216" s="117"/>
      <c r="DL216" s="117"/>
      <c r="DM216" s="117"/>
      <c r="DN216" s="117"/>
      <c r="DO216" s="117"/>
      <c r="DP216" s="117"/>
      <c r="DQ216" s="117"/>
      <c r="DR216" s="117"/>
      <c r="DS216" s="117"/>
      <c r="DT216" s="117"/>
      <c r="DU216" s="117"/>
      <c r="DV216" s="117"/>
      <c r="DW216" s="117"/>
      <c r="DX216" s="117"/>
      <c r="DY216" s="117"/>
      <c r="DZ216" s="21"/>
      <c r="EA216" s="21"/>
      <c r="EB216" s="21"/>
      <c r="EC216" s="21"/>
      <c r="ED216" s="21"/>
      <c r="EE216" s="21"/>
      <c r="EF216" s="21"/>
      <c r="EG216" s="21"/>
      <c r="EH216" s="21"/>
      <c r="EI216" s="21"/>
      <c r="EJ216" s="21"/>
      <c r="EK216" s="21"/>
      <c r="EL216" s="21"/>
      <c r="EM216" s="21"/>
      <c r="EN216" s="21"/>
      <c r="EO216" s="21"/>
      <c r="EP216" s="21"/>
      <c r="EQ216" s="21"/>
      <c r="ER216" s="21"/>
      <c r="ES216" s="21"/>
      <c r="ET216" s="21"/>
      <c r="EU216" s="21"/>
      <c r="EV216" s="21"/>
      <c r="EW216" s="21"/>
      <c r="EX216" s="21"/>
      <c r="EY216" s="21"/>
      <c r="EZ216" s="21"/>
      <c r="FA216" s="21"/>
      <c r="FB216" s="21"/>
      <c r="FC216" s="21"/>
      <c r="FD216" s="21"/>
      <c r="FE216" s="21"/>
      <c r="FF216" s="21"/>
      <c r="FG216" s="21"/>
      <c r="FH216" s="21"/>
      <c r="FI216" s="21"/>
      <c r="FJ216" s="21"/>
      <c r="FK216" s="21"/>
      <c r="FL216" s="21"/>
      <c r="FM216" s="21"/>
      <c r="FN216" s="21"/>
      <c r="FO216" s="21"/>
      <c r="FP216" s="21"/>
      <c r="FQ216" s="21"/>
      <c r="FR216" s="21"/>
      <c r="FS216" s="21"/>
      <c r="FT216" s="21"/>
      <c r="FU216" s="21"/>
      <c r="FV216" s="21"/>
      <c r="FW216" s="21"/>
      <c r="FX216" s="21"/>
      <c r="FY216" s="21"/>
      <c r="FZ216" s="21"/>
      <c r="GA216" s="21"/>
      <c r="GB216" s="21"/>
      <c r="GC216" s="21"/>
      <c r="GD216" s="21"/>
      <c r="GE216" s="21"/>
      <c r="GF216" s="21"/>
      <c r="GG216" s="21"/>
      <c r="GH216" s="21"/>
    </row>
    <row r="217" spans="1:190" ht="16.5" customHeight="1">
      <c r="A217" s="83"/>
      <c r="B217" s="83"/>
      <c r="C217" s="83"/>
      <c r="D217" s="85"/>
      <c r="E217" s="128"/>
      <c r="F217" s="129"/>
      <c r="G217" s="129"/>
      <c r="H217" s="129"/>
      <c r="I217" s="129"/>
      <c r="J217" s="129"/>
      <c r="K217" s="129"/>
      <c r="L217" s="129"/>
      <c r="M217" s="88"/>
      <c r="N217" s="88"/>
      <c r="O217" s="88"/>
      <c r="P217" s="88"/>
      <c r="Q217" s="88"/>
      <c r="R217" s="88"/>
      <c r="S217" s="130"/>
      <c r="T217" s="130"/>
      <c r="U217" s="130"/>
      <c r="V217" s="130"/>
      <c r="W217" s="130"/>
      <c r="X217" s="130"/>
      <c r="Y217" s="90"/>
      <c r="Z217" s="90"/>
      <c r="AA217" s="90"/>
      <c r="AB217" s="90"/>
      <c r="AC217" s="90"/>
      <c r="AD217" s="90"/>
      <c r="AE217" s="91"/>
      <c r="AF217" s="91"/>
      <c r="AG217" s="91"/>
      <c r="AH217" s="91"/>
      <c r="AI217" s="91"/>
      <c r="AJ217" s="91"/>
      <c r="AK217" s="226"/>
      <c r="AL217" s="226"/>
      <c r="AM217" s="226"/>
      <c r="AN217" s="226"/>
      <c r="AO217" s="226"/>
      <c r="AP217" s="226"/>
      <c r="AQ217" s="92"/>
      <c r="AR217" s="92"/>
      <c r="AS217" s="92"/>
      <c r="AT217" s="92"/>
      <c r="AU217" s="92"/>
      <c r="AV217" s="92"/>
      <c r="AW217" s="92"/>
      <c r="AX217" s="92"/>
      <c r="AY217" s="92"/>
      <c r="AZ217" s="91"/>
      <c r="BA217" s="132"/>
      <c r="BB217" s="91"/>
      <c r="BC217" s="91"/>
      <c r="BD217" s="117"/>
      <c r="BE217" s="131"/>
      <c r="BF217" s="131"/>
      <c r="BG217" s="131"/>
      <c r="BH217" s="131"/>
      <c r="BI217" s="131"/>
      <c r="BJ217" s="131"/>
      <c r="BK217" s="131"/>
      <c r="BL217" s="131"/>
      <c r="BM217" s="131"/>
      <c r="BN217" s="131"/>
      <c r="BO217" s="131"/>
      <c r="BP217" s="131"/>
      <c r="BQ217" s="131"/>
      <c r="BR217" s="131"/>
      <c r="BS217" s="131"/>
      <c r="BT217" s="131"/>
      <c r="BU217" s="131"/>
      <c r="BV217" s="131"/>
      <c r="BW217" s="131"/>
      <c r="BX217" s="131"/>
      <c r="BY217" s="131"/>
      <c r="BZ217" s="131"/>
      <c r="CA217" s="131"/>
      <c r="CB217" s="131"/>
      <c r="CC217" s="131"/>
      <c r="CD217" s="117"/>
      <c r="CE217" s="117"/>
      <c r="CF217" s="117"/>
      <c r="CG217" s="117"/>
      <c r="CH217" s="117"/>
      <c r="CI217" s="117"/>
      <c r="CJ217" s="117"/>
      <c r="CK217" s="117"/>
      <c r="CL217" s="117"/>
      <c r="CM217" s="117"/>
      <c r="CN217" s="117"/>
      <c r="CO217" s="117"/>
      <c r="CP217" s="117"/>
      <c r="CQ217" s="117"/>
      <c r="CR217" s="117"/>
      <c r="CS217" s="117"/>
      <c r="CT217" s="117"/>
      <c r="CU217" s="117"/>
      <c r="CV217" s="117"/>
      <c r="CW217" s="117"/>
      <c r="CX217" s="117"/>
      <c r="CY217" s="117"/>
      <c r="CZ217" s="117"/>
      <c r="DA217" s="117"/>
      <c r="DB217" s="117"/>
      <c r="DC217" s="117"/>
      <c r="DD217" s="117"/>
      <c r="DE217" s="117"/>
      <c r="DF217" s="117"/>
      <c r="DG217" s="117"/>
      <c r="DH217" s="117"/>
      <c r="DI217" s="117"/>
      <c r="DJ217" s="117"/>
      <c r="DK217" s="117"/>
      <c r="DL217" s="117"/>
      <c r="DM217" s="117"/>
      <c r="DN217" s="117"/>
      <c r="DO217" s="117"/>
      <c r="DP217" s="117"/>
      <c r="DQ217" s="117"/>
      <c r="DR217" s="117"/>
      <c r="DS217" s="117"/>
      <c r="DT217" s="117"/>
      <c r="DU217" s="117"/>
      <c r="DV217" s="117"/>
      <c r="DW217" s="117"/>
      <c r="DX217" s="117"/>
      <c r="DY217" s="117"/>
      <c r="DZ217" s="21"/>
      <c r="EA217" s="21"/>
      <c r="EB217" s="21"/>
      <c r="EC217" s="21"/>
      <c r="ED217" s="21"/>
      <c r="EE217" s="21"/>
      <c r="EF217" s="21"/>
      <c r="EG217" s="21"/>
      <c r="EH217" s="21"/>
      <c r="EI217" s="21"/>
      <c r="EJ217" s="21"/>
      <c r="EK217" s="21"/>
      <c r="EL217" s="21"/>
      <c r="EM217" s="21"/>
      <c r="EN217" s="21"/>
      <c r="EO217" s="21"/>
      <c r="EP217" s="21"/>
      <c r="EQ217" s="21"/>
      <c r="ER217" s="21"/>
      <c r="ES217" s="21"/>
      <c r="ET217" s="21"/>
      <c r="EU217" s="21"/>
      <c r="EV217" s="21"/>
      <c r="EW217" s="21"/>
      <c r="EX217" s="21"/>
      <c r="EY217" s="21"/>
      <c r="EZ217" s="21"/>
      <c r="FA217" s="21"/>
      <c r="FB217" s="21"/>
      <c r="FC217" s="21"/>
      <c r="FD217" s="21"/>
      <c r="FE217" s="21"/>
      <c r="FF217" s="21"/>
      <c r="FG217" s="21"/>
      <c r="FH217" s="21"/>
      <c r="FI217" s="21"/>
      <c r="FJ217" s="21"/>
      <c r="FK217" s="21"/>
      <c r="FL217" s="21"/>
      <c r="FM217" s="21"/>
      <c r="FN217" s="21"/>
      <c r="FO217" s="21"/>
      <c r="FP217" s="21"/>
      <c r="FQ217" s="21"/>
      <c r="FR217" s="21"/>
      <c r="FS217" s="21"/>
      <c r="FT217" s="21"/>
      <c r="FU217" s="21"/>
      <c r="FV217" s="21"/>
      <c r="FW217" s="21"/>
      <c r="FX217" s="21"/>
      <c r="FY217" s="21"/>
      <c r="FZ217" s="21"/>
      <c r="GA217" s="21"/>
      <c r="GB217" s="21"/>
      <c r="GC217" s="21"/>
      <c r="GD217" s="21"/>
      <c r="GE217" s="21"/>
      <c r="GF217" s="21"/>
      <c r="GG217" s="21"/>
      <c r="GH217" s="21"/>
    </row>
    <row r="218" spans="1:190" ht="16.5" customHeight="1">
      <c r="A218" s="83"/>
      <c r="B218" s="83"/>
      <c r="C218" s="83"/>
      <c r="D218" s="85"/>
      <c r="E218" s="128"/>
      <c r="F218" s="129"/>
      <c r="G218" s="129"/>
      <c r="H218" s="129"/>
      <c r="I218" s="129"/>
      <c r="J218" s="129"/>
      <c r="K218" s="129"/>
      <c r="L218" s="129"/>
      <c r="M218" s="88"/>
      <c r="N218" s="88"/>
      <c r="O218" s="88"/>
      <c r="P218" s="88"/>
      <c r="Q218" s="88"/>
      <c r="R218" s="88"/>
      <c r="S218" s="130"/>
      <c r="T218" s="130"/>
      <c r="U218" s="130"/>
      <c r="V218" s="130"/>
      <c r="W218" s="130"/>
      <c r="X218" s="130"/>
      <c r="Y218" s="90"/>
      <c r="Z218" s="90"/>
      <c r="AA218" s="90"/>
      <c r="AB218" s="90"/>
      <c r="AC218" s="90"/>
      <c r="AD218" s="90"/>
      <c r="AE218" s="91"/>
      <c r="AF218" s="91"/>
      <c r="AG218" s="91"/>
      <c r="AH218" s="91"/>
      <c r="AI218" s="91"/>
      <c r="AJ218" s="91"/>
      <c r="AK218" s="226"/>
      <c r="AL218" s="226"/>
      <c r="AM218" s="226"/>
      <c r="AN218" s="226"/>
      <c r="AO218" s="226"/>
      <c r="AP218" s="226"/>
      <c r="AQ218" s="92"/>
      <c r="AR218" s="92"/>
      <c r="AS218" s="92"/>
      <c r="AT218" s="92"/>
      <c r="AU218" s="92"/>
      <c r="AV218" s="92"/>
      <c r="AW218" s="92"/>
      <c r="AX218" s="92"/>
      <c r="AY218" s="92"/>
      <c r="AZ218" s="91"/>
      <c r="BA218" s="91"/>
      <c r="BB218" s="91"/>
      <c r="BC218" s="91"/>
      <c r="BD218" s="117"/>
      <c r="BE218" s="131"/>
      <c r="BF218" s="131"/>
      <c r="BG218" s="131"/>
      <c r="BH218" s="131"/>
      <c r="BI218" s="131"/>
      <c r="BJ218" s="131"/>
      <c r="BK218" s="131"/>
      <c r="BL218" s="131"/>
      <c r="BM218" s="131"/>
      <c r="BN218" s="131"/>
      <c r="BO218" s="131"/>
      <c r="BP218" s="131"/>
      <c r="BQ218" s="131"/>
      <c r="BR218" s="131"/>
      <c r="BS218" s="131"/>
      <c r="BT218" s="131"/>
      <c r="BU218" s="131"/>
      <c r="BV218" s="131"/>
      <c r="BW218" s="131"/>
      <c r="BX218" s="131"/>
      <c r="BY218" s="131"/>
      <c r="BZ218" s="131"/>
      <c r="CA218" s="131"/>
      <c r="CB218" s="131"/>
      <c r="CC218" s="131"/>
      <c r="CD218" s="117"/>
      <c r="CE218" s="117"/>
      <c r="CF218" s="117"/>
      <c r="CG218" s="117"/>
      <c r="CH218" s="117"/>
      <c r="CI218" s="117"/>
      <c r="CJ218" s="117"/>
      <c r="CK218" s="117"/>
      <c r="CL218" s="117"/>
      <c r="CM218" s="117"/>
      <c r="CN218" s="117"/>
      <c r="CO218" s="117"/>
      <c r="CP218" s="117"/>
      <c r="CQ218" s="117"/>
      <c r="CR218" s="117"/>
      <c r="CS218" s="117"/>
      <c r="CT218" s="117"/>
      <c r="CU218" s="117"/>
      <c r="CV218" s="117"/>
      <c r="CW218" s="117"/>
      <c r="CX218" s="117"/>
      <c r="CY218" s="117"/>
      <c r="CZ218" s="117"/>
      <c r="DA218" s="117"/>
      <c r="DB218" s="117"/>
      <c r="DC218" s="117"/>
      <c r="DD218" s="117"/>
      <c r="DE218" s="117"/>
      <c r="DF218" s="117"/>
      <c r="DG218" s="117"/>
      <c r="DH218" s="117"/>
      <c r="DI218" s="117"/>
      <c r="DJ218" s="117"/>
      <c r="DK218" s="117"/>
      <c r="DL218" s="117"/>
      <c r="DM218" s="117"/>
      <c r="DN218" s="117"/>
      <c r="DO218" s="117"/>
      <c r="DP218" s="117"/>
      <c r="DQ218" s="117"/>
      <c r="DR218" s="117"/>
      <c r="DS218" s="117"/>
      <c r="DT218" s="117"/>
      <c r="DU218" s="117"/>
      <c r="DV218" s="117"/>
      <c r="DW218" s="117"/>
      <c r="DX218" s="117"/>
      <c r="DY218" s="117"/>
      <c r="DZ218" s="21"/>
      <c r="EA218" s="21"/>
      <c r="EB218" s="21"/>
      <c r="EC218" s="21"/>
      <c r="ED218" s="21"/>
      <c r="EE218" s="21"/>
      <c r="EF218" s="21"/>
      <c r="EG218" s="21"/>
      <c r="EH218" s="21"/>
      <c r="EI218" s="21"/>
      <c r="EJ218" s="21"/>
      <c r="EK218" s="21"/>
      <c r="EL218" s="21"/>
      <c r="EM218" s="21"/>
      <c r="EN218" s="21"/>
      <c r="EO218" s="21"/>
      <c r="EP218" s="21"/>
      <c r="EQ218" s="21"/>
      <c r="ER218" s="21"/>
      <c r="ES218" s="21"/>
      <c r="ET218" s="21"/>
      <c r="EU218" s="21"/>
      <c r="EV218" s="21"/>
      <c r="EW218" s="21"/>
      <c r="EX218" s="21"/>
      <c r="EY218" s="21"/>
      <c r="EZ218" s="21"/>
      <c r="FA218" s="21"/>
      <c r="FB218" s="21"/>
      <c r="FC218" s="21"/>
      <c r="FD218" s="21"/>
      <c r="FE218" s="21"/>
      <c r="FF218" s="21"/>
      <c r="FG218" s="21"/>
      <c r="FH218" s="21"/>
      <c r="FI218" s="21"/>
      <c r="FJ218" s="21"/>
      <c r="FK218" s="21"/>
      <c r="FL218" s="21"/>
      <c r="FM218" s="21"/>
      <c r="FN218" s="21"/>
      <c r="FO218" s="21"/>
      <c r="FP218" s="21"/>
      <c r="FQ218" s="21"/>
      <c r="FR218" s="21"/>
      <c r="FS218" s="21"/>
      <c r="FT218" s="21"/>
      <c r="FU218" s="21"/>
      <c r="FV218" s="21"/>
      <c r="FW218" s="21"/>
      <c r="FX218" s="21"/>
      <c r="FY218" s="21"/>
      <c r="FZ218" s="21"/>
      <c r="GA218" s="21"/>
      <c r="GB218" s="21"/>
      <c r="GC218" s="21"/>
      <c r="GD218" s="21"/>
      <c r="GE218" s="21"/>
      <c r="GF218" s="21"/>
      <c r="GG218" s="21"/>
      <c r="GH218" s="21"/>
    </row>
    <row r="219" spans="1:190" ht="16.5" customHeight="1">
      <c r="A219" s="83"/>
      <c r="B219" s="83"/>
      <c r="C219" s="83"/>
      <c r="D219" s="85"/>
      <c r="E219" s="128"/>
      <c r="F219" s="129"/>
      <c r="G219" s="129"/>
      <c r="H219" s="129"/>
      <c r="I219" s="129"/>
      <c r="J219" s="129"/>
      <c r="K219" s="129"/>
      <c r="L219" s="129"/>
      <c r="M219" s="88"/>
      <c r="N219" s="88"/>
      <c r="O219" s="88"/>
      <c r="P219" s="88"/>
      <c r="Q219" s="88"/>
      <c r="R219" s="88"/>
      <c r="S219" s="130"/>
      <c r="T219" s="130"/>
      <c r="U219" s="130"/>
      <c r="V219" s="130"/>
      <c r="W219" s="130"/>
      <c r="X219" s="130"/>
      <c r="Y219" s="90"/>
      <c r="Z219" s="90"/>
      <c r="AA219" s="90"/>
      <c r="AB219" s="90"/>
      <c r="AC219" s="90"/>
      <c r="AD219" s="90"/>
      <c r="AE219" s="91"/>
      <c r="AF219" s="91"/>
      <c r="AG219" s="91"/>
      <c r="AH219" s="91"/>
      <c r="AI219" s="91"/>
      <c r="AJ219" s="91"/>
      <c r="AK219" s="226"/>
      <c r="AL219" s="226"/>
      <c r="AM219" s="226"/>
      <c r="AN219" s="226"/>
      <c r="AO219" s="226"/>
      <c r="AP219" s="226"/>
      <c r="AQ219" s="92"/>
      <c r="AR219" s="92"/>
      <c r="AS219" s="92"/>
      <c r="AT219" s="92"/>
      <c r="AU219" s="92"/>
      <c r="AV219" s="92"/>
      <c r="AW219" s="92"/>
      <c r="AX219" s="92"/>
      <c r="AY219" s="92"/>
      <c r="AZ219" s="91"/>
      <c r="BA219" s="91"/>
      <c r="BB219" s="91"/>
      <c r="BC219" s="91"/>
      <c r="BD219" s="117"/>
      <c r="BE219" s="131"/>
      <c r="BF219" s="131"/>
      <c r="BG219" s="131"/>
      <c r="BH219" s="131"/>
      <c r="BI219" s="131"/>
      <c r="BJ219" s="131"/>
      <c r="BK219" s="131"/>
      <c r="BL219" s="131"/>
      <c r="BM219" s="131"/>
      <c r="BN219" s="131"/>
      <c r="BO219" s="131"/>
      <c r="BP219" s="131"/>
      <c r="BQ219" s="131"/>
      <c r="BR219" s="131"/>
      <c r="BS219" s="131"/>
      <c r="BT219" s="131"/>
      <c r="BU219" s="131"/>
      <c r="BV219" s="131"/>
      <c r="BW219" s="131"/>
      <c r="BX219" s="131"/>
      <c r="BY219" s="131"/>
      <c r="BZ219" s="131"/>
      <c r="CA219" s="131"/>
      <c r="CB219" s="131"/>
      <c r="CC219" s="131"/>
      <c r="CD219" s="117"/>
      <c r="CE219" s="117"/>
      <c r="CF219" s="117"/>
      <c r="CG219" s="117"/>
      <c r="CH219" s="117"/>
      <c r="CI219" s="117"/>
      <c r="CJ219" s="117"/>
      <c r="CK219" s="117"/>
      <c r="CL219" s="117"/>
      <c r="CM219" s="117"/>
      <c r="CN219" s="117"/>
      <c r="CO219" s="117"/>
      <c r="CP219" s="117"/>
      <c r="CQ219" s="117"/>
      <c r="CR219" s="117"/>
      <c r="CS219" s="117"/>
      <c r="CT219" s="117"/>
      <c r="CU219" s="117"/>
      <c r="CV219" s="117"/>
      <c r="CW219" s="117"/>
      <c r="CX219" s="117"/>
      <c r="CY219" s="117"/>
      <c r="CZ219" s="117"/>
      <c r="DA219" s="117"/>
      <c r="DB219" s="117"/>
      <c r="DC219" s="117"/>
      <c r="DD219" s="117"/>
      <c r="DE219" s="117"/>
      <c r="DF219" s="117"/>
      <c r="DG219" s="117"/>
      <c r="DH219" s="117"/>
      <c r="DI219" s="117"/>
      <c r="DJ219" s="117"/>
      <c r="DK219" s="117"/>
      <c r="DL219" s="117"/>
      <c r="DM219" s="117"/>
      <c r="DN219" s="117"/>
      <c r="DO219" s="117"/>
      <c r="DP219" s="117"/>
      <c r="DQ219" s="117"/>
      <c r="DR219" s="117"/>
      <c r="DS219" s="117"/>
      <c r="DT219" s="117"/>
      <c r="DU219" s="117"/>
      <c r="DV219" s="117"/>
      <c r="DW219" s="117"/>
      <c r="DX219" s="117"/>
      <c r="DY219" s="117"/>
      <c r="DZ219" s="21"/>
      <c r="EA219" s="21"/>
      <c r="EB219" s="21"/>
      <c r="EC219" s="21"/>
      <c r="ED219" s="21"/>
      <c r="EE219" s="21"/>
      <c r="EF219" s="21"/>
      <c r="EG219" s="21"/>
      <c r="EH219" s="21"/>
      <c r="EI219" s="21"/>
      <c r="EJ219" s="21"/>
      <c r="EK219" s="21"/>
      <c r="EL219" s="21"/>
      <c r="EM219" s="21"/>
      <c r="EN219" s="21"/>
      <c r="EO219" s="21"/>
      <c r="EP219" s="21"/>
      <c r="EQ219" s="21"/>
      <c r="ER219" s="21"/>
      <c r="ES219" s="21"/>
      <c r="ET219" s="21"/>
      <c r="EU219" s="21"/>
      <c r="EV219" s="21"/>
      <c r="EW219" s="21"/>
      <c r="EX219" s="21"/>
      <c r="EY219" s="21"/>
      <c r="EZ219" s="21"/>
      <c r="FA219" s="21"/>
      <c r="FB219" s="21"/>
      <c r="FC219" s="21"/>
      <c r="FD219" s="21"/>
      <c r="FE219" s="21"/>
      <c r="FF219" s="21"/>
      <c r="FG219" s="21"/>
      <c r="FH219" s="21"/>
      <c r="FI219" s="21"/>
      <c r="FJ219" s="21"/>
      <c r="FK219" s="21"/>
      <c r="FL219" s="21"/>
      <c r="FM219" s="21"/>
      <c r="FN219" s="21"/>
      <c r="FO219" s="21"/>
      <c r="FP219" s="21"/>
      <c r="FQ219" s="21"/>
      <c r="FR219" s="21"/>
      <c r="FS219" s="21"/>
      <c r="FT219" s="21"/>
      <c r="FU219" s="21"/>
      <c r="FV219" s="21"/>
      <c r="FW219" s="21"/>
      <c r="FX219" s="21"/>
      <c r="FY219" s="21"/>
      <c r="FZ219" s="21"/>
      <c r="GA219" s="21"/>
      <c r="GB219" s="21"/>
      <c r="GC219" s="21"/>
      <c r="GD219" s="21"/>
      <c r="GE219" s="21"/>
      <c r="GF219" s="21"/>
      <c r="GG219" s="21"/>
      <c r="GH219" s="21"/>
    </row>
    <row r="220" spans="1:190" ht="16.5" customHeight="1">
      <c r="A220" s="83"/>
      <c r="B220" s="83"/>
      <c r="C220" s="83"/>
      <c r="D220" s="85"/>
      <c r="E220" s="128"/>
      <c r="F220" s="129"/>
      <c r="G220" s="129"/>
      <c r="H220" s="129"/>
      <c r="I220" s="129"/>
      <c r="J220" s="129"/>
      <c r="K220" s="129"/>
      <c r="L220" s="129"/>
      <c r="M220" s="88"/>
      <c r="N220" s="88"/>
      <c r="O220" s="88"/>
      <c r="P220" s="88"/>
      <c r="Q220" s="88"/>
      <c r="R220" s="88"/>
      <c r="S220" s="130"/>
      <c r="T220" s="130"/>
      <c r="U220" s="130"/>
      <c r="V220" s="130"/>
      <c r="W220" s="130"/>
      <c r="X220" s="130"/>
      <c r="Y220" s="90"/>
      <c r="Z220" s="90"/>
      <c r="AA220" s="90"/>
      <c r="AB220" s="90"/>
      <c r="AC220" s="90"/>
      <c r="AD220" s="90"/>
      <c r="AE220" s="91"/>
      <c r="AF220" s="91"/>
      <c r="AG220" s="91"/>
      <c r="AH220" s="91"/>
      <c r="AI220" s="91"/>
      <c r="AJ220" s="91"/>
      <c r="AK220" s="226"/>
      <c r="AL220" s="226"/>
      <c r="AM220" s="226"/>
      <c r="AN220" s="226"/>
      <c r="AO220" s="226"/>
      <c r="AP220" s="226"/>
      <c r="AQ220" s="92"/>
      <c r="AR220" s="92"/>
      <c r="AS220" s="92"/>
      <c r="AT220" s="92"/>
      <c r="AU220" s="92"/>
      <c r="AV220" s="92"/>
      <c r="AW220" s="92"/>
      <c r="AX220" s="92"/>
      <c r="AY220" s="92"/>
      <c r="AZ220" s="91"/>
      <c r="BA220" s="91"/>
      <c r="BB220" s="91"/>
      <c r="BC220" s="91"/>
      <c r="BD220" s="117"/>
      <c r="BE220" s="131"/>
      <c r="BF220" s="131"/>
      <c r="BG220" s="131"/>
      <c r="BH220" s="131"/>
      <c r="BI220" s="131"/>
      <c r="BJ220" s="131"/>
      <c r="BK220" s="131"/>
      <c r="BL220" s="131"/>
      <c r="BM220" s="131"/>
      <c r="BN220" s="131"/>
      <c r="BO220" s="131"/>
      <c r="BP220" s="131"/>
      <c r="BQ220" s="131"/>
      <c r="BR220" s="131"/>
      <c r="BS220" s="131"/>
      <c r="BT220" s="131"/>
      <c r="BU220" s="131"/>
      <c r="BV220" s="131"/>
      <c r="BW220" s="131"/>
      <c r="BX220" s="131"/>
      <c r="BY220" s="131"/>
      <c r="BZ220" s="131"/>
      <c r="CA220" s="131"/>
      <c r="CB220" s="131"/>
      <c r="CC220" s="131"/>
      <c r="CD220" s="117"/>
      <c r="CE220" s="117"/>
      <c r="CF220" s="117"/>
      <c r="CG220" s="117"/>
      <c r="CH220" s="117"/>
      <c r="CI220" s="117"/>
      <c r="CJ220" s="117"/>
      <c r="CK220" s="117"/>
      <c r="CL220" s="117"/>
      <c r="CM220" s="117"/>
      <c r="CN220" s="117"/>
      <c r="CO220" s="117"/>
      <c r="CP220" s="117"/>
      <c r="CQ220" s="117"/>
      <c r="CR220" s="117"/>
      <c r="CS220" s="117"/>
      <c r="CT220" s="117"/>
      <c r="CU220" s="117"/>
      <c r="CV220" s="117"/>
      <c r="CW220" s="117"/>
      <c r="CX220" s="117"/>
      <c r="CY220" s="117"/>
      <c r="CZ220" s="117"/>
      <c r="DA220" s="117"/>
      <c r="DB220" s="117"/>
      <c r="DC220" s="117"/>
      <c r="DD220" s="117"/>
      <c r="DE220" s="117"/>
      <c r="DF220" s="117"/>
      <c r="DG220" s="117"/>
      <c r="DH220" s="117"/>
      <c r="DI220" s="117"/>
      <c r="DJ220" s="117"/>
      <c r="DK220" s="117"/>
      <c r="DL220" s="117"/>
      <c r="DM220" s="117"/>
      <c r="DN220" s="117"/>
      <c r="DO220" s="117"/>
      <c r="DP220" s="117"/>
      <c r="DQ220" s="117"/>
      <c r="DR220" s="117"/>
      <c r="DS220" s="117"/>
      <c r="DT220" s="117"/>
      <c r="DU220" s="117"/>
      <c r="DV220" s="117"/>
      <c r="DW220" s="117"/>
      <c r="DX220" s="117"/>
      <c r="DY220" s="117"/>
      <c r="DZ220" s="21"/>
      <c r="EA220" s="21"/>
      <c r="EB220" s="21"/>
      <c r="EC220" s="21"/>
      <c r="ED220" s="21"/>
      <c r="EE220" s="21"/>
      <c r="EF220" s="21"/>
      <c r="EG220" s="21"/>
      <c r="EH220" s="21"/>
      <c r="EI220" s="21"/>
      <c r="EJ220" s="21"/>
      <c r="EK220" s="21"/>
      <c r="EL220" s="21"/>
      <c r="EM220" s="21"/>
      <c r="EN220" s="21"/>
      <c r="EO220" s="21"/>
      <c r="EP220" s="21"/>
      <c r="EQ220" s="21"/>
      <c r="ER220" s="21"/>
      <c r="ES220" s="21"/>
      <c r="ET220" s="21"/>
      <c r="EU220" s="21"/>
      <c r="EV220" s="21"/>
      <c r="EW220" s="21"/>
      <c r="EX220" s="21"/>
      <c r="EY220" s="21"/>
      <c r="EZ220" s="21"/>
      <c r="FA220" s="21"/>
      <c r="FB220" s="21"/>
      <c r="FC220" s="21"/>
      <c r="FD220" s="21"/>
      <c r="FE220" s="21"/>
      <c r="FF220" s="21"/>
      <c r="FG220" s="21"/>
      <c r="FH220" s="21"/>
      <c r="FI220" s="21"/>
      <c r="FJ220" s="21"/>
      <c r="FK220" s="21"/>
      <c r="FL220" s="21"/>
      <c r="FM220" s="21"/>
      <c r="FN220" s="21"/>
      <c r="FO220" s="21"/>
      <c r="FP220" s="21"/>
      <c r="FQ220" s="21"/>
      <c r="FR220" s="21"/>
      <c r="FS220" s="21"/>
      <c r="FT220" s="21"/>
      <c r="FU220" s="21"/>
      <c r="FV220" s="21"/>
      <c r="FW220" s="21"/>
      <c r="FX220" s="21"/>
      <c r="FY220" s="21"/>
      <c r="FZ220" s="21"/>
      <c r="GA220" s="21"/>
      <c r="GB220" s="21"/>
      <c r="GC220" s="21"/>
      <c r="GD220" s="21"/>
      <c r="GE220" s="21"/>
      <c r="GF220" s="21"/>
      <c r="GG220" s="21"/>
      <c r="GH220" s="21"/>
    </row>
    <row r="221" spans="1:190" ht="16.5" customHeight="1">
      <c r="A221" s="83"/>
      <c r="B221" s="83"/>
      <c r="C221" s="83"/>
      <c r="D221" s="85"/>
      <c r="E221" s="128"/>
      <c r="F221" s="129"/>
      <c r="G221" s="129"/>
      <c r="H221" s="129"/>
      <c r="I221" s="129"/>
      <c r="J221" s="129"/>
      <c r="K221" s="129"/>
      <c r="L221" s="129"/>
      <c r="M221" s="88"/>
      <c r="N221" s="88"/>
      <c r="O221" s="88"/>
      <c r="P221" s="88"/>
      <c r="Q221" s="88"/>
      <c r="R221" s="88"/>
      <c r="S221" s="130"/>
      <c r="T221" s="130"/>
      <c r="U221" s="130"/>
      <c r="V221" s="130"/>
      <c r="W221" s="130"/>
      <c r="X221" s="130"/>
      <c r="Y221" s="90"/>
      <c r="Z221" s="90"/>
      <c r="AA221" s="90"/>
      <c r="AB221" s="90"/>
      <c r="AC221" s="90"/>
      <c r="AD221" s="90"/>
      <c r="AE221" s="91"/>
      <c r="AF221" s="91"/>
      <c r="AG221" s="91"/>
      <c r="AH221" s="91"/>
      <c r="AI221" s="91"/>
      <c r="AJ221" s="91"/>
      <c r="AK221" s="226"/>
      <c r="AL221" s="226"/>
      <c r="AM221" s="226"/>
      <c r="AN221" s="226"/>
      <c r="AO221" s="226"/>
      <c r="AP221" s="226"/>
      <c r="AQ221" s="92"/>
      <c r="AR221" s="92"/>
      <c r="AS221" s="92"/>
      <c r="AT221" s="92"/>
      <c r="AU221" s="92"/>
      <c r="AV221" s="92"/>
      <c r="AW221" s="92"/>
      <c r="AX221" s="92"/>
      <c r="AY221" s="92"/>
      <c r="AZ221" s="91"/>
      <c r="BA221" s="91"/>
      <c r="BB221" s="91"/>
      <c r="BC221" s="91"/>
      <c r="BD221" s="117"/>
      <c r="BE221" s="131"/>
      <c r="BF221" s="131"/>
      <c r="BG221" s="131"/>
      <c r="BH221" s="131"/>
      <c r="BI221" s="131"/>
      <c r="BJ221" s="131"/>
      <c r="BK221" s="131"/>
      <c r="BL221" s="131"/>
      <c r="BM221" s="131"/>
      <c r="BN221" s="131"/>
      <c r="BO221" s="131"/>
      <c r="BP221" s="131"/>
      <c r="BQ221" s="131"/>
      <c r="BR221" s="131"/>
      <c r="BS221" s="131"/>
      <c r="BT221" s="131"/>
      <c r="BU221" s="131"/>
      <c r="BV221" s="131"/>
      <c r="BW221" s="131"/>
      <c r="BX221" s="131"/>
      <c r="BY221" s="131"/>
      <c r="BZ221" s="131"/>
      <c r="CA221" s="131"/>
      <c r="CB221" s="131"/>
      <c r="CC221" s="131"/>
      <c r="CD221" s="117"/>
      <c r="CE221" s="117"/>
      <c r="CF221" s="117"/>
      <c r="CG221" s="117"/>
      <c r="CH221" s="117"/>
      <c r="CI221" s="117"/>
      <c r="CJ221" s="117"/>
      <c r="CK221" s="117"/>
      <c r="CL221" s="117"/>
      <c r="CM221" s="117"/>
      <c r="CN221" s="117"/>
      <c r="CO221" s="117"/>
      <c r="CP221" s="117"/>
      <c r="CQ221" s="117"/>
      <c r="CR221" s="117"/>
      <c r="CS221" s="117"/>
      <c r="CT221" s="117"/>
      <c r="CU221" s="117"/>
      <c r="CV221" s="117"/>
      <c r="CW221" s="117"/>
      <c r="CX221" s="117"/>
      <c r="CY221" s="117"/>
      <c r="CZ221" s="117"/>
      <c r="DA221" s="117"/>
      <c r="DB221" s="117"/>
      <c r="DC221" s="117"/>
      <c r="DD221" s="117"/>
      <c r="DE221" s="117"/>
      <c r="DF221" s="117"/>
      <c r="DG221" s="117"/>
      <c r="DH221" s="117"/>
      <c r="DI221" s="117"/>
      <c r="DJ221" s="117"/>
      <c r="DK221" s="117"/>
      <c r="DL221" s="117"/>
      <c r="DM221" s="117"/>
      <c r="DN221" s="117"/>
      <c r="DO221" s="117"/>
      <c r="DP221" s="117"/>
      <c r="DQ221" s="117"/>
      <c r="DR221" s="117"/>
      <c r="DS221" s="117"/>
      <c r="DT221" s="117"/>
      <c r="DU221" s="117"/>
      <c r="DV221" s="117"/>
      <c r="DW221" s="117"/>
      <c r="DX221" s="117"/>
      <c r="DY221" s="117"/>
      <c r="DZ221" s="21"/>
      <c r="EA221" s="21"/>
      <c r="EB221" s="21"/>
      <c r="EC221" s="21"/>
      <c r="ED221" s="21"/>
      <c r="EE221" s="21"/>
      <c r="EF221" s="21"/>
      <c r="EG221" s="21"/>
      <c r="EH221" s="21"/>
      <c r="EI221" s="21"/>
      <c r="EJ221" s="21"/>
      <c r="EK221" s="21"/>
      <c r="EL221" s="21"/>
      <c r="EM221" s="21"/>
      <c r="EN221" s="21"/>
      <c r="EO221" s="21"/>
      <c r="EP221" s="21"/>
      <c r="EQ221" s="21"/>
      <c r="ER221" s="21"/>
      <c r="ES221" s="21"/>
      <c r="ET221" s="21"/>
      <c r="EU221" s="21"/>
      <c r="EV221" s="21"/>
      <c r="EW221" s="21"/>
      <c r="EX221" s="21"/>
      <c r="EY221" s="21"/>
      <c r="EZ221" s="21"/>
      <c r="FA221" s="21"/>
      <c r="FB221" s="21"/>
      <c r="FC221" s="21"/>
      <c r="FD221" s="21"/>
      <c r="FE221" s="21"/>
      <c r="FF221" s="21"/>
      <c r="FG221" s="21"/>
      <c r="FH221" s="21"/>
      <c r="FI221" s="21"/>
      <c r="FJ221" s="21"/>
      <c r="FK221" s="21"/>
      <c r="FL221" s="21"/>
      <c r="FM221" s="21"/>
      <c r="FN221" s="21"/>
      <c r="FO221" s="21"/>
      <c r="FP221" s="21"/>
      <c r="FQ221" s="21"/>
      <c r="FR221" s="21"/>
      <c r="FS221" s="21"/>
      <c r="FT221" s="21"/>
      <c r="FU221" s="21"/>
      <c r="FV221" s="21"/>
      <c r="FW221" s="21"/>
      <c r="FX221" s="21"/>
      <c r="FY221" s="21"/>
      <c r="FZ221" s="21"/>
      <c r="GA221" s="21"/>
      <c r="GB221" s="21"/>
      <c r="GC221" s="21"/>
      <c r="GD221" s="21"/>
      <c r="GE221" s="21"/>
      <c r="GF221" s="21"/>
      <c r="GG221" s="21"/>
      <c r="GH221" s="21"/>
    </row>
    <row r="222" spans="1:190" ht="16.5" customHeight="1">
      <c r="A222" s="83"/>
      <c r="B222" s="83"/>
      <c r="C222" s="83"/>
      <c r="D222" s="85"/>
      <c r="E222" s="128"/>
      <c r="F222" s="129"/>
      <c r="G222" s="129"/>
      <c r="H222" s="129"/>
      <c r="I222" s="129"/>
      <c r="J222" s="129"/>
      <c r="K222" s="129"/>
      <c r="L222" s="129"/>
      <c r="M222" s="88"/>
      <c r="N222" s="88"/>
      <c r="O222" s="88"/>
      <c r="P222" s="88"/>
      <c r="Q222" s="88"/>
      <c r="R222" s="88"/>
      <c r="S222" s="130"/>
      <c r="T222" s="130"/>
      <c r="U222" s="130"/>
      <c r="V222" s="130"/>
      <c r="W222" s="130"/>
      <c r="X222" s="130"/>
      <c r="Y222" s="90"/>
      <c r="Z222" s="90"/>
      <c r="AA222" s="90"/>
      <c r="AB222" s="90"/>
      <c r="AC222" s="90"/>
      <c r="AD222" s="90"/>
      <c r="AE222" s="91"/>
      <c r="AF222" s="91"/>
      <c r="AG222" s="91"/>
      <c r="AH222" s="91"/>
      <c r="AI222" s="91"/>
      <c r="AJ222" s="91"/>
      <c r="AK222" s="226"/>
      <c r="AL222" s="226"/>
      <c r="AM222" s="226"/>
      <c r="AN222" s="226"/>
      <c r="AO222" s="226"/>
      <c r="AP222" s="226"/>
      <c r="AQ222" s="92"/>
      <c r="AR222" s="92"/>
      <c r="AS222" s="92"/>
      <c r="AT222" s="92"/>
      <c r="AU222" s="92"/>
      <c r="AV222" s="92"/>
      <c r="AW222" s="92"/>
      <c r="AX222" s="92"/>
      <c r="AY222" s="92"/>
      <c r="AZ222" s="91"/>
      <c r="BA222" s="91"/>
      <c r="BB222" s="91"/>
      <c r="BC222" s="91"/>
      <c r="BD222" s="117"/>
      <c r="BE222" s="131"/>
      <c r="BF222" s="131"/>
      <c r="BG222" s="131"/>
      <c r="BH222" s="131"/>
      <c r="BI222" s="131"/>
      <c r="BJ222" s="131"/>
      <c r="BK222" s="131"/>
      <c r="BL222" s="131"/>
      <c r="BM222" s="131"/>
      <c r="BN222" s="131"/>
      <c r="BO222" s="131"/>
      <c r="BP222" s="131"/>
      <c r="BQ222" s="131"/>
      <c r="BR222" s="131"/>
      <c r="BS222" s="131"/>
      <c r="BT222" s="131"/>
      <c r="BU222" s="131"/>
      <c r="BV222" s="131"/>
      <c r="BW222" s="131"/>
      <c r="BX222" s="131"/>
      <c r="BY222" s="131"/>
      <c r="BZ222" s="131"/>
      <c r="CA222" s="131"/>
      <c r="CB222" s="131"/>
      <c r="CC222" s="131"/>
      <c r="CD222" s="117"/>
      <c r="CE222" s="117"/>
      <c r="CF222" s="117"/>
      <c r="CG222" s="117"/>
      <c r="CH222" s="117"/>
      <c r="CI222" s="117"/>
      <c r="CJ222" s="117"/>
      <c r="CK222" s="117"/>
      <c r="CL222" s="117"/>
      <c r="CM222" s="117"/>
      <c r="CN222" s="117"/>
      <c r="CO222" s="117"/>
      <c r="CP222" s="117"/>
      <c r="CQ222" s="117"/>
      <c r="CR222" s="117"/>
      <c r="CS222" s="117"/>
      <c r="CT222" s="117"/>
      <c r="CU222" s="117"/>
      <c r="CV222" s="117"/>
      <c r="CW222" s="117"/>
      <c r="CX222" s="117"/>
      <c r="CY222" s="117"/>
      <c r="CZ222" s="117"/>
      <c r="DA222" s="117"/>
      <c r="DB222" s="117"/>
      <c r="DC222" s="117"/>
      <c r="DD222" s="117"/>
      <c r="DE222" s="117"/>
      <c r="DF222" s="117"/>
      <c r="DG222" s="117"/>
      <c r="DH222" s="117"/>
      <c r="DI222" s="117"/>
      <c r="DJ222" s="117"/>
      <c r="DK222" s="117"/>
      <c r="DL222" s="117"/>
      <c r="DM222" s="117"/>
      <c r="DN222" s="117"/>
      <c r="DO222" s="117"/>
      <c r="DP222" s="117"/>
      <c r="DQ222" s="117"/>
      <c r="DR222" s="117"/>
      <c r="DS222" s="117"/>
      <c r="DT222" s="117"/>
      <c r="DU222" s="117"/>
      <c r="DV222" s="117"/>
      <c r="DW222" s="117"/>
      <c r="DX222" s="117"/>
      <c r="DY222" s="117"/>
      <c r="DZ222" s="21"/>
      <c r="EA222" s="21"/>
      <c r="EB222" s="21"/>
      <c r="EC222" s="21"/>
      <c r="ED222" s="21"/>
      <c r="EE222" s="21"/>
      <c r="EF222" s="21"/>
      <c r="EG222" s="21"/>
      <c r="EH222" s="21"/>
      <c r="EI222" s="21"/>
      <c r="EJ222" s="21"/>
      <c r="EK222" s="21"/>
      <c r="EL222" s="21"/>
      <c r="EM222" s="21"/>
      <c r="EN222" s="21"/>
      <c r="EO222" s="21"/>
      <c r="EP222" s="21"/>
      <c r="EQ222" s="21"/>
      <c r="ER222" s="21"/>
      <c r="ES222" s="21"/>
      <c r="ET222" s="21"/>
      <c r="EU222" s="21"/>
      <c r="EV222" s="21"/>
      <c r="EW222" s="21"/>
      <c r="EX222" s="21"/>
      <c r="EY222" s="21"/>
      <c r="EZ222" s="21"/>
      <c r="FA222" s="21"/>
      <c r="FB222" s="21"/>
      <c r="FC222" s="21"/>
      <c r="FD222" s="21"/>
      <c r="FE222" s="21"/>
      <c r="FF222" s="21"/>
      <c r="FG222" s="21"/>
      <c r="FH222" s="21"/>
      <c r="FI222" s="21"/>
      <c r="FJ222" s="21"/>
      <c r="FK222" s="21"/>
      <c r="FL222" s="21"/>
      <c r="FM222" s="21"/>
      <c r="FN222" s="21"/>
      <c r="FO222" s="21"/>
      <c r="FP222" s="21"/>
      <c r="FQ222" s="21"/>
      <c r="FR222" s="21"/>
      <c r="FS222" s="21"/>
      <c r="FT222" s="21"/>
      <c r="FU222" s="21"/>
      <c r="FV222" s="21"/>
      <c r="FW222" s="21"/>
      <c r="FX222" s="21"/>
      <c r="FY222" s="21"/>
      <c r="FZ222" s="21"/>
      <c r="GA222" s="21"/>
      <c r="GB222" s="21"/>
      <c r="GC222" s="21"/>
      <c r="GD222" s="21"/>
      <c r="GE222" s="21"/>
      <c r="GF222" s="21"/>
      <c r="GG222" s="21"/>
      <c r="GH222" s="21"/>
    </row>
    <row r="223" spans="1:190" ht="16.5" customHeight="1">
      <c r="A223" s="83"/>
      <c r="B223" s="83"/>
      <c r="C223" s="83"/>
      <c r="D223" s="85"/>
      <c r="E223" s="128"/>
      <c r="F223" s="129"/>
      <c r="G223" s="129"/>
      <c r="H223" s="129"/>
      <c r="I223" s="129"/>
      <c r="J223" s="129"/>
      <c r="K223" s="129"/>
      <c r="L223" s="129"/>
      <c r="M223" s="88"/>
      <c r="N223" s="88"/>
      <c r="O223" s="88"/>
      <c r="P223" s="88"/>
      <c r="Q223" s="88"/>
      <c r="R223" s="88"/>
      <c r="S223" s="130"/>
      <c r="T223" s="130"/>
      <c r="U223" s="130"/>
      <c r="V223" s="130"/>
      <c r="W223" s="130"/>
      <c r="X223" s="130"/>
      <c r="Y223" s="90"/>
      <c r="Z223" s="90"/>
      <c r="AA223" s="90"/>
      <c r="AB223" s="90"/>
      <c r="AC223" s="90"/>
      <c r="AD223" s="90"/>
      <c r="AE223" s="91"/>
      <c r="AF223" s="91"/>
      <c r="AG223" s="91"/>
      <c r="AH223" s="91"/>
      <c r="AI223" s="91"/>
      <c r="AJ223" s="91"/>
      <c r="AK223" s="226"/>
      <c r="AL223" s="226"/>
      <c r="AM223" s="226"/>
      <c r="AN223" s="226"/>
      <c r="AO223" s="226"/>
      <c r="AP223" s="226"/>
      <c r="AQ223" s="92"/>
      <c r="AR223" s="92"/>
      <c r="AS223" s="92"/>
      <c r="AT223" s="92"/>
      <c r="AU223" s="92"/>
      <c r="AV223" s="92"/>
      <c r="AW223" s="92"/>
      <c r="AX223" s="92"/>
      <c r="AY223" s="92"/>
      <c r="AZ223" s="91"/>
      <c r="BA223" s="132"/>
      <c r="BB223" s="91"/>
      <c r="BC223" s="91"/>
      <c r="BD223" s="117"/>
      <c r="BE223" s="131"/>
      <c r="BF223" s="131"/>
      <c r="BG223" s="131"/>
      <c r="BH223" s="131"/>
      <c r="BI223" s="131"/>
      <c r="BJ223" s="131"/>
      <c r="BK223" s="131"/>
      <c r="BL223" s="131"/>
      <c r="BM223" s="131"/>
      <c r="BN223" s="131"/>
      <c r="BO223" s="131"/>
      <c r="BP223" s="131"/>
      <c r="BQ223" s="131"/>
      <c r="BR223" s="131"/>
      <c r="BS223" s="131"/>
      <c r="BT223" s="131"/>
      <c r="BU223" s="131"/>
      <c r="BV223" s="131"/>
      <c r="BW223" s="131"/>
      <c r="BX223" s="131"/>
      <c r="BY223" s="131"/>
      <c r="BZ223" s="131"/>
      <c r="CA223" s="131"/>
      <c r="CB223" s="131"/>
      <c r="CC223" s="131"/>
      <c r="CD223" s="117"/>
      <c r="CE223" s="117"/>
      <c r="CF223" s="117"/>
      <c r="CG223" s="117"/>
      <c r="CH223" s="117"/>
      <c r="CI223" s="117"/>
      <c r="CJ223" s="117"/>
      <c r="CK223" s="117"/>
      <c r="CL223" s="117"/>
      <c r="CM223" s="117"/>
      <c r="CN223" s="117"/>
      <c r="CO223" s="117"/>
      <c r="CP223" s="117"/>
      <c r="CQ223" s="117"/>
      <c r="CR223" s="117"/>
      <c r="CS223" s="117"/>
      <c r="CT223" s="117"/>
      <c r="CU223" s="117"/>
      <c r="CV223" s="117"/>
      <c r="CW223" s="117"/>
      <c r="CX223" s="117"/>
      <c r="CY223" s="117"/>
      <c r="CZ223" s="117"/>
      <c r="DA223" s="117"/>
      <c r="DB223" s="117"/>
      <c r="DC223" s="117"/>
      <c r="DD223" s="117"/>
      <c r="DE223" s="117"/>
      <c r="DF223" s="117"/>
      <c r="DG223" s="117"/>
      <c r="DH223" s="117"/>
      <c r="DI223" s="117"/>
      <c r="DJ223" s="117"/>
      <c r="DK223" s="117"/>
      <c r="DL223" s="117"/>
      <c r="DM223" s="117"/>
      <c r="DN223" s="117"/>
      <c r="DO223" s="117"/>
      <c r="DP223" s="117"/>
      <c r="DQ223" s="117"/>
      <c r="DR223" s="117"/>
      <c r="DS223" s="117"/>
      <c r="DT223" s="117"/>
      <c r="DU223" s="117"/>
      <c r="DV223" s="117"/>
      <c r="DW223" s="117"/>
      <c r="DX223" s="117"/>
      <c r="DY223" s="117"/>
      <c r="DZ223" s="21"/>
      <c r="EA223" s="21"/>
      <c r="EB223" s="21"/>
      <c r="EC223" s="21"/>
      <c r="ED223" s="21"/>
      <c r="EE223" s="21"/>
      <c r="EF223" s="21"/>
      <c r="EG223" s="21"/>
      <c r="EH223" s="21"/>
      <c r="EI223" s="21"/>
      <c r="EJ223" s="21"/>
      <c r="EK223" s="21"/>
      <c r="EL223" s="21"/>
      <c r="EM223" s="21"/>
      <c r="EN223" s="21"/>
      <c r="EO223" s="21"/>
      <c r="EP223" s="21"/>
      <c r="EQ223" s="21"/>
      <c r="ER223" s="21"/>
      <c r="ES223" s="21"/>
      <c r="ET223" s="21"/>
      <c r="EU223" s="21"/>
      <c r="EV223" s="21"/>
      <c r="EW223" s="21"/>
      <c r="EX223" s="21"/>
      <c r="EY223" s="21"/>
      <c r="EZ223" s="21"/>
      <c r="FA223" s="21"/>
      <c r="FB223" s="21"/>
      <c r="FC223" s="21"/>
      <c r="FD223" s="21"/>
      <c r="FE223" s="21"/>
      <c r="FF223" s="21"/>
      <c r="FG223" s="21"/>
      <c r="FH223" s="21"/>
      <c r="FI223" s="21"/>
      <c r="FJ223" s="21"/>
      <c r="FK223" s="21"/>
      <c r="FL223" s="21"/>
      <c r="FM223" s="21"/>
      <c r="FN223" s="21"/>
      <c r="FO223" s="21"/>
      <c r="FP223" s="21"/>
      <c r="FQ223" s="21"/>
      <c r="FR223" s="21"/>
      <c r="FS223" s="21"/>
      <c r="FT223" s="21"/>
      <c r="FU223" s="21"/>
      <c r="FV223" s="21"/>
      <c r="FW223" s="21"/>
      <c r="FX223" s="21"/>
      <c r="FY223" s="21"/>
      <c r="FZ223" s="21"/>
      <c r="GA223" s="21"/>
      <c r="GB223" s="21"/>
      <c r="GC223" s="21"/>
      <c r="GD223" s="21"/>
      <c r="GE223" s="21"/>
      <c r="GF223" s="21"/>
      <c r="GG223" s="21"/>
      <c r="GH223" s="21"/>
    </row>
    <row r="224" spans="1:190" ht="16.5" customHeight="1">
      <c r="A224" s="83"/>
      <c r="B224" s="83"/>
      <c r="C224" s="83"/>
      <c r="D224" s="85"/>
      <c r="E224" s="128"/>
      <c r="F224" s="129"/>
      <c r="G224" s="129"/>
      <c r="H224" s="129"/>
      <c r="I224" s="129"/>
      <c r="J224" s="129"/>
      <c r="K224" s="129"/>
      <c r="L224" s="129"/>
      <c r="M224" s="88"/>
      <c r="N224" s="88"/>
      <c r="O224" s="88"/>
      <c r="P224" s="88"/>
      <c r="Q224" s="88"/>
      <c r="R224" s="88"/>
      <c r="S224" s="130"/>
      <c r="T224" s="130"/>
      <c r="U224" s="130"/>
      <c r="V224" s="130"/>
      <c r="W224" s="130"/>
      <c r="X224" s="130"/>
      <c r="Y224" s="90"/>
      <c r="Z224" s="90"/>
      <c r="AA224" s="90"/>
      <c r="AB224" s="90"/>
      <c r="AC224" s="90"/>
      <c r="AD224" s="90"/>
      <c r="AE224" s="91"/>
      <c r="AF224" s="91"/>
      <c r="AG224" s="91"/>
      <c r="AH224" s="91"/>
      <c r="AI224" s="91"/>
      <c r="AJ224" s="91"/>
      <c r="AK224" s="226"/>
      <c r="AL224" s="226"/>
      <c r="AM224" s="226"/>
      <c r="AN224" s="226"/>
      <c r="AO224" s="226"/>
      <c r="AP224" s="226"/>
      <c r="AQ224" s="92"/>
      <c r="AR224" s="92"/>
      <c r="AS224" s="92"/>
      <c r="AT224" s="92"/>
      <c r="AU224" s="92"/>
      <c r="AV224" s="92"/>
      <c r="AW224" s="92"/>
      <c r="AX224" s="92"/>
      <c r="AY224" s="92"/>
      <c r="AZ224" s="91"/>
      <c r="BA224" s="91"/>
      <c r="BB224" s="91"/>
      <c r="BC224" s="91"/>
      <c r="BD224" s="117"/>
      <c r="BE224" s="131"/>
      <c r="BF224" s="131"/>
      <c r="BG224" s="131"/>
      <c r="BH224" s="131"/>
      <c r="BI224" s="131"/>
      <c r="BJ224" s="131"/>
      <c r="BK224" s="131"/>
      <c r="BL224" s="131"/>
      <c r="BM224" s="131"/>
      <c r="BN224" s="131"/>
      <c r="BO224" s="131"/>
      <c r="BP224" s="131"/>
      <c r="BQ224" s="131"/>
      <c r="BR224" s="131"/>
      <c r="BS224" s="131"/>
      <c r="BT224" s="131"/>
      <c r="BU224" s="131"/>
      <c r="BV224" s="131"/>
      <c r="BW224" s="131"/>
      <c r="BX224" s="131"/>
      <c r="BY224" s="131"/>
      <c r="BZ224" s="131"/>
      <c r="CA224" s="131"/>
      <c r="CB224" s="131"/>
      <c r="CC224" s="131"/>
      <c r="CD224" s="117"/>
      <c r="CE224" s="117"/>
      <c r="CF224" s="117"/>
      <c r="CG224" s="117"/>
      <c r="CH224" s="117"/>
      <c r="CI224" s="117"/>
      <c r="CJ224" s="117"/>
      <c r="CK224" s="117"/>
      <c r="CL224" s="117"/>
      <c r="CM224" s="117"/>
      <c r="CN224" s="117"/>
      <c r="CO224" s="117"/>
      <c r="CP224" s="117"/>
      <c r="CQ224" s="117"/>
      <c r="CR224" s="117"/>
      <c r="CS224" s="117"/>
      <c r="CT224" s="117"/>
      <c r="CU224" s="117"/>
      <c r="CV224" s="117"/>
      <c r="CW224" s="117"/>
      <c r="CX224" s="117"/>
      <c r="CY224" s="117"/>
      <c r="CZ224" s="117"/>
      <c r="DA224" s="117"/>
      <c r="DB224" s="117"/>
      <c r="DC224" s="117"/>
      <c r="DD224" s="117"/>
      <c r="DE224" s="117"/>
      <c r="DF224" s="117"/>
      <c r="DG224" s="117"/>
      <c r="DH224" s="117"/>
      <c r="DI224" s="117"/>
      <c r="DJ224" s="117"/>
      <c r="DK224" s="117"/>
      <c r="DL224" s="117"/>
      <c r="DM224" s="117"/>
      <c r="DN224" s="117"/>
      <c r="DO224" s="117"/>
      <c r="DP224" s="117"/>
      <c r="DQ224" s="117"/>
      <c r="DR224" s="117"/>
      <c r="DS224" s="117"/>
      <c r="DT224" s="117"/>
      <c r="DU224" s="117"/>
      <c r="DV224" s="117"/>
      <c r="DW224" s="117"/>
      <c r="DX224" s="117"/>
      <c r="DY224" s="117"/>
      <c r="DZ224" s="21"/>
      <c r="EA224" s="21"/>
      <c r="EB224" s="21"/>
      <c r="EC224" s="21"/>
      <c r="ED224" s="21"/>
      <c r="EE224" s="21"/>
      <c r="EF224" s="21"/>
      <c r="EG224" s="21"/>
      <c r="EH224" s="21"/>
      <c r="EI224" s="21"/>
      <c r="EJ224" s="21"/>
      <c r="EK224" s="21"/>
      <c r="EL224" s="21"/>
      <c r="EM224" s="21"/>
      <c r="EN224" s="21"/>
      <c r="EO224" s="21"/>
      <c r="EP224" s="21"/>
      <c r="EQ224" s="21"/>
      <c r="ER224" s="21"/>
      <c r="ES224" s="21"/>
      <c r="ET224" s="21"/>
      <c r="EU224" s="21"/>
      <c r="EV224" s="21"/>
      <c r="EW224" s="21"/>
      <c r="EX224" s="21"/>
      <c r="EY224" s="21"/>
      <c r="EZ224" s="21"/>
      <c r="FA224" s="21"/>
      <c r="FB224" s="21"/>
      <c r="FC224" s="21"/>
      <c r="FD224" s="21"/>
      <c r="FE224" s="21"/>
      <c r="FF224" s="21"/>
      <c r="FG224" s="21"/>
      <c r="FH224" s="21"/>
      <c r="FI224" s="21"/>
      <c r="FJ224" s="21"/>
      <c r="FK224" s="21"/>
      <c r="FL224" s="21"/>
      <c r="FM224" s="21"/>
      <c r="FN224" s="21"/>
      <c r="FO224" s="21"/>
      <c r="FP224" s="21"/>
      <c r="FQ224" s="21"/>
      <c r="FR224" s="21"/>
      <c r="FS224" s="21"/>
      <c r="FT224" s="21"/>
      <c r="FU224" s="21"/>
      <c r="FV224" s="21"/>
      <c r="FW224" s="21"/>
      <c r="FX224" s="21"/>
      <c r="FY224" s="21"/>
      <c r="FZ224" s="21"/>
      <c r="GA224" s="21"/>
      <c r="GB224" s="21"/>
      <c r="GC224" s="21"/>
      <c r="GD224" s="21"/>
      <c r="GE224" s="21"/>
      <c r="GF224" s="21"/>
      <c r="GG224" s="21"/>
      <c r="GH224" s="21"/>
    </row>
    <row r="225" spans="1:190" ht="16.5" customHeight="1">
      <c r="A225" s="83"/>
      <c r="B225" s="83"/>
      <c r="C225" s="83"/>
      <c r="D225" s="85"/>
      <c r="E225" s="128"/>
      <c r="F225" s="129"/>
      <c r="G225" s="129"/>
      <c r="H225" s="129"/>
      <c r="I225" s="129"/>
      <c r="J225" s="129"/>
      <c r="K225" s="129"/>
      <c r="L225" s="129"/>
      <c r="M225" s="88"/>
      <c r="N225" s="88"/>
      <c r="O225" s="88"/>
      <c r="P225" s="88"/>
      <c r="Q225" s="88"/>
      <c r="R225" s="88"/>
      <c r="S225" s="130"/>
      <c r="T225" s="130"/>
      <c r="U225" s="130"/>
      <c r="V225" s="130"/>
      <c r="W225" s="130"/>
      <c r="X225" s="130"/>
      <c r="Y225" s="90"/>
      <c r="Z225" s="90"/>
      <c r="AA225" s="90"/>
      <c r="AB225" s="90"/>
      <c r="AC225" s="90"/>
      <c r="AD225" s="90"/>
      <c r="AE225" s="91"/>
      <c r="AF225" s="91"/>
      <c r="AG225" s="91"/>
      <c r="AH225" s="91"/>
      <c r="AI225" s="91"/>
      <c r="AJ225" s="91"/>
      <c r="AK225" s="226"/>
      <c r="AL225" s="226"/>
      <c r="AM225" s="226"/>
      <c r="AN225" s="226"/>
      <c r="AO225" s="226"/>
      <c r="AP225" s="226"/>
      <c r="AQ225" s="92"/>
      <c r="AR225" s="92"/>
      <c r="AS225" s="92"/>
      <c r="AT225" s="92"/>
      <c r="AU225" s="92"/>
      <c r="AV225" s="92"/>
      <c r="AW225" s="92"/>
      <c r="AX225" s="92"/>
      <c r="AY225" s="92"/>
      <c r="AZ225" s="91"/>
      <c r="BA225" s="91"/>
      <c r="BB225" s="91"/>
      <c r="BC225" s="91"/>
      <c r="BD225" s="117"/>
      <c r="BE225" s="131"/>
      <c r="BF225" s="131"/>
      <c r="BG225" s="131"/>
      <c r="BH225" s="131"/>
      <c r="BI225" s="131"/>
      <c r="BJ225" s="131"/>
      <c r="BK225" s="131"/>
      <c r="BL225" s="131"/>
      <c r="BM225" s="131"/>
      <c r="BN225" s="131"/>
      <c r="BO225" s="131"/>
      <c r="BP225" s="131"/>
      <c r="BQ225" s="131"/>
      <c r="BR225" s="131"/>
      <c r="BS225" s="131"/>
      <c r="BT225" s="131"/>
      <c r="BU225" s="131"/>
      <c r="BV225" s="131"/>
      <c r="BW225" s="131"/>
      <c r="BX225" s="131"/>
      <c r="BY225" s="131"/>
      <c r="BZ225" s="131"/>
      <c r="CA225" s="131"/>
      <c r="CB225" s="131"/>
      <c r="CC225" s="131"/>
      <c r="CD225" s="117"/>
      <c r="CE225" s="117"/>
      <c r="CF225" s="117"/>
      <c r="CG225" s="117"/>
      <c r="CH225" s="117"/>
      <c r="CI225" s="117"/>
      <c r="CJ225" s="117"/>
      <c r="CK225" s="117"/>
      <c r="CL225" s="117"/>
      <c r="CM225" s="117"/>
      <c r="CN225" s="117"/>
      <c r="CO225" s="117"/>
      <c r="CP225" s="117"/>
      <c r="CQ225" s="117"/>
      <c r="CR225" s="117"/>
      <c r="CS225" s="117"/>
      <c r="CT225" s="117"/>
      <c r="CU225" s="117"/>
      <c r="CV225" s="117"/>
      <c r="CW225" s="117"/>
      <c r="CX225" s="117"/>
      <c r="CY225" s="117"/>
      <c r="CZ225" s="117"/>
      <c r="DA225" s="117"/>
      <c r="DB225" s="117"/>
      <c r="DC225" s="117"/>
      <c r="DD225" s="117"/>
      <c r="DE225" s="117"/>
      <c r="DF225" s="117"/>
      <c r="DG225" s="117"/>
      <c r="DH225" s="117"/>
      <c r="DI225" s="117"/>
      <c r="DJ225" s="117"/>
      <c r="DK225" s="117"/>
      <c r="DL225" s="117"/>
      <c r="DM225" s="117"/>
      <c r="DN225" s="117"/>
      <c r="DO225" s="117"/>
      <c r="DP225" s="117"/>
      <c r="DQ225" s="117"/>
      <c r="DR225" s="117"/>
      <c r="DS225" s="117"/>
      <c r="DT225" s="117"/>
      <c r="DU225" s="117"/>
      <c r="DV225" s="117"/>
      <c r="DW225" s="117"/>
      <c r="DX225" s="117"/>
      <c r="DY225" s="117"/>
      <c r="DZ225" s="21"/>
      <c r="EA225" s="21"/>
      <c r="EB225" s="21"/>
      <c r="EC225" s="21"/>
      <c r="ED225" s="21"/>
      <c r="EE225" s="21"/>
      <c r="EF225" s="21"/>
      <c r="EG225" s="21"/>
      <c r="EH225" s="21"/>
      <c r="EI225" s="21"/>
      <c r="EJ225" s="21"/>
      <c r="EK225" s="21"/>
      <c r="EL225" s="21"/>
      <c r="EM225" s="21"/>
      <c r="EN225" s="21"/>
      <c r="EO225" s="21"/>
      <c r="EP225" s="21"/>
      <c r="EQ225" s="21"/>
      <c r="ER225" s="21"/>
      <c r="ES225" s="21"/>
      <c r="ET225" s="21"/>
      <c r="EU225" s="21"/>
      <c r="EV225" s="21"/>
      <c r="EW225" s="21"/>
      <c r="EX225" s="21"/>
      <c r="EY225" s="21"/>
      <c r="EZ225" s="21"/>
      <c r="FA225" s="21"/>
      <c r="FB225" s="21"/>
      <c r="FC225" s="21"/>
      <c r="FD225" s="21"/>
      <c r="FE225" s="21"/>
      <c r="FF225" s="21"/>
      <c r="FG225" s="21"/>
      <c r="FH225" s="21"/>
      <c r="FI225" s="21"/>
      <c r="FJ225" s="21"/>
      <c r="FK225" s="21"/>
      <c r="FL225" s="21"/>
      <c r="FM225" s="21"/>
      <c r="FN225" s="21"/>
      <c r="FO225" s="21"/>
      <c r="FP225" s="21"/>
      <c r="FQ225" s="21"/>
      <c r="FR225" s="21"/>
      <c r="FS225" s="21"/>
      <c r="FT225" s="21"/>
      <c r="FU225" s="21"/>
      <c r="FV225" s="21"/>
      <c r="FW225" s="21"/>
      <c r="FX225" s="21"/>
      <c r="FY225" s="21"/>
      <c r="FZ225" s="21"/>
      <c r="GA225" s="21"/>
      <c r="GB225" s="21"/>
      <c r="GC225" s="21"/>
      <c r="GD225" s="21"/>
      <c r="GE225" s="21"/>
      <c r="GF225" s="21"/>
      <c r="GG225" s="21"/>
      <c r="GH225" s="21"/>
    </row>
    <row r="226" spans="1:190" ht="16.5" customHeight="1">
      <c r="A226" s="83"/>
      <c r="B226" s="83"/>
      <c r="C226" s="83"/>
      <c r="D226" s="85"/>
      <c r="E226" s="128"/>
      <c r="F226" s="129"/>
      <c r="G226" s="129"/>
      <c r="H226" s="129"/>
      <c r="I226" s="129"/>
      <c r="J226" s="129"/>
      <c r="K226" s="129"/>
      <c r="L226" s="129"/>
      <c r="M226" s="88"/>
      <c r="N226" s="88"/>
      <c r="O226" s="88"/>
      <c r="P226" s="88"/>
      <c r="Q226" s="88"/>
      <c r="R226" s="88"/>
      <c r="S226" s="130"/>
      <c r="T226" s="130"/>
      <c r="U226" s="130"/>
      <c r="V226" s="130"/>
      <c r="W226" s="130"/>
      <c r="X226" s="130"/>
      <c r="Y226" s="90"/>
      <c r="Z226" s="90"/>
      <c r="AA226" s="90"/>
      <c r="AB226" s="90"/>
      <c r="AC226" s="90"/>
      <c r="AD226" s="90"/>
      <c r="AE226" s="91"/>
      <c r="AF226" s="91"/>
      <c r="AG226" s="91"/>
      <c r="AH226" s="91"/>
      <c r="AI226" s="91"/>
      <c r="AJ226" s="91"/>
      <c r="AK226" s="226"/>
      <c r="AL226" s="226"/>
      <c r="AM226" s="226"/>
      <c r="AN226" s="226"/>
      <c r="AO226" s="226"/>
      <c r="AP226" s="226"/>
      <c r="AQ226" s="92"/>
      <c r="AR226" s="92"/>
      <c r="AS226" s="92"/>
      <c r="AT226" s="92"/>
      <c r="AU226" s="92"/>
      <c r="AV226" s="92"/>
      <c r="AW226" s="92"/>
      <c r="AX226" s="92"/>
      <c r="AY226" s="92"/>
      <c r="AZ226" s="91"/>
      <c r="BA226" s="91"/>
      <c r="BB226" s="91"/>
      <c r="BC226" s="91"/>
      <c r="BD226" s="117"/>
      <c r="BE226" s="131"/>
      <c r="BF226" s="131"/>
      <c r="BG226" s="131"/>
      <c r="BH226" s="131"/>
      <c r="BI226" s="131"/>
      <c r="BJ226" s="131"/>
      <c r="BK226" s="131"/>
      <c r="BL226" s="131"/>
      <c r="BM226" s="131"/>
      <c r="BN226" s="131"/>
      <c r="BO226" s="131"/>
      <c r="BP226" s="131"/>
      <c r="BQ226" s="131"/>
      <c r="BR226" s="131"/>
      <c r="BS226" s="131"/>
      <c r="BT226" s="131"/>
      <c r="BU226" s="131"/>
      <c r="BV226" s="131"/>
      <c r="BW226" s="131"/>
      <c r="BX226" s="131"/>
      <c r="BY226" s="131"/>
      <c r="BZ226" s="131"/>
      <c r="CA226" s="131"/>
      <c r="CB226" s="131"/>
      <c r="CC226" s="131"/>
      <c r="CD226" s="117"/>
      <c r="CE226" s="117"/>
      <c r="CF226" s="117"/>
      <c r="CG226" s="117"/>
      <c r="CH226" s="117"/>
      <c r="CI226" s="117"/>
      <c r="CJ226" s="117"/>
      <c r="CK226" s="117"/>
      <c r="CL226" s="117"/>
      <c r="CM226" s="117"/>
      <c r="CN226" s="117"/>
      <c r="CO226" s="117"/>
      <c r="CP226" s="117"/>
      <c r="CQ226" s="117"/>
      <c r="CR226" s="117"/>
      <c r="CS226" s="117"/>
      <c r="CT226" s="117"/>
      <c r="CU226" s="117"/>
      <c r="CV226" s="117"/>
      <c r="CW226" s="117"/>
      <c r="CX226" s="117"/>
      <c r="CY226" s="117"/>
      <c r="CZ226" s="117"/>
      <c r="DA226" s="117"/>
      <c r="DB226" s="117"/>
      <c r="DC226" s="117"/>
      <c r="DD226" s="117"/>
      <c r="DE226" s="117"/>
      <c r="DF226" s="117"/>
      <c r="DG226" s="117"/>
      <c r="DH226" s="117"/>
      <c r="DI226" s="117"/>
      <c r="DJ226" s="117"/>
      <c r="DK226" s="117"/>
      <c r="DL226" s="117"/>
      <c r="DM226" s="117"/>
      <c r="DN226" s="117"/>
      <c r="DO226" s="117"/>
      <c r="DP226" s="117"/>
      <c r="DQ226" s="117"/>
      <c r="DR226" s="117"/>
      <c r="DS226" s="117"/>
      <c r="DT226" s="117"/>
      <c r="DU226" s="117"/>
      <c r="DV226" s="117"/>
      <c r="DW226" s="117"/>
      <c r="DX226" s="117"/>
      <c r="DY226" s="117"/>
      <c r="DZ226" s="21"/>
      <c r="EA226" s="21"/>
      <c r="EB226" s="21"/>
      <c r="EC226" s="21"/>
      <c r="ED226" s="21"/>
      <c r="EE226" s="21"/>
      <c r="EF226" s="21"/>
      <c r="EG226" s="21"/>
      <c r="EH226" s="21"/>
      <c r="EI226" s="21"/>
      <c r="EJ226" s="21"/>
      <c r="EK226" s="21"/>
      <c r="EL226" s="21"/>
      <c r="EM226" s="21"/>
      <c r="EN226" s="21"/>
      <c r="EO226" s="21"/>
      <c r="EP226" s="21"/>
      <c r="EQ226" s="21"/>
      <c r="ER226" s="21"/>
      <c r="ES226" s="21"/>
      <c r="ET226" s="21"/>
      <c r="EU226" s="21"/>
      <c r="EV226" s="21"/>
      <c r="EW226" s="21"/>
      <c r="EX226" s="21"/>
      <c r="EY226" s="21"/>
      <c r="EZ226" s="21"/>
      <c r="FA226" s="21"/>
      <c r="FB226" s="21"/>
      <c r="FC226" s="21"/>
      <c r="FD226" s="21"/>
      <c r="FE226" s="21"/>
      <c r="FF226" s="21"/>
      <c r="FG226" s="21"/>
      <c r="FH226" s="21"/>
      <c r="FI226" s="21"/>
      <c r="FJ226" s="21"/>
      <c r="FK226" s="21"/>
      <c r="FL226" s="21"/>
      <c r="FM226" s="21"/>
      <c r="FN226" s="21"/>
      <c r="FO226" s="21"/>
      <c r="FP226" s="21"/>
      <c r="FQ226" s="21"/>
      <c r="FR226" s="21"/>
      <c r="FS226" s="21"/>
      <c r="FT226" s="21"/>
      <c r="FU226" s="21"/>
      <c r="FV226" s="21"/>
      <c r="FW226" s="21"/>
      <c r="FX226" s="21"/>
      <c r="FY226" s="21"/>
      <c r="FZ226" s="21"/>
      <c r="GA226" s="21"/>
      <c r="GB226" s="21"/>
      <c r="GC226" s="21"/>
      <c r="GD226" s="21"/>
      <c r="GE226" s="21"/>
      <c r="GF226" s="21"/>
      <c r="GG226" s="21"/>
      <c r="GH226" s="21"/>
    </row>
    <row r="227" spans="1:190" ht="16.5" customHeight="1">
      <c r="A227" s="83"/>
      <c r="B227" s="83"/>
      <c r="C227" s="83"/>
      <c r="D227" s="85"/>
      <c r="E227" s="128"/>
      <c r="F227" s="129"/>
      <c r="G227" s="129"/>
      <c r="H227" s="129"/>
      <c r="I227" s="129"/>
      <c r="J227" s="129"/>
      <c r="K227" s="129"/>
      <c r="L227" s="129"/>
      <c r="M227" s="88"/>
      <c r="N227" s="88"/>
      <c r="O227" s="88"/>
      <c r="P227" s="88"/>
      <c r="Q227" s="88"/>
      <c r="R227" s="88"/>
      <c r="S227" s="130"/>
      <c r="T227" s="130"/>
      <c r="U227" s="130"/>
      <c r="V227" s="130"/>
      <c r="W227" s="130"/>
      <c r="X227" s="130"/>
      <c r="Y227" s="90"/>
      <c r="Z227" s="90"/>
      <c r="AA227" s="90"/>
      <c r="AB227" s="90"/>
      <c r="AC227" s="90"/>
      <c r="AD227" s="90"/>
      <c r="AE227" s="91"/>
      <c r="AF227" s="91"/>
      <c r="AG227" s="91"/>
      <c r="AH227" s="91"/>
      <c r="AI227" s="91"/>
      <c r="AJ227" s="91"/>
      <c r="AK227" s="226"/>
      <c r="AL227" s="226"/>
      <c r="AM227" s="226"/>
      <c r="AN227" s="226"/>
      <c r="AO227" s="226"/>
      <c r="AP227" s="226"/>
      <c r="AQ227" s="92"/>
      <c r="AR227" s="92"/>
      <c r="AS227" s="92"/>
      <c r="AT227" s="92"/>
      <c r="AU227" s="92"/>
      <c r="AV227" s="92"/>
      <c r="AW227" s="92"/>
      <c r="AX227" s="92"/>
      <c r="AY227" s="92"/>
      <c r="AZ227" s="91"/>
      <c r="BA227" s="91"/>
      <c r="BB227" s="91"/>
      <c r="BC227" s="91"/>
      <c r="BD227" s="117"/>
      <c r="BE227" s="131"/>
      <c r="BF227" s="131"/>
      <c r="BG227" s="131"/>
      <c r="BH227" s="131"/>
      <c r="BI227" s="131"/>
      <c r="BJ227" s="131"/>
      <c r="BK227" s="131"/>
      <c r="BL227" s="131"/>
      <c r="BM227" s="131"/>
      <c r="BN227" s="131"/>
      <c r="BO227" s="131"/>
      <c r="BP227" s="131"/>
      <c r="BQ227" s="131"/>
      <c r="BR227" s="131"/>
      <c r="BS227" s="131"/>
      <c r="BT227" s="131"/>
      <c r="BU227" s="131"/>
      <c r="BV227" s="131"/>
      <c r="BW227" s="131"/>
      <c r="BX227" s="131"/>
      <c r="BY227" s="131"/>
      <c r="BZ227" s="131"/>
      <c r="CA227" s="131"/>
      <c r="CB227" s="131"/>
      <c r="CC227" s="131"/>
      <c r="CD227" s="117"/>
      <c r="CE227" s="117"/>
      <c r="CF227" s="117"/>
      <c r="CG227" s="117"/>
      <c r="CH227" s="117"/>
      <c r="CI227" s="117"/>
      <c r="CJ227" s="117"/>
      <c r="CK227" s="117"/>
      <c r="CL227" s="117"/>
      <c r="CM227" s="117"/>
      <c r="CN227" s="117"/>
      <c r="CO227" s="117"/>
      <c r="CP227" s="117"/>
      <c r="CQ227" s="117"/>
      <c r="CR227" s="117"/>
      <c r="CS227" s="117"/>
      <c r="CT227" s="117"/>
      <c r="CU227" s="117"/>
      <c r="CV227" s="117"/>
      <c r="CW227" s="117"/>
      <c r="CX227" s="117"/>
      <c r="CY227" s="117"/>
      <c r="CZ227" s="117"/>
      <c r="DA227" s="117"/>
      <c r="DB227" s="117"/>
      <c r="DC227" s="117"/>
      <c r="DD227" s="117"/>
      <c r="DE227" s="117"/>
      <c r="DF227" s="117"/>
      <c r="DG227" s="117"/>
      <c r="DH227" s="117"/>
      <c r="DI227" s="117"/>
      <c r="DJ227" s="117"/>
      <c r="DK227" s="117"/>
      <c r="DL227" s="117"/>
      <c r="DM227" s="117"/>
      <c r="DN227" s="117"/>
      <c r="DO227" s="117"/>
      <c r="DP227" s="117"/>
      <c r="DQ227" s="117"/>
      <c r="DR227" s="117"/>
      <c r="DS227" s="117"/>
      <c r="DT227" s="117"/>
      <c r="DU227" s="117"/>
      <c r="DV227" s="117"/>
      <c r="DW227" s="117"/>
      <c r="DX227" s="117"/>
      <c r="DY227" s="117"/>
      <c r="DZ227" s="21"/>
      <c r="EA227" s="21"/>
      <c r="EB227" s="21"/>
      <c r="EC227" s="21"/>
      <c r="ED227" s="21"/>
      <c r="EE227" s="21"/>
      <c r="EF227" s="21"/>
      <c r="EG227" s="21"/>
      <c r="EH227" s="21"/>
      <c r="EI227" s="21"/>
      <c r="EJ227" s="21"/>
      <c r="EK227" s="21"/>
      <c r="EL227" s="21"/>
      <c r="EM227" s="21"/>
      <c r="EN227" s="21"/>
      <c r="EO227" s="21"/>
      <c r="EP227" s="21"/>
      <c r="EQ227" s="21"/>
      <c r="ER227" s="21"/>
      <c r="ES227" s="21"/>
      <c r="ET227" s="21"/>
      <c r="EU227" s="21"/>
      <c r="EV227" s="21"/>
      <c r="EW227" s="21"/>
      <c r="EX227" s="21"/>
      <c r="EY227" s="21"/>
      <c r="EZ227" s="21"/>
      <c r="FA227" s="21"/>
      <c r="FB227" s="21"/>
      <c r="FC227" s="21"/>
      <c r="FD227" s="21"/>
      <c r="FE227" s="21"/>
      <c r="FF227" s="21"/>
      <c r="FG227" s="21"/>
      <c r="FH227" s="21"/>
      <c r="FI227" s="21"/>
      <c r="FJ227" s="21"/>
      <c r="FK227" s="21"/>
      <c r="FL227" s="21"/>
      <c r="FM227" s="21"/>
      <c r="FN227" s="21"/>
      <c r="FO227" s="21"/>
      <c r="FP227" s="21"/>
      <c r="FQ227" s="21"/>
      <c r="FR227" s="21"/>
      <c r="FS227" s="21"/>
      <c r="FT227" s="21"/>
      <c r="FU227" s="21"/>
      <c r="FV227" s="21"/>
      <c r="FW227" s="21"/>
      <c r="FX227" s="21"/>
      <c r="FY227" s="21"/>
      <c r="FZ227" s="21"/>
      <c r="GA227" s="21"/>
      <c r="GB227" s="21"/>
      <c r="GC227" s="21"/>
      <c r="GD227" s="21"/>
      <c r="GE227" s="21"/>
      <c r="GF227" s="21"/>
      <c r="GG227" s="21"/>
      <c r="GH227" s="21"/>
    </row>
    <row r="228" spans="1:190" ht="16.5" customHeight="1">
      <c r="A228" s="83"/>
      <c r="B228" s="83"/>
      <c r="C228" s="83"/>
      <c r="D228" s="85"/>
      <c r="E228" s="128"/>
      <c r="F228" s="129"/>
      <c r="G228" s="129"/>
      <c r="H228" s="129"/>
      <c r="I228" s="129"/>
      <c r="J228" s="129"/>
      <c r="K228" s="129"/>
      <c r="L228" s="129"/>
      <c r="M228" s="88"/>
      <c r="N228" s="88"/>
      <c r="O228" s="88"/>
      <c r="P228" s="88"/>
      <c r="Q228" s="88"/>
      <c r="R228" s="88"/>
      <c r="S228" s="130"/>
      <c r="T228" s="130"/>
      <c r="U228" s="130"/>
      <c r="V228" s="130"/>
      <c r="W228" s="130"/>
      <c r="X228" s="130"/>
      <c r="Y228" s="90"/>
      <c r="Z228" s="90"/>
      <c r="AA228" s="90"/>
      <c r="AB228" s="90"/>
      <c r="AC228" s="90"/>
      <c r="AD228" s="90"/>
      <c r="AE228" s="91"/>
      <c r="AF228" s="91"/>
      <c r="AG228" s="91"/>
      <c r="AH228" s="91"/>
      <c r="AI228" s="91"/>
      <c r="AJ228" s="91"/>
      <c r="AK228" s="226"/>
      <c r="AL228" s="226"/>
      <c r="AM228" s="226"/>
      <c r="AN228" s="226"/>
      <c r="AO228" s="226"/>
      <c r="AP228" s="226"/>
      <c r="AQ228" s="92"/>
      <c r="AR228" s="92"/>
      <c r="AS228" s="92"/>
      <c r="AT228" s="92"/>
      <c r="AU228" s="92"/>
      <c r="AV228" s="92"/>
      <c r="AW228" s="92"/>
      <c r="AX228" s="92"/>
      <c r="AY228" s="92"/>
      <c r="AZ228" s="91"/>
      <c r="BA228" s="91"/>
      <c r="BB228" s="91"/>
      <c r="BC228" s="91"/>
      <c r="BD228" s="117"/>
      <c r="BE228" s="131"/>
      <c r="BF228" s="131"/>
      <c r="BG228" s="131"/>
      <c r="BH228" s="131"/>
      <c r="BI228" s="131"/>
      <c r="BJ228" s="131"/>
      <c r="BK228" s="131"/>
      <c r="BL228" s="131"/>
      <c r="BM228" s="131"/>
      <c r="BN228" s="131"/>
      <c r="BO228" s="131"/>
      <c r="BP228" s="131"/>
      <c r="BQ228" s="131"/>
      <c r="BR228" s="131"/>
      <c r="BS228" s="131"/>
      <c r="BT228" s="131"/>
      <c r="BU228" s="131"/>
      <c r="BV228" s="131"/>
      <c r="BW228" s="131"/>
      <c r="BX228" s="131"/>
      <c r="BY228" s="131"/>
      <c r="BZ228" s="131"/>
      <c r="CA228" s="131"/>
      <c r="CB228" s="131"/>
      <c r="CC228" s="131"/>
      <c r="CD228" s="117"/>
      <c r="CE228" s="117"/>
      <c r="CF228" s="117"/>
      <c r="CG228" s="117"/>
      <c r="CH228" s="117"/>
      <c r="CI228" s="117"/>
      <c r="CJ228" s="117"/>
      <c r="CK228" s="117"/>
      <c r="CL228" s="117"/>
      <c r="CM228" s="117"/>
      <c r="CN228" s="117"/>
      <c r="CO228" s="117"/>
      <c r="CP228" s="117"/>
      <c r="CQ228" s="117"/>
      <c r="CR228" s="117"/>
      <c r="CS228" s="117"/>
      <c r="CT228" s="117"/>
      <c r="CU228" s="117"/>
      <c r="CV228" s="117"/>
      <c r="CW228" s="117"/>
      <c r="CX228" s="117"/>
      <c r="CY228" s="117"/>
      <c r="CZ228" s="117"/>
      <c r="DA228" s="117"/>
      <c r="DB228" s="117"/>
      <c r="DC228" s="117"/>
      <c r="DD228" s="117"/>
      <c r="DE228" s="117"/>
      <c r="DF228" s="117"/>
      <c r="DG228" s="117"/>
      <c r="DH228" s="117"/>
      <c r="DI228" s="117"/>
      <c r="DJ228" s="117"/>
      <c r="DK228" s="117"/>
      <c r="DL228" s="117"/>
      <c r="DM228" s="117"/>
      <c r="DN228" s="117"/>
      <c r="DO228" s="117"/>
      <c r="DP228" s="117"/>
      <c r="DQ228" s="117"/>
      <c r="DR228" s="117"/>
      <c r="DS228" s="117"/>
      <c r="DT228" s="117"/>
      <c r="DU228" s="117"/>
      <c r="DV228" s="117"/>
      <c r="DW228" s="117"/>
      <c r="DX228" s="117"/>
      <c r="DY228" s="117"/>
      <c r="DZ228" s="21"/>
      <c r="EA228" s="21"/>
      <c r="EB228" s="21"/>
      <c r="EC228" s="21"/>
      <c r="ED228" s="21"/>
      <c r="EE228" s="21"/>
      <c r="EF228" s="21"/>
      <c r="EG228" s="21"/>
      <c r="EH228" s="21"/>
      <c r="EI228" s="21"/>
      <c r="EJ228" s="21"/>
      <c r="EK228" s="21"/>
      <c r="EL228" s="21"/>
      <c r="EM228" s="21"/>
      <c r="EN228" s="21"/>
      <c r="EO228" s="21"/>
      <c r="EP228" s="21"/>
      <c r="EQ228" s="21"/>
      <c r="ER228" s="21"/>
      <c r="ES228" s="21"/>
      <c r="ET228" s="21"/>
      <c r="EU228" s="21"/>
      <c r="EV228" s="21"/>
      <c r="EW228" s="21"/>
      <c r="EX228" s="21"/>
      <c r="EY228" s="21"/>
      <c r="EZ228" s="21"/>
      <c r="FA228" s="21"/>
      <c r="FB228" s="21"/>
      <c r="FC228" s="21"/>
      <c r="FD228" s="21"/>
      <c r="FE228" s="21"/>
      <c r="FF228" s="21"/>
      <c r="FG228" s="21"/>
      <c r="FH228" s="21"/>
      <c r="FI228" s="21"/>
      <c r="FJ228" s="21"/>
      <c r="FK228" s="21"/>
      <c r="FL228" s="21"/>
      <c r="FM228" s="21"/>
      <c r="FN228" s="21"/>
      <c r="FO228" s="21"/>
      <c r="FP228" s="21"/>
      <c r="FQ228" s="21"/>
      <c r="FR228" s="21"/>
      <c r="FS228" s="21"/>
      <c r="FT228" s="21"/>
      <c r="FU228" s="21"/>
      <c r="FV228" s="21"/>
      <c r="FW228" s="21"/>
      <c r="FX228" s="21"/>
      <c r="FY228" s="21"/>
      <c r="FZ228" s="21"/>
      <c r="GA228" s="21"/>
      <c r="GB228" s="21"/>
      <c r="GC228" s="21"/>
      <c r="GD228" s="21"/>
      <c r="GE228" s="21"/>
      <c r="GF228" s="21"/>
      <c r="GG228" s="21"/>
      <c r="GH228" s="21"/>
    </row>
    <row r="229" spans="1:190" ht="16.5" customHeight="1">
      <c r="A229" s="83"/>
      <c r="B229" s="83"/>
      <c r="C229" s="83"/>
      <c r="D229" s="85"/>
      <c r="E229" s="128"/>
      <c r="F229" s="129"/>
      <c r="G229" s="129"/>
      <c r="H229" s="129"/>
      <c r="I229" s="129"/>
      <c r="J229" s="129"/>
      <c r="K229" s="129"/>
      <c r="L229" s="129"/>
      <c r="M229" s="88"/>
      <c r="N229" s="88"/>
      <c r="O229" s="88"/>
      <c r="P229" s="88"/>
      <c r="Q229" s="88"/>
      <c r="R229" s="88"/>
      <c r="S229" s="130"/>
      <c r="T229" s="130"/>
      <c r="U229" s="130"/>
      <c r="V229" s="130"/>
      <c r="W229" s="130"/>
      <c r="X229" s="130"/>
      <c r="Y229" s="90"/>
      <c r="Z229" s="90"/>
      <c r="AA229" s="90"/>
      <c r="AB229" s="90"/>
      <c r="AC229" s="90"/>
      <c r="AD229" s="90"/>
      <c r="AE229" s="91"/>
      <c r="AF229" s="91"/>
      <c r="AG229" s="91"/>
      <c r="AH229" s="91"/>
      <c r="AI229" s="91"/>
      <c r="AJ229" s="91"/>
      <c r="AK229" s="226"/>
      <c r="AL229" s="226"/>
      <c r="AM229" s="226"/>
      <c r="AN229" s="226"/>
      <c r="AO229" s="226"/>
      <c r="AP229" s="226"/>
      <c r="AQ229" s="92"/>
      <c r="AR229" s="92"/>
      <c r="AS229" s="92"/>
      <c r="AT229" s="92"/>
      <c r="AU229" s="92"/>
      <c r="AV229" s="92"/>
      <c r="AW229" s="92"/>
      <c r="AX229" s="92"/>
      <c r="AY229" s="92"/>
      <c r="AZ229" s="91"/>
      <c r="BA229" s="132"/>
      <c r="BB229" s="91"/>
      <c r="BC229" s="91"/>
      <c r="BD229" s="117"/>
      <c r="BE229" s="131"/>
      <c r="BF229" s="131"/>
      <c r="BG229" s="131"/>
      <c r="BH229" s="131"/>
      <c r="BI229" s="131"/>
      <c r="BJ229" s="131"/>
      <c r="BK229" s="131"/>
      <c r="BL229" s="131"/>
      <c r="BM229" s="131"/>
      <c r="BN229" s="131"/>
      <c r="BO229" s="131"/>
      <c r="BP229" s="131"/>
      <c r="BQ229" s="131"/>
      <c r="BR229" s="131"/>
      <c r="BS229" s="131"/>
      <c r="BT229" s="131"/>
      <c r="BU229" s="131"/>
      <c r="BV229" s="131"/>
      <c r="BW229" s="131"/>
      <c r="BX229" s="131"/>
      <c r="BY229" s="131"/>
      <c r="BZ229" s="131"/>
      <c r="CA229" s="131"/>
      <c r="CB229" s="131"/>
      <c r="CC229" s="131"/>
      <c r="CD229" s="117"/>
      <c r="CE229" s="117"/>
      <c r="CF229" s="117"/>
      <c r="CG229" s="117"/>
      <c r="CH229" s="117"/>
      <c r="CI229" s="117"/>
      <c r="CJ229" s="117"/>
      <c r="CK229" s="117"/>
      <c r="CL229" s="117"/>
      <c r="CM229" s="117"/>
      <c r="CN229" s="117"/>
      <c r="CO229" s="117"/>
      <c r="CP229" s="117"/>
      <c r="CQ229" s="117"/>
      <c r="CR229" s="117"/>
      <c r="CS229" s="117"/>
      <c r="CT229" s="117"/>
      <c r="CU229" s="117"/>
      <c r="CV229" s="117"/>
      <c r="CW229" s="117"/>
      <c r="CX229" s="117"/>
      <c r="CY229" s="117"/>
      <c r="CZ229" s="117"/>
      <c r="DA229" s="117"/>
      <c r="DB229" s="117"/>
      <c r="DC229" s="117"/>
      <c r="DD229" s="117"/>
      <c r="DE229" s="117"/>
      <c r="DF229" s="117"/>
      <c r="DG229" s="117"/>
      <c r="DH229" s="117"/>
      <c r="DI229" s="117"/>
      <c r="DJ229" s="117"/>
      <c r="DK229" s="117"/>
      <c r="DL229" s="117"/>
      <c r="DM229" s="117"/>
      <c r="DN229" s="117"/>
      <c r="DO229" s="117"/>
      <c r="DP229" s="117"/>
      <c r="DQ229" s="117"/>
      <c r="DR229" s="117"/>
      <c r="DS229" s="117"/>
      <c r="DT229" s="117"/>
      <c r="DU229" s="117"/>
      <c r="DV229" s="117"/>
      <c r="DW229" s="117"/>
      <c r="DX229" s="117"/>
      <c r="DY229" s="117"/>
      <c r="DZ229" s="21"/>
      <c r="EA229" s="21"/>
      <c r="EB229" s="21"/>
      <c r="EC229" s="21"/>
      <c r="ED229" s="21"/>
      <c r="EE229" s="21"/>
      <c r="EF229" s="21"/>
      <c r="EG229" s="21"/>
      <c r="EH229" s="21"/>
      <c r="EI229" s="21"/>
      <c r="EJ229" s="21"/>
      <c r="EK229" s="21"/>
      <c r="EL229" s="21"/>
      <c r="EM229" s="21"/>
      <c r="EN229" s="21"/>
      <c r="EO229" s="21"/>
      <c r="EP229" s="21"/>
      <c r="EQ229" s="21"/>
      <c r="ER229" s="21"/>
      <c r="ES229" s="21"/>
      <c r="ET229" s="21"/>
      <c r="EU229" s="21"/>
      <c r="EV229" s="21"/>
      <c r="EW229" s="21"/>
      <c r="EX229" s="21"/>
      <c r="EY229" s="21"/>
      <c r="EZ229" s="21"/>
      <c r="FA229" s="21"/>
      <c r="FB229" s="21"/>
      <c r="FC229" s="21"/>
      <c r="FD229" s="21"/>
      <c r="FE229" s="21"/>
      <c r="FF229" s="21"/>
      <c r="FG229" s="21"/>
      <c r="FH229" s="21"/>
      <c r="FI229" s="21"/>
      <c r="FJ229" s="21"/>
      <c r="FK229" s="21"/>
      <c r="FL229" s="21"/>
      <c r="FM229" s="21"/>
      <c r="FN229" s="21"/>
      <c r="FO229" s="21"/>
      <c r="FP229" s="21"/>
      <c r="FQ229" s="21"/>
      <c r="FR229" s="21"/>
      <c r="FS229" s="21"/>
      <c r="FT229" s="21"/>
      <c r="FU229" s="21"/>
      <c r="FV229" s="21"/>
      <c r="FW229" s="21"/>
      <c r="FX229" s="21"/>
      <c r="FY229" s="21"/>
      <c r="FZ229" s="21"/>
      <c r="GA229" s="21"/>
      <c r="GB229" s="21"/>
      <c r="GC229" s="21"/>
      <c r="GD229" s="21"/>
      <c r="GE229" s="21"/>
      <c r="GF229" s="21"/>
      <c r="GG229" s="21"/>
      <c r="GH229" s="21"/>
    </row>
    <row r="230" spans="1:190" ht="16.5" customHeight="1">
      <c r="A230" s="83"/>
      <c r="B230" s="83"/>
      <c r="C230" s="83"/>
      <c r="D230" s="85"/>
      <c r="E230" s="128"/>
      <c r="F230" s="129"/>
      <c r="G230" s="129"/>
      <c r="H230" s="129"/>
      <c r="I230" s="129"/>
      <c r="J230" s="129"/>
      <c r="K230" s="129"/>
      <c r="L230" s="129"/>
      <c r="M230" s="88"/>
      <c r="N230" s="88"/>
      <c r="O230" s="88"/>
      <c r="P230" s="88"/>
      <c r="Q230" s="88"/>
      <c r="R230" s="88"/>
      <c r="S230" s="130"/>
      <c r="T230" s="130"/>
      <c r="U230" s="130"/>
      <c r="V230" s="130"/>
      <c r="W230" s="130"/>
      <c r="X230" s="130"/>
      <c r="Y230" s="90"/>
      <c r="Z230" s="90"/>
      <c r="AA230" s="90"/>
      <c r="AB230" s="90"/>
      <c r="AC230" s="90"/>
      <c r="AD230" s="90"/>
      <c r="AE230" s="91"/>
      <c r="AF230" s="91"/>
      <c r="AG230" s="91"/>
      <c r="AH230" s="91"/>
      <c r="AI230" s="91"/>
      <c r="AJ230" s="91"/>
      <c r="AK230" s="226"/>
      <c r="AL230" s="226"/>
      <c r="AM230" s="226"/>
      <c r="AN230" s="226"/>
      <c r="AO230" s="226"/>
      <c r="AP230" s="226"/>
      <c r="AQ230" s="92"/>
      <c r="AR230" s="92"/>
      <c r="AS230" s="92"/>
      <c r="AT230" s="92"/>
      <c r="AU230" s="92"/>
      <c r="AV230" s="92"/>
      <c r="AW230" s="92"/>
      <c r="AX230" s="92"/>
      <c r="AY230" s="92"/>
      <c r="AZ230" s="91"/>
      <c r="BA230" s="91"/>
      <c r="BB230" s="91"/>
      <c r="BC230" s="91"/>
      <c r="BD230" s="117"/>
      <c r="BE230" s="131"/>
      <c r="BF230" s="131"/>
      <c r="BG230" s="131"/>
      <c r="BH230" s="131"/>
      <c r="BI230" s="131"/>
      <c r="BJ230" s="131"/>
      <c r="BK230" s="131"/>
      <c r="BL230" s="131"/>
      <c r="BM230" s="131"/>
      <c r="BN230" s="131"/>
      <c r="BO230" s="131"/>
      <c r="BP230" s="131"/>
      <c r="BQ230" s="131"/>
      <c r="BR230" s="131"/>
      <c r="BS230" s="131"/>
      <c r="BT230" s="131"/>
      <c r="BU230" s="131"/>
      <c r="BV230" s="131"/>
      <c r="BW230" s="131"/>
      <c r="BX230" s="131"/>
      <c r="BY230" s="131"/>
      <c r="BZ230" s="131"/>
      <c r="CA230" s="131"/>
      <c r="CB230" s="131"/>
      <c r="CC230" s="131"/>
      <c r="CD230" s="117"/>
      <c r="CE230" s="117"/>
      <c r="CF230" s="117"/>
      <c r="CG230" s="117"/>
      <c r="CH230" s="117"/>
      <c r="CI230" s="117"/>
      <c r="CJ230" s="117"/>
      <c r="CK230" s="117"/>
      <c r="CL230" s="117"/>
      <c r="CM230" s="117"/>
      <c r="CN230" s="117"/>
      <c r="CO230" s="117"/>
      <c r="CP230" s="117"/>
      <c r="CQ230" s="117"/>
      <c r="CR230" s="117"/>
      <c r="CS230" s="117"/>
      <c r="CT230" s="117"/>
      <c r="CU230" s="117"/>
      <c r="CV230" s="117"/>
      <c r="CW230" s="117"/>
      <c r="CX230" s="117"/>
      <c r="CY230" s="117"/>
      <c r="CZ230" s="117"/>
      <c r="DA230" s="117"/>
      <c r="DB230" s="117"/>
      <c r="DC230" s="117"/>
      <c r="DD230" s="117"/>
      <c r="DE230" s="117"/>
      <c r="DF230" s="117"/>
      <c r="DG230" s="117"/>
      <c r="DH230" s="117"/>
      <c r="DI230" s="117"/>
      <c r="DJ230" s="117"/>
      <c r="DK230" s="117"/>
      <c r="DL230" s="117"/>
      <c r="DM230" s="117"/>
      <c r="DN230" s="117"/>
      <c r="DO230" s="117"/>
      <c r="DP230" s="117"/>
      <c r="DQ230" s="117"/>
      <c r="DR230" s="117"/>
      <c r="DS230" s="117"/>
      <c r="DT230" s="117"/>
      <c r="DU230" s="117"/>
      <c r="DV230" s="117"/>
      <c r="DW230" s="117"/>
      <c r="DX230" s="117"/>
      <c r="DY230" s="117"/>
      <c r="DZ230" s="21"/>
      <c r="EA230" s="21"/>
      <c r="EB230" s="21"/>
      <c r="EC230" s="21"/>
      <c r="ED230" s="21"/>
      <c r="EE230" s="21"/>
      <c r="EF230" s="21"/>
      <c r="EG230" s="21"/>
      <c r="EH230" s="21"/>
      <c r="EI230" s="21"/>
      <c r="EJ230" s="21"/>
      <c r="EK230" s="21"/>
      <c r="EL230" s="21"/>
      <c r="EM230" s="21"/>
      <c r="EN230" s="21"/>
      <c r="EO230" s="21"/>
      <c r="EP230" s="21"/>
      <c r="EQ230" s="21"/>
      <c r="ER230" s="21"/>
      <c r="ES230" s="21"/>
      <c r="ET230" s="21"/>
      <c r="EU230" s="21"/>
      <c r="EV230" s="21"/>
      <c r="EW230" s="21"/>
      <c r="EX230" s="21"/>
      <c r="EY230" s="21"/>
      <c r="EZ230" s="21"/>
      <c r="FA230" s="21"/>
      <c r="FB230" s="21"/>
      <c r="FC230" s="21"/>
      <c r="FD230" s="21"/>
      <c r="FE230" s="21"/>
      <c r="FF230" s="21"/>
      <c r="FG230" s="21"/>
      <c r="FH230" s="21"/>
      <c r="FI230" s="21"/>
      <c r="FJ230" s="21"/>
      <c r="FK230" s="21"/>
      <c r="FL230" s="21"/>
      <c r="FM230" s="21"/>
      <c r="FN230" s="21"/>
      <c r="FO230" s="21"/>
      <c r="FP230" s="21"/>
      <c r="FQ230" s="21"/>
      <c r="FR230" s="21"/>
      <c r="FS230" s="21"/>
      <c r="FT230" s="21"/>
      <c r="FU230" s="21"/>
      <c r="FV230" s="21"/>
      <c r="FW230" s="21"/>
      <c r="FX230" s="21"/>
      <c r="FY230" s="21"/>
      <c r="FZ230" s="21"/>
      <c r="GA230" s="21"/>
      <c r="GB230" s="21"/>
      <c r="GC230" s="21"/>
      <c r="GD230" s="21"/>
      <c r="GE230" s="21"/>
      <c r="GF230" s="21"/>
      <c r="GG230" s="21"/>
      <c r="GH230" s="21"/>
    </row>
    <row r="231" spans="1:190" ht="16.5" customHeight="1">
      <c r="A231" s="83"/>
      <c r="B231" s="83"/>
      <c r="C231" s="83"/>
      <c r="D231" s="85"/>
      <c r="E231" s="128"/>
      <c r="F231" s="129"/>
      <c r="G231" s="129"/>
      <c r="H231" s="129"/>
      <c r="I231" s="129"/>
      <c r="J231" s="129"/>
      <c r="K231" s="129"/>
      <c r="L231" s="129"/>
      <c r="M231" s="88"/>
      <c r="N231" s="88"/>
      <c r="O231" s="88"/>
      <c r="P231" s="88"/>
      <c r="Q231" s="88"/>
      <c r="R231" s="88"/>
      <c r="S231" s="130"/>
      <c r="T231" s="130"/>
      <c r="U231" s="130"/>
      <c r="V231" s="130"/>
      <c r="W231" s="130"/>
      <c r="X231" s="130"/>
      <c r="Y231" s="90"/>
      <c r="Z231" s="90"/>
      <c r="AA231" s="90"/>
      <c r="AB231" s="90"/>
      <c r="AC231" s="90"/>
      <c r="AD231" s="90"/>
      <c r="AE231" s="91"/>
      <c r="AF231" s="91"/>
      <c r="AG231" s="91"/>
      <c r="AH231" s="91"/>
      <c r="AI231" s="91"/>
      <c r="AJ231" s="91"/>
      <c r="AK231" s="226"/>
      <c r="AL231" s="226"/>
      <c r="AM231" s="226"/>
      <c r="AN231" s="226"/>
      <c r="AO231" s="226"/>
      <c r="AP231" s="226"/>
      <c r="AQ231" s="92"/>
      <c r="AR231" s="92"/>
      <c r="AS231" s="92"/>
      <c r="AT231" s="92"/>
      <c r="AU231" s="92"/>
      <c r="AV231" s="92"/>
      <c r="AW231" s="92"/>
      <c r="AX231" s="92"/>
      <c r="AY231" s="92"/>
      <c r="AZ231" s="91"/>
      <c r="BA231" s="91"/>
      <c r="BB231" s="91"/>
      <c r="BC231" s="91"/>
      <c r="BD231" s="117"/>
      <c r="BE231" s="131"/>
      <c r="BF231" s="131"/>
      <c r="BG231" s="131"/>
      <c r="BH231" s="131"/>
      <c r="BI231" s="131"/>
      <c r="BJ231" s="131"/>
      <c r="BK231" s="131"/>
      <c r="BL231" s="131"/>
      <c r="BM231" s="131"/>
      <c r="BN231" s="131"/>
      <c r="BO231" s="131"/>
      <c r="BP231" s="131"/>
      <c r="BQ231" s="131"/>
      <c r="BR231" s="131"/>
      <c r="BS231" s="131"/>
      <c r="BT231" s="131"/>
      <c r="BU231" s="131"/>
      <c r="BV231" s="131"/>
      <c r="BW231" s="131"/>
      <c r="BX231" s="131"/>
      <c r="BY231" s="131"/>
      <c r="BZ231" s="131"/>
      <c r="CA231" s="131"/>
      <c r="CB231" s="131"/>
      <c r="CC231" s="131"/>
      <c r="CD231" s="117"/>
      <c r="CE231" s="117"/>
      <c r="CF231" s="117"/>
      <c r="CG231" s="117"/>
      <c r="CH231" s="117"/>
      <c r="CI231" s="117"/>
      <c r="CJ231" s="117"/>
      <c r="CK231" s="117"/>
      <c r="CL231" s="117"/>
      <c r="CM231" s="117"/>
      <c r="CN231" s="117"/>
      <c r="CO231" s="117"/>
      <c r="CP231" s="117"/>
      <c r="CQ231" s="117"/>
      <c r="CR231" s="117"/>
      <c r="CS231" s="117"/>
      <c r="CT231" s="117"/>
      <c r="CU231" s="117"/>
      <c r="CV231" s="117"/>
      <c r="CW231" s="117"/>
      <c r="CX231" s="117"/>
      <c r="CY231" s="117"/>
      <c r="CZ231" s="117"/>
      <c r="DA231" s="117"/>
      <c r="DB231" s="117"/>
      <c r="DC231" s="117"/>
      <c r="DD231" s="117"/>
      <c r="DE231" s="117"/>
      <c r="DF231" s="117"/>
      <c r="DG231" s="117"/>
      <c r="DH231" s="117"/>
      <c r="DI231" s="117"/>
      <c r="DJ231" s="117"/>
      <c r="DK231" s="117"/>
      <c r="DL231" s="117"/>
      <c r="DM231" s="117"/>
      <c r="DN231" s="117"/>
      <c r="DO231" s="117"/>
      <c r="DP231" s="117"/>
      <c r="DQ231" s="117"/>
      <c r="DR231" s="117"/>
      <c r="DS231" s="117"/>
      <c r="DT231" s="117"/>
      <c r="DU231" s="117"/>
      <c r="DV231" s="117"/>
      <c r="DW231" s="117"/>
      <c r="DX231" s="117"/>
      <c r="DY231" s="117"/>
      <c r="DZ231" s="21"/>
      <c r="EA231" s="21"/>
      <c r="EB231" s="21"/>
      <c r="EC231" s="21"/>
      <c r="ED231" s="21"/>
      <c r="EE231" s="21"/>
      <c r="EF231" s="21"/>
      <c r="EG231" s="21"/>
      <c r="EH231" s="21"/>
      <c r="EI231" s="21"/>
      <c r="EJ231" s="21"/>
      <c r="EK231" s="21"/>
      <c r="EL231" s="21"/>
      <c r="EM231" s="21"/>
      <c r="EN231" s="21"/>
      <c r="EO231" s="21"/>
      <c r="EP231" s="21"/>
      <c r="EQ231" s="21"/>
      <c r="ER231" s="21"/>
      <c r="ES231" s="21"/>
      <c r="ET231" s="21"/>
      <c r="EU231" s="21"/>
      <c r="EV231" s="21"/>
      <c r="EW231" s="21"/>
      <c r="EX231" s="21"/>
      <c r="EY231" s="21"/>
      <c r="EZ231" s="21"/>
      <c r="FA231" s="21"/>
      <c r="FB231" s="21"/>
      <c r="FC231" s="21"/>
      <c r="FD231" s="21"/>
      <c r="FE231" s="21"/>
      <c r="FF231" s="21"/>
      <c r="FG231" s="21"/>
      <c r="FH231" s="21"/>
      <c r="FI231" s="21"/>
      <c r="FJ231" s="21"/>
      <c r="FK231" s="21"/>
      <c r="FL231" s="21"/>
      <c r="FM231" s="21"/>
      <c r="FN231" s="21"/>
      <c r="FO231" s="21"/>
      <c r="FP231" s="21"/>
      <c r="FQ231" s="21"/>
      <c r="FR231" s="21"/>
      <c r="FS231" s="21"/>
      <c r="FT231" s="21"/>
      <c r="FU231" s="21"/>
      <c r="FV231" s="21"/>
      <c r="FW231" s="21"/>
      <c r="FX231" s="21"/>
      <c r="FY231" s="21"/>
      <c r="FZ231" s="21"/>
      <c r="GA231" s="21"/>
      <c r="GB231" s="21"/>
      <c r="GC231" s="21"/>
      <c r="GD231" s="21"/>
      <c r="GE231" s="21"/>
      <c r="GF231" s="21"/>
      <c r="GG231" s="21"/>
      <c r="GH231" s="21"/>
    </row>
    <row r="232" spans="1:190" ht="16.5" customHeight="1">
      <c r="A232" s="83"/>
      <c r="B232" s="83"/>
      <c r="C232" s="83"/>
      <c r="D232" s="85"/>
      <c r="E232" s="128"/>
      <c r="F232" s="129"/>
      <c r="G232" s="129"/>
      <c r="H232" s="129"/>
      <c r="I232" s="129"/>
      <c r="J232" s="129"/>
      <c r="K232" s="129"/>
      <c r="L232" s="129"/>
      <c r="M232" s="88"/>
      <c r="N232" s="88"/>
      <c r="O232" s="88"/>
      <c r="P232" s="88"/>
      <c r="Q232" s="88"/>
      <c r="R232" s="88"/>
      <c r="S232" s="130"/>
      <c r="T232" s="130"/>
      <c r="U232" s="130"/>
      <c r="V232" s="130"/>
      <c r="W232" s="130"/>
      <c r="X232" s="130"/>
      <c r="Y232" s="90"/>
      <c r="Z232" s="90"/>
      <c r="AA232" s="90"/>
      <c r="AB232" s="90"/>
      <c r="AC232" s="90"/>
      <c r="AD232" s="90"/>
      <c r="AE232" s="91"/>
      <c r="AF232" s="91"/>
      <c r="AG232" s="91"/>
      <c r="AH232" s="91"/>
      <c r="AI232" s="91"/>
      <c r="AJ232" s="91"/>
      <c r="AK232" s="226"/>
      <c r="AL232" s="226"/>
      <c r="AM232" s="226"/>
      <c r="AN232" s="226"/>
      <c r="AO232" s="226"/>
      <c r="AP232" s="226"/>
      <c r="AQ232" s="92"/>
      <c r="AR232" s="92"/>
      <c r="AS232" s="92"/>
      <c r="AT232" s="92"/>
      <c r="AU232" s="92"/>
      <c r="AV232" s="92"/>
      <c r="AW232" s="92"/>
      <c r="AX232" s="92"/>
      <c r="AY232" s="92"/>
      <c r="AZ232" s="91"/>
      <c r="BA232" s="91"/>
      <c r="BB232" s="91"/>
      <c r="BC232" s="91"/>
      <c r="BD232" s="117"/>
      <c r="BE232" s="131"/>
      <c r="BF232" s="131"/>
      <c r="BG232" s="131"/>
      <c r="BH232" s="131"/>
      <c r="BI232" s="131"/>
      <c r="BJ232" s="131"/>
      <c r="BK232" s="131"/>
      <c r="BL232" s="131"/>
      <c r="BM232" s="131"/>
      <c r="BN232" s="131"/>
      <c r="BO232" s="131"/>
      <c r="BP232" s="131"/>
      <c r="BQ232" s="131"/>
      <c r="BR232" s="131"/>
      <c r="BS232" s="131"/>
      <c r="BT232" s="131"/>
      <c r="BU232" s="131"/>
      <c r="BV232" s="131"/>
      <c r="BW232" s="131"/>
      <c r="BX232" s="131"/>
      <c r="BY232" s="131"/>
      <c r="BZ232" s="131"/>
      <c r="CA232" s="131"/>
      <c r="CB232" s="131"/>
      <c r="CC232" s="131"/>
      <c r="CD232" s="117"/>
      <c r="CE232" s="117"/>
      <c r="CF232" s="117"/>
      <c r="CG232" s="117"/>
      <c r="CH232" s="117"/>
      <c r="CI232" s="117"/>
      <c r="CJ232" s="117"/>
      <c r="CK232" s="117"/>
      <c r="CL232" s="117"/>
      <c r="CM232" s="117"/>
      <c r="CN232" s="117"/>
      <c r="CO232" s="117"/>
      <c r="CP232" s="117"/>
      <c r="CQ232" s="117"/>
      <c r="CR232" s="117"/>
      <c r="CS232" s="117"/>
      <c r="CT232" s="117"/>
      <c r="CU232" s="117"/>
      <c r="CV232" s="117"/>
      <c r="CW232" s="117"/>
      <c r="CX232" s="117"/>
      <c r="CY232" s="117"/>
      <c r="CZ232" s="117"/>
      <c r="DA232" s="117"/>
      <c r="DB232" s="117"/>
      <c r="DC232" s="117"/>
      <c r="DD232" s="117"/>
      <c r="DE232" s="117"/>
      <c r="DF232" s="117"/>
      <c r="DG232" s="117"/>
      <c r="DH232" s="117"/>
      <c r="DI232" s="117"/>
      <c r="DJ232" s="117"/>
      <c r="DK232" s="117"/>
      <c r="DL232" s="117"/>
      <c r="DM232" s="117"/>
      <c r="DN232" s="117"/>
      <c r="DO232" s="117"/>
      <c r="DP232" s="117"/>
      <c r="DQ232" s="117"/>
      <c r="DR232" s="117"/>
      <c r="DS232" s="117"/>
      <c r="DT232" s="117"/>
      <c r="DU232" s="117"/>
      <c r="DV232" s="117"/>
      <c r="DW232" s="117"/>
      <c r="DX232" s="117"/>
      <c r="DY232" s="117"/>
      <c r="DZ232" s="21"/>
      <c r="EA232" s="21"/>
      <c r="EB232" s="21"/>
      <c r="EC232" s="21"/>
      <c r="ED232" s="21"/>
      <c r="EE232" s="21"/>
      <c r="EF232" s="21"/>
      <c r="EG232" s="21"/>
      <c r="EH232" s="21"/>
      <c r="EI232" s="21"/>
      <c r="EJ232" s="21"/>
      <c r="EK232" s="21"/>
      <c r="EL232" s="21"/>
      <c r="EM232" s="21"/>
      <c r="EN232" s="21"/>
      <c r="EO232" s="21"/>
      <c r="EP232" s="21"/>
      <c r="EQ232" s="21"/>
      <c r="ER232" s="21"/>
      <c r="ES232" s="21"/>
      <c r="ET232" s="21"/>
      <c r="EU232" s="21"/>
      <c r="EV232" s="21"/>
      <c r="EW232" s="21"/>
      <c r="EX232" s="21"/>
      <c r="EY232" s="21"/>
      <c r="EZ232" s="21"/>
      <c r="FA232" s="21"/>
      <c r="FB232" s="21"/>
      <c r="FC232" s="21"/>
      <c r="FD232" s="21"/>
      <c r="FE232" s="21"/>
      <c r="FF232" s="21"/>
      <c r="FG232" s="21"/>
      <c r="FH232" s="21"/>
      <c r="FI232" s="21"/>
      <c r="FJ232" s="21"/>
      <c r="FK232" s="21"/>
      <c r="FL232" s="21"/>
      <c r="FM232" s="21"/>
      <c r="FN232" s="21"/>
      <c r="FO232" s="21"/>
      <c r="FP232" s="21"/>
      <c r="FQ232" s="21"/>
      <c r="FR232" s="21"/>
      <c r="FS232" s="21"/>
      <c r="FT232" s="21"/>
      <c r="FU232" s="21"/>
      <c r="FV232" s="21"/>
      <c r="FW232" s="21"/>
      <c r="FX232" s="21"/>
      <c r="FY232" s="21"/>
      <c r="FZ232" s="21"/>
      <c r="GA232" s="21"/>
      <c r="GB232" s="21"/>
      <c r="GC232" s="21"/>
      <c r="GD232" s="21"/>
      <c r="GE232" s="21"/>
      <c r="GF232" s="21"/>
      <c r="GG232" s="21"/>
      <c r="GH232" s="21"/>
    </row>
    <row r="233" spans="1:190" ht="16.5" customHeight="1">
      <c r="A233" s="83"/>
      <c r="B233" s="83"/>
      <c r="C233" s="83"/>
      <c r="D233" s="85"/>
      <c r="E233" s="128"/>
      <c r="F233" s="129"/>
      <c r="G233" s="129"/>
      <c r="H233" s="129"/>
      <c r="I233" s="129"/>
      <c r="J233" s="129"/>
      <c r="K233" s="129"/>
      <c r="L233" s="129"/>
      <c r="M233" s="88"/>
      <c r="N233" s="88"/>
      <c r="O233" s="88"/>
      <c r="P233" s="88"/>
      <c r="Q233" s="88"/>
      <c r="R233" s="88"/>
      <c r="S233" s="130"/>
      <c r="T233" s="130"/>
      <c r="U233" s="130"/>
      <c r="V233" s="130"/>
      <c r="W233" s="130"/>
      <c r="X233" s="130"/>
      <c r="Y233" s="90"/>
      <c r="Z233" s="90"/>
      <c r="AA233" s="90"/>
      <c r="AB233" s="90"/>
      <c r="AC233" s="90"/>
      <c r="AD233" s="90"/>
      <c r="AE233" s="91"/>
      <c r="AF233" s="91"/>
      <c r="AG233" s="91"/>
      <c r="AH233" s="91"/>
      <c r="AI233" s="91"/>
      <c r="AJ233" s="91"/>
      <c r="AK233" s="226"/>
      <c r="AL233" s="226"/>
      <c r="AM233" s="226"/>
      <c r="AN233" s="226"/>
      <c r="AO233" s="226"/>
      <c r="AP233" s="226"/>
      <c r="AQ233" s="92"/>
      <c r="AR233" s="92"/>
      <c r="AS233" s="92"/>
      <c r="AT233" s="92"/>
      <c r="AU233" s="92"/>
      <c r="AV233" s="92"/>
      <c r="AW233" s="92"/>
      <c r="AX233" s="92"/>
      <c r="AY233" s="92"/>
      <c r="AZ233" s="91"/>
      <c r="BA233" s="91"/>
      <c r="BB233" s="91"/>
      <c r="BC233" s="91"/>
      <c r="BD233" s="117"/>
      <c r="BE233" s="131"/>
      <c r="BF233" s="131"/>
      <c r="BG233" s="131"/>
      <c r="BH233" s="131"/>
      <c r="BI233" s="131"/>
      <c r="BJ233" s="131"/>
      <c r="BK233" s="131"/>
      <c r="BL233" s="131"/>
      <c r="BM233" s="131"/>
      <c r="BN233" s="131"/>
      <c r="BO233" s="131"/>
      <c r="BP233" s="131"/>
      <c r="BQ233" s="131"/>
      <c r="BR233" s="131"/>
      <c r="BS233" s="131"/>
      <c r="BT233" s="131"/>
      <c r="BU233" s="131"/>
      <c r="BV233" s="131"/>
      <c r="BW233" s="131"/>
      <c r="BX233" s="131"/>
      <c r="BY233" s="131"/>
      <c r="BZ233" s="131"/>
      <c r="CA233" s="131"/>
      <c r="CB233" s="131"/>
      <c r="CC233" s="131"/>
      <c r="CD233" s="117"/>
      <c r="CE233" s="117"/>
      <c r="CF233" s="117"/>
      <c r="CG233" s="117"/>
      <c r="CH233" s="117"/>
      <c r="CI233" s="117"/>
      <c r="CJ233" s="117"/>
      <c r="CK233" s="117"/>
      <c r="CL233" s="117"/>
      <c r="CM233" s="117"/>
      <c r="CN233" s="117"/>
      <c r="CO233" s="117"/>
      <c r="CP233" s="117"/>
      <c r="CQ233" s="117"/>
      <c r="CR233" s="117"/>
      <c r="CS233" s="117"/>
      <c r="CT233" s="117"/>
      <c r="CU233" s="117"/>
      <c r="CV233" s="117"/>
      <c r="CW233" s="117"/>
      <c r="CX233" s="117"/>
      <c r="CY233" s="117"/>
      <c r="CZ233" s="117"/>
      <c r="DA233" s="117"/>
      <c r="DB233" s="117"/>
      <c r="DC233" s="117"/>
      <c r="DD233" s="117"/>
      <c r="DE233" s="117"/>
      <c r="DF233" s="117"/>
      <c r="DG233" s="117"/>
      <c r="DH233" s="117"/>
      <c r="DI233" s="117"/>
      <c r="DJ233" s="117"/>
      <c r="DK233" s="117"/>
      <c r="DL233" s="117"/>
      <c r="DM233" s="117"/>
      <c r="DN233" s="117"/>
      <c r="DO233" s="117"/>
      <c r="DP233" s="117"/>
      <c r="DQ233" s="117"/>
      <c r="DR233" s="117"/>
      <c r="DS233" s="117"/>
      <c r="DT233" s="117"/>
      <c r="DU233" s="117"/>
      <c r="DV233" s="117"/>
      <c r="DW233" s="117"/>
      <c r="DX233" s="117"/>
      <c r="DY233" s="117"/>
      <c r="DZ233" s="21"/>
      <c r="EA233" s="21"/>
      <c r="EB233" s="21"/>
      <c r="EC233" s="21"/>
      <c r="ED233" s="21"/>
      <c r="EE233" s="21"/>
      <c r="EF233" s="21"/>
      <c r="EG233" s="21"/>
      <c r="EH233" s="21"/>
      <c r="EI233" s="21"/>
      <c r="EJ233" s="21"/>
      <c r="EK233" s="21"/>
      <c r="EL233" s="21"/>
      <c r="EM233" s="21"/>
      <c r="EN233" s="21"/>
      <c r="EO233" s="21"/>
      <c r="EP233" s="21"/>
      <c r="EQ233" s="21"/>
      <c r="ER233" s="21"/>
      <c r="ES233" s="21"/>
      <c r="ET233" s="21"/>
      <c r="EU233" s="21"/>
      <c r="EV233" s="21"/>
      <c r="EW233" s="21"/>
      <c r="EX233" s="21"/>
      <c r="EY233" s="21"/>
      <c r="EZ233" s="21"/>
      <c r="FA233" s="21"/>
      <c r="FB233" s="21"/>
      <c r="FC233" s="21"/>
      <c r="FD233" s="21"/>
      <c r="FE233" s="21"/>
      <c r="FF233" s="21"/>
      <c r="FG233" s="21"/>
      <c r="FH233" s="21"/>
      <c r="FI233" s="21"/>
      <c r="FJ233" s="21"/>
      <c r="FK233" s="21"/>
      <c r="FL233" s="21"/>
      <c r="FM233" s="21"/>
      <c r="FN233" s="21"/>
      <c r="FO233" s="21"/>
      <c r="FP233" s="21"/>
      <c r="FQ233" s="21"/>
      <c r="FR233" s="21"/>
      <c r="FS233" s="21"/>
      <c r="FT233" s="21"/>
      <c r="FU233" s="21"/>
      <c r="FV233" s="21"/>
      <c r="FW233" s="21"/>
      <c r="FX233" s="21"/>
      <c r="FY233" s="21"/>
      <c r="FZ233" s="21"/>
      <c r="GA233" s="21"/>
      <c r="GB233" s="21"/>
      <c r="GC233" s="21"/>
      <c r="GD233" s="21"/>
      <c r="GE233" s="21"/>
      <c r="GF233" s="21"/>
      <c r="GG233" s="21"/>
      <c r="GH233" s="21"/>
    </row>
    <row r="234" spans="1:190" ht="16.5" customHeight="1">
      <c r="A234" s="83"/>
      <c r="B234" s="83"/>
      <c r="C234" s="83"/>
      <c r="D234" s="85"/>
      <c r="E234" s="128"/>
      <c r="F234" s="129"/>
      <c r="G234" s="129"/>
      <c r="H234" s="129"/>
      <c r="I234" s="129"/>
      <c r="J234" s="129"/>
      <c r="K234" s="129"/>
      <c r="L234" s="129"/>
      <c r="M234" s="88"/>
      <c r="N234" s="88"/>
      <c r="O234" s="88"/>
      <c r="P234" s="88"/>
      <c r="Q234" s="88"/>
      <c r="R234" s="88"/>
      <c r="S234" s="130"/>
      <c r="T234" s="130"/>
      <c r="U234" s="130"/>
      <c r="V234" s="130"/>
      <c r="W234" s="130"/>
      <c r="X234" s="130"/>
      <c r="Y234" s="90"/>
      <c r="Z234" s="90"/>
      <c r="AA234" s="90"/>
      <c r="AB234" s="90"/>
      <c r="AC234" s="90"/>
      <c r="AD234" s="90"/>
      <c r="AE234" s="91"/>
      <c r="AF234" s="91"/>
      <c r="AG234" s="91"/>
      <c r="AH234" s="91"/>
      <c r="AI234" s="91"/>
      <c r="AJ234" s="91"/>
      <c r="AK234" s="226"/>
      <c r="AL234" s="226"/>
      <c r="AM234" s="226"/>
      <c r="AN234" s="226"/>
      <c r="AO234" s="226"/>
      <c r="AP234" s="226"/>
      <c r="AQ234" s="92"/>
      <c r="AR234" s="92"/>
      <c r="AS234" s="92"/>
      <c r="AT234" s="92"/>
      <c r="AU234" s="92"/>
      <c r="AV234" s="92"/>
      <c r="AW234" s="92"/>
      <c r="AX234" s="92"/>
      <c r="AY234" s="92"/>
      <c r="AZ234" s="91"/>
      <c r="BA234" s="91"/>
      <c r="BB234" s="91"/>
      <c r="BC234" s="91"/>
      <c r="BD234" s="117"/>
      <c r="BE234" s="131"/>
      <c r="BF234" s="131"/>
      <c r="BG234" s="131"/>
      <c r="BH234" s="131"/>
      <c r="BI234" s="131"/>
      <c r="BJ234" s="131"/>
      <c r="BK234" s="131"/>
      <c r="BL234" s="131"/>
      <c r="BM234" s="131"/>
      <c r="BN234" s="131"/>
      <c r="BO234" s="131"/>
      <c r="BP234" s="131"/>
      <c r="BQ234" s="131"/>
      <c r="BR234" s="131"/>
      <c r="BS234" s="131"/>
      <c r="BT234" s="131"/>
      <c r="BU234" s="131"/>
      <c r="BV234" s="131"/>
      <c r="BW234" s="131"/>
      <c r="BX234" s="131"/>
      <c r="BY234" s="131"/>
      <c r="BZ234" s="131"/>
      <c r="CA234" s="131"/>
      <c r="CB234" s="131"/>
      <c r="CC234" s="131"/>
      <c r="CD234" s="117"/>
      <c r="CE234" s="117"/>
      <c r="CF234" s="117"/>
      <c r="CG234" s="117"/>
      <c r="CH234" s="117"/>
      <c r="CI234" s="117"/>
      <c r="CJ234" s="117"/>
      <c r="CK234" s="117"/>
      <c r="CL234" s="117"/>
      <c r="CM234" s="117"/>
      <c r="CN234" s="117"/>
      <c r="CO234" s="117"/>
      <c r="CP234" s="117"/>
      <c r="CQ234" s="117"/>
      <c r="CR234" s="117"/>
      <c r="CS234" s="117"/>
      <c r="CT234" s="117"/>
      <c r="CU234" s="117"/>
      <c r="CV234" s="117"/>
      <c r="CW234" s="117"/>
      <c r="CX234" s="117"/>
      <c r="CY234" s="117"/>
      <c r="CZ234" s="117"/>
      <c r="DA234" s="117"/>
      <c r="DB234" s="117"/>
      <c r="DC234" s="117"/>
      <c r="DD234" s="117"/>
      <c r="DE234" s="117"/>
      <c r="DF234" s="117"/>
      <c r="DG234" s="117"/>
      <c r="DH234" s="117"/>
      <c r="DI234" s="117"/>
      <c r="DJ234" s="117"/>
      <c r="DK234" s="117"/>
      <c r="DL234" s="117"/>
      <c r="DM234" s="117"/>
      <c r="DN234" s="117"/>
      <c r="DO234" s="117"/>
      <c r="DP234" s="117"/>
      <c r="DQ234" s="117"/>
      <c r="DR234" s="117"/>
      <c r="DS234" s="117"/>
      <c r="DT234" s="117"/>
      <c r="DU234" s="117"/>
      <c r="DV234" s="117"/>
      <c r="DW234" s="117"/>
      <c r="DX234" s="117"/>
      <c r="DY234" s="117"/>
      <c r="DZ234" s="21"/>
      <c r="EA234" s="21"/>
      <c r="EB234" s="21"/>
      <c r="EC234" s="21"/>
      <c r="ED234" s="21"/>
      <c r="EE234" s="21"/>
      <c r="EF234" s="21"/>
      <c r="EG234" s="21"/>
      <c r="EH234" s="21"/>
      <c r="EI234" s="21"/>
      <c r="EJ234" s="21"/>
      <c r="EK234" s="21"/>
      <c r="EL234" s="21"/>
      <c r="EM234" s="21"/>
      <c r="EN234" s="21"/>
      <c r="EO234" s="21"/>
      <c r="EP234" s="21"/>
      <c r="EQ234" s="21"/>
      <c r="ER234" s="21"/>
      <c r="ES234" s="21"/>
      <c r="ET234" s="21"/>
      <c r="EU234" s="21"/>
      <c r="EV234" s="21"/>
      <c r="EW234" s="21"/>
      <c r="EX234" s="21"/>
      <c r="EY234" s="21"/>
      <c r="EZ234" s="21"/>
      <c r="FA234" s="21"/>
      <c r="FB234" s="21"/>
      <c r="FC234" s="21"/>
      <c r="FD234" s="21"/>
      <c r="FE234" s="21"/>
      <c r="FF234" s="21"/>
      <c r="FG234" s="21"/>
      <c r="FH234" s="21"/>
      <c r="FI234" s="21"/>
      <c r="FJ234" s="21"/>
      <c r="FK234" s="21"/>
      <c r="FL234" s="21"/>
      <c r="FM234" s="21"/>
      <c r="FN234" s="21"/>
      <c r="FO234" s="21"/>
      <c r="FP234" s="21"/>
      <c r="FQ234" s="21"/>
      <c r="FR234" s="21"/>
      <c r="FS234" s="21"/>
      <c r="FT234" s="21"/>
      <c r="FU234" s="21"/>
      <c r="FV234" s="21"/>
      <c r="FW234" s="21"/>
      <c r="FX234" s="21"/>
      <c r="FY234" s="21"/>
      <c r="FZ234" s="21"/>
      <c r="GA234" s="21"/>
      <c r="GB234" s="21"/>
      <c r="GC234" s="21"/>
      <c r="GD234" s="21"/>
      <c r="GE234" s="21"/>
      <c r="GF234" s="21"/>
      <c r="GG234" s="21"/>
      <c r="GH234" s="21"/>
    </row>
    <row r="235" spans="1:190" ht="16.5" customHeight="1">
      <c r="A235" s="83"/>
      <c r="B235" s="83"/>
      <c r="C235" s="83"/>
      <c r="D235" s="85"/>
      <c r="E235" s="128"/>
      <c r="F235" s="129"/>
      <c r="G235" s="129"/>
      <c r="H235" s="129"/>
      <c r="I235" s="129"/>
      <c r="J235" s="129"/>
      <c r="K235" s="129"/>
      <c r="L235" s="129"/>
      <c r="M235" s="88"/>
      <c r="N235" s="88"/>
      <c r="O235" s="88"/>
      <c r="P235" s="88"/>
      <c r="Q235" s="88"/>
      <c r="R235" s="88"/>
      <c r="S235" s="130"/>
      <c r="T235" s="130"/>
      <c r="U235" s="130"/>
      <c r="V235" s="130"/>
      <c r="W235" s="130"/>
      <c r="X235" s="130"/>
      <c r="Y235" s="90"/>
      <c r="Z235" s="90"/>
      <c r="AA235" s="90"/>
      <c r="AB235" s="90"/>
      <c r="AC235" s="90"/>
      <c r="AD235" s="90"/>
      <c r="AE235" s="91"/>
      <c r="AF235" s="91"/>
      <c r="AG235" s="91"/>
      <c r="AH235" s="91"/>
      <c r="AI235" s="91"/>
      <c r="AJ235" s="91"/>
      <c r="AK235" s="226"/>
      <c r="AL235" s="226"/>
      <c r="AM235" s="226"/>
      <c r="AN235" s="226"/>
      <c r="AO235" s="226"/>
      <c r="AP235" s="226"/>
      <c r="AQ235" s="92"/>
      <c r="AR235" s="92"/>
      <c r="AS235" s="92"/>
      <c r="AT235" s="92"/>
      <c r="AU235" s="92"/>
      <c r="AV235" s="92"/>
      <c r="AW235" s="92"/>
      <c r="AX235" s="92"/>
      <c r="AY235" s="92"/>
      <c r="AZ235" s="91"/>
      <c r="BA235" s="132"/>
      <c r="BB235" s="91"/>
      <c r="BC235" s="91"/>
      <c r="BD235" s="117"/>
      <c r="BE235" s="131"/>
      <c r="BF235" s="131"/>
      <c r="BG235" s="131"/>
      <c r="BH235" s="131"/>
      <c r="BI235" s="131"/>
      <c r="BJ235" s="131"/>
      <c r="BK235" s="131"/>
      <c r="BL235" s="131"/>
      <c r="BM235" s="131"/>
      <c r="BN235" s="131"/>
      <c r="BO235" s="131"/>
      <c r="BP235" s="131"/>
      <c r="BQ235" s="131"/>
      <c r="BR235" s="131"/>
      <c r="BS235" s="131"/>
      <c r="BT235" s="131"/>
      <c r="BU235" s="131"/>
      <c r="BV235" s="131"/>
      <c r="BW235" s="131"/>
      <c r="BX235" s="131"/>
      <c r="BY235" s="131"/>
      <c r="BZ235" s="131"/>
      <c r="CA235" s="131"/>
      <c r="CB235" s="131"/>
      <c r="CC235" s="131"/>
      <c r="CD235" s="117"/>
      <c r="CE235" s="117"/>
      <c r="CF235" s="117"/>
      <c r="CG235" s="117"/>
      <c r="CH235" s="117"/>
      <c r="CI235" s="117"/>
      <c r="CJ235" s="117"/>
      <c r="CK235" s="117"/>
      <c r="CL235" s="117"/>
      <c r="CM235" s="117"/>
      <c r="CN235" s="117"/>
      <c r="CO235" s="117"/>
      <c r="CP235" s="117"/>
      <c r="CQ235" s="117"/>
      <c r="CR235" s="117"/>
      <c r="CS235" s="117"/>
      <c r="CT235" s="117"/>
      <c r="CU235" s="117"/>
      <c r="CV235" s="117"/>
      <c r="CW235" s="117"/>
      <c r="CX235" s="117"/>
      <c r="CY235" s="117"/>
      <c r="CZ235" s="117"/>
      <c r="DA235" s="117"/>
      <c r="DB235" s="117"/>
      <c r="DC235" s="117"/>
      <c r="DD235" s="117"/>
      <c r="DE235" s="117"/>
      <c r="DF235" s="117"/>
      <c r="DG235" s="117"/>
      <c r="DH235" s="117"/>
      <c r="DI235" s="117"/>
      <c r="DJ235" s="117"/>
      <c r="DK235" s="117"/>
      <c r="DL235" s="117"/>
      <c r="DM235" s="117"/>
      <c r="DN235" s="117"/>
      <c r="DO235" s="117"/>
      <c r="DP235" s="117"/>
      <c r="DQ235" s="117"/>
      <c r="DR235" s="117"/>
      <c r="DS235" s="117"/>
      <c r="DT235" s="117"/>
      <c r="DU235" s="117"/>
      <c r="DV235" s="117"/>
      <c r="DW235" s="117"/>
      <c r="DX235" s="117"/>
      <c r="DY235" s="117"/>
      <c r="DZ235" s="21"/>
      <c r="EA235" s="21"/>
      <c r="EB235" s="21"/>
      <c r="EC235" s="21"/>
      <c r="ED235" s="21"/>
      <c r="EE235" s="21"/>
      <c r="EF235" s="21"/>
      <c r="EG235" s="21"/>
      <c r="EH235" s="21"/>
      <c r="EI235" s="21"/>
      <c r="EJ235" s="21"/>
      <c r="EK235" s="21"/>
      <c r="EL235" s="21"/>
      <c r="EM235" s="21"/>
      <c r="EN235" s="21"/>
      <c r="EO235" s="21"/>
      <c r="EP235" s="21"/>
      <c r="EQ235" s="21"/>
      <c r="ER235" s="21"/>
      <c r="ES235" s="21"/>
      <c r="ET235" s="21"/>
      <c r="EU235" s="21"/>
      <c r="EV235" s="21"/>
      <c r="EW235" s="21"/>
      <c r="EX235" s="21"/>
      <c r="EY235" s="21"/>
      <c r="EZ235" s="21"/>
      <c r="FA235" s="21"/>
      <c r="FB235" s="21"/>
      <c r="FC235" s="21"/>
      <c r="FD235" s="21"/>
      <c r="FE235" s="21"/>
      <c r="FF235" s="21"/>
      <c r="FG235" s="21"/>
      <c r="FH235" s="21"/>
      <c r="FI235" s="21"/>
      <c r="FJ235" s="21"/>
      <c r="FK235" s="21"/>
      <c r="FL235" s="21"/>
      <c r="FM235" s="21"/>
      <c r="FN235" s="21"/>
      <c r="FO235" s="21"/>
      <c r="FP235" s="21"/>
      <c r="FQ235" s="21"/>
      <c r="FR235" s="21"/>
      <c r="FS235" s="21"/>
      <c r="FT235" s="21"/>
      <c r="FU235" s="21"/>
      <c r="FV235" s="21"/>
      <c r="FW235" s="21"/>
      <c r="FX235" s="21"/>
      <c r="FY235" s="21"/>
      <c r="FZ235" s="21"/>
      <c r="GA235" s="21"/>
      <c r="GB235" s="21"/>
      <c r="GC235" s="21"/>
      <c r="GD235" s="21"/>
      <c r="GE235" s="21"/>
      <c r="GF235" s="21"/>
      <c r="GG235" s="21"/>
      <c r="GH235" s="21"/>
    </row>
    <row r="236" spans="1:190" ht="16.5" customHeight="1">
      <c r="A236" s="83"/>
      <c r="B236" s="83"/>
      <c r="C236" s="83"/>
      <c r="D236" s="85"/>
      <c r="E236" s="128"/>
      <c r="F236" s="129"/>
      <c r="G236" s="129"/>
      <c r="H236" s="129"/>
      <c r="I236" s="129"/>
      <c r="J236" s="129"/>
      <c r="K236" s="129"/>
      <c r="L236" s="129"/>
      <c r="M236" s="88"/>
      <c r="N236" s="88"/>
      <c r="O236" s="88"/>
      <c r="P236" s="88"/>
      <c r="Q236" s="88"/>
      <c r="R236" s="88"/>
      <c r="S236" s="130"/>
      <c r="T236" s="130"/>
      <c r="U236" s="130"/>
      <c r="V236" s="130"/>
      <c r="W236" s="130"/>
      <c r="X236" s="130"/>
      <c r="Y236" s="90"/>
      <c r="Z236" s="90"/>
      <c r="AA236" s="90"/>
      <c r="AB236" s="90"/>
      <c r="AC236" s="90"/>
      <c r="AD236" s="90"/>
      <c r="AE236" s="91"/>
      <c r="AF236" s="91"/>
      <c r="AG236" s="91"/>
      <c r="AH236" s="91"/>
      <c r="AI236" s="91"/>
      <c r="AJ236" s="91"/>
      <c r="AK236" s="226"/>
      <c r="AL236" s="226"/>
      <c r="AM236" s="226"/>
      <c r="AN236" s="226"/>
      <c r="AO236" s="226"/>
      <c r="AP236" s="226"/>
      <c r="AQ236" s="92"/>
      <c r="AR236" s="92"/>
      <c r="AS236" s="92"/>
      <c r="AT236" s="92"/>
      <c r="AU236" s="92"/>
      <c r="AV236" s="92"/>
      <c r="AW236" s="92"/>
      <c r="AX236" s="92"/>
      <c r="AY236" s="92"/>
      <c r="AZ236" s="91"/>
      <c r="BA236" s="91"/>
      <c r="BB236" s="91"/>
      <c r="BC236" s="91"/>
      <c r="BD236" s="117"/>
      <c r="BE236" s="131"/>
      <c r="BF236" s="131"/>
      <c r="BG236" s="131"/>
      <c r="BH236" s="131"/>
      <c r="BI236" s="131"/>
      <c r="BJ236" s="131"/>
      <c r="BK236" s="131"/>
      <c r="BL236" s="131"/>
      <c r="BM236" s="131"/>
      <c r="BN236" s="131"/>
      <c r="BO236" s="131"/>
      <c r="BP236" s="131"/>
      <c r="BQ236" s="131"/>
      <c r="BR236" s="131"/>
      <c r="BS236" s="131"/>
      <c r="BT236" s="131"/>
      <c r="BU236" s="131"/>
      <c r="BV236" s="131"/>
      <c r="BW236" s="131"/>
      <c r="BX236" s="131"/>
      <c r="BY236" s="131"/>
      <c r="BZ236" s="131"/>
      <c r="CA236" s="131"/>
      <c r="CB236" s="131"/>
      <c r="CC236" s="131"/>
      <c r="CD236" s="117"/>
      <c r="CE236" s="117"/>
      <c r="CF236" s="117"/>
      <c r="CG236" s="117"/>
      <c r="CH236" s="117"/>
      <c r="CI236" s="117"/>
      <c r="CJ236" s="117"/>
      <c r="CK236" s="117"/>
      <c r="CL236" s="117"/>
      <c r="CM236" s="117"/>
      <c r="CN236" s="117"/>
      <c r="CO236" s="117"/>
      <c r="CP236" s="117"/>
      <c r="CQ236" s="117"/>
      <c r="CR236" s="117"/>
      <c r="CS236" s="117"/>
      <c r="CT236" s="117"/>
      <c r="CU236" s="117"/>
      <c r="CV236" s="117"/>
      <c r="CW236" s="117"/>
      <c r="CX236" s="117"/>
      <c r="CY236" s="117"/>
      <c r="CZ236" s="117"/>
      <c r="DA236" s="117"/>
      <c r="DB236" s="117"/>
      <c r="DC236" s="117"/>
      <c r="DD236" s="117"/>
      <c r="DE236" s="117"/>
      <c r="DF236" s="117"/>
      <c r="DG236" s="117"/>
      <c r="DH236" s="117"/>
      <c r="DI236" s="117"/>
      <c r="DJ236" s="117"/>
      <c r="DK236" s="117"/>
      <c r="DL236" s="117"/>
      <c r="DM236" s="117"/>
      <c r="DN236" s="117"/>
      <c r="DO236" s="117"/>
      <c r="DP236" s="117"/>
      <c r="DQ236" s="117"/>
      <c r="DR236" s="117"/>
      <c r="DS236" s="117"/>
      <c r="DT236" s="117"/>
      <c r="DU236" s="117"/>
      <c r="DV236" s="117"/>
      <c r="DW236" s="117"/>
      <c r="DX236" s="117"/>
      <c r="DY236" s="117"/>
      <c r="DZ236" s="21"/>
      <c r="EA236" s="21"/>
      <c r="EB236" s="21"/>
      <c r="EC236" s="21"/>
      <c r="ED236" s="21"/>
      <c r="EE236" s="21"/>
      <c r="EF236" s="21"/>
      <c r="EG236" s="21"/>
      <c r="EH236" s="21"/>
      <c r="EI236" s="21"/>
      <c r="EJ236" s="21"/>
      <c r="EK236" s="21"/>
      <c r="EL236" s="21"/>
      <c r="EM236" s="21"/>
      <c r="EN236" s="21"/>
      <c r="EO236" s="21"/>
      <c r="EP236" s="21"/>
      <c r="EQ236" s="21"/>
      <c r="ER236" s="21"/>
      <c r="ES236" s="21"/>
      <c r="ET236" s="21"/>
      <c r="EU236" s="21"/>
      <c r="EV236" s="21"/>
      <c r="EW236" s="21"/>
      <c r="EX236" s="21"/>
      <c r="EY236" s="21"/>
      <c r="EZ236" s="21"/>
      <c r="FA236" s="21"/>
      <c r="FB236" s="21"/>
      <c r="FC236" s="21"/>
      <c r="FD236" s="21"/>
      <c r="FE236" s="21"/>
      <c r="FF236" s="21"/>
      <c r="FG236" s="21"/>
      <c r="FH236" s="21"/>
      <c r="FI236" s="21"/>
      <c r="FJ236" s="21"/>
      <c r="FK236" s="21"/>
      <c r="FL236" s="21"/>
      <c r="FM236" s="21"/>
      <c r="FN236" s="21"/>
      <c r="FO236" s="21"/>
      <c r="FP236" s="21"/>
      <c r="FQ236" s="21"/>
      <c r="FR236" s="21"/>
      <c r="FS236" s="21"/>
      <c r="FT236" s="21"/>
      <c r="FU236" s="21"/>
      <c r="FV236" s="21"/>
      <c r="FW236" s="21"/>
      <c r="FX236" s="21"/>
      <c r="FY236" s="21"/>
      <c r="FZ236" s="21"/>
      <c r="GA236" s="21"/>
      <c r="GB236" s="21"/>
      <c r="GC236" s="21"/>
      <c r="GD236" s="21"/>
      <c r="GE236" s="21"/>
      <c r="GF236" s="21"/>
      <c r="GG236" s="21"/>
      <c r="GH236" s="21"/>
    </row>
    <row r="237" spans="1:190" ht="16.5" customHeight="1">
      <c r="A237" s="83"/>
      <c r="B237" s="83"/>
      <c r="C237" s="83"/>
      <c r="D237" s="85"/>
      <c r="E237" s="128"/>
      <c r="F237" s="129"/>
      <c r="G237" s="129"/>
      <c r="H237" s="129"/>
      <c r="I237" s="129"/>
      <c r="J237" s="129"/>
      <c r="K237" s="129"/>
      <c r="L237" s="129"/>
      <c r="M237" s="88"/>
      <c r="N237" s="88"/>
      <c r="O237" s="88"/>
      <c r="P237" s="88"/>
      <c r="Q237" s="88"/>
      <c r="R237" s="88"/>
      <c r="S237" s="130"/>
      <c r="T237" s="130"/>
      <c r="U237" s="130"/>
      <c r="V237" s="130"/>
      <c r="W237" s="130"/>
      <c r="X237" s="130"/>
      <c r="Y237" s="90"/>
      <c r="Z237" s="90"/>
      <c r="AA237" s="90"/>
      <c r="AB237" s="90"/>
      <c r="AC237" s="90"/>
      <c r="AD237" s="90"/>
      <c r="AE237" s="91"/>
      <c r="AF237" s="91"/>
      <c r="AG237" s="91"/>
      <c r="AH237" s="91"/>
      <c r="AI237" s="91"/>
      <c r="AJ237" s="91"/>
      <c r="AK237" s="226"/>
      <c r="AL237" s="226"/>
      <c r="AM237" s="226"/>
      <c r="AN237" s="226"/>
      <c r="AO237" s="226"/>
      <c r="AP237" s="226"/>
      <c r="AQ237" s="92"/>
      <c r="AR237" s="92"/>
      <c r="AS237" s="92"/>
      <c r="AT237" s="92"/>
      <c r="AU237" s="92"/>
      <c r="AV237" s="92"/>
      <c r="AW237" s="92"/>
      <c r="AX237" s="92"/>
      <c r="AY237" s="92"/>
      <c r="AZ237" s="91"/>
      <c r="BA237" s="91"/>
      <c r="BB237" s="91"/>
      <c r="BC237" s="91"/>
      <c r="BD237" s="117"/>
      <c r="BE237" s="131"/>
      <c r="BF237" s="131"/>
      <c r="BG237" s="131"/>
      <c r="BH237" s="131"/>
      <c r="BI237" s="131"/>
      <c r="BJ237" s="131"/>
      <c r="BK237" s="131"/>
      <c r="BL237" s="131"/>
      <c r="BM237" s="131"/>
      <c r="BN237" s="131"/>
      <c r="BO237" s="131"/>
      <c r="BP237" s="131"/>
      <c r="BQ237" s="131"/>
      <c r="BR237" s="131"/>
      <c r="BS237" s="131"/>
      <c r="BT237" s="131"/>
      <c r="BU237" s="131"/>
      <c r="BV237" s="131"/>
      <c r="BW237" s="131"/>
      <c r="BX237" s="131"/>
      <c r="BY237" s="131"/>
      <c r="BZ237" s="131"/>
      <c r="CA237" s="131"/>
      <c r="CB237" s="131"/>
      <c r="CC237" s="131"/>
      <c r="CD237" s="117"/>
      <c r="CE237" s="117"/>
      <c r="CF237" s="117"/>
      <c r="CG237" s="117"/>
      <c r="CH237" s="117"/>
      <c r="CI237" s="117"/>
      <c r="CJ237" s="117"/>
      <c r="CK237" s="117"/>
      <c r="CL237" s="117"/>
      <c r="CM237" s="117"/>
      <c r="CN237" s="117"/>
      <c r="CO237" s="117"/>
      <c r="CP237" s="117"/>
      <c r="CQ237" s="117"/>
      <c r="CR237" s="117"/>
      <c r="CS237" s="117"/>
      <c r="CT237" s="117"/>
      <c r="CU237" s="117"/>
      <c r="CV237" s="117"/>
      <c r="CW237" s="117"/>
      <c r="CX237" s="117"/>
      <c r="CY237" s="117"/>
      <c r="CZ237" s="117"/>
      <c r="DA237" s="117"/>
      <c r="DB237" s="117"/>
      <c r="DC237" s="117"/>
      <c r="DD237" s="117"/>
      <c r="DE237" s="117"/>
      <c r="DF237" s="117"/>
      <c r="DG237" s="117"/>
      <c r="DH237" s="117"/>
      <c r="DI237" s="117"/>
      <c r="DJ237" s="117"/>
      <c r="DK237" s="117"/>
      <c r="DL237" s="117"/>
      <c r="DM237" s="117"/>
      <c r="DN237" s="117"/>
      <c r="DO237" s="117"/>
      <c r="DP237" s="117"/>
      <c r="DQ237" s="117"/>
      <c r="DR237" s="117"/>
      <c r="DS237" s="117"/>
      <c r="DT237" s="117"/>
      <c r="DU237" s="117"/>
      <c r="DV237" s="117"/>
      <c r="DW237" s="117"/>
      <c r="DX237" s="117"/>
      <c r="DY237" s="117"/>
      <c r="DZ237" s="21"/>
      <c r="EA237" s="21"/>
      <c r="EB237" s="21"/>
      <c r="EC237" s="21"/>
      <c r="ED237" s="21"/>
      <c r="EE237" s="21"/>
      <c r="EF237" s="21"/>
      <c r="EG237" s="21"/>
      <c r="EH237" s="21"/>
      <c r="EI237" s="21"/>
      <c r="EJ237" s="21"/>
      <c r="EK237" s="21"/>
      <c r="EL237" s="21"/>
      <c r="EM237" s="21"/>
      <c r="EN237" s="21"/>
      <c r="EO237" s="21"/>
      <c r="EP237" s="21"/>
      <c r="EQ237" s="21"/>
      <c r="ER237" s="21"/>
      <c r="ES237" s="21"/>
      <c r="ET237" s="21"/>
      <c r="EU237" s="21"/>
      <c r="EV237" s="21"/>
      <c r="EW237" s="21"/>
      <c r="EX237" s="21"/>
      <c r="EY237" s="21"/>
      <c r="EZ237" s="21"/>
      <c r="FA237" s="21"/>
      <c r="FB237" s="21"/>
      <c r="FC237" s="21"/>
      <c r="FD237" s="21"/>
      <c r="FE237" s="21"/>
      <c r="FF237" s="21"/>
      <c r="FG237" s="21"/>
      <c r="FH237" s="21"/>
      <c r="FI237" s="21"/>
      <c r="FJ237" s="21"/>
      <c r="FK237" s="21"/>
      <c r="FL237" s="21"/>
      <c r="FM237" s="21"/>
      <c r="FN237" s="21"/>
      <c r="FO237" s="21"/>
      <c r="FP237" s="21"/>
      <c r="FQ237" s="21"/>
      <c r="FR237" s="21"/>
      <c r="FS237" s="21"/>
      <c r="FT237" s="21"/>
      <c r="FU237" s="21"/>
      <c r="FV237" s="21"/>
      <c r="FW237" s="21"/>
      <c r="FX237" s="21"/>
      <c r="FY237" s="21"/>
      <c r="FZ237" s="21"/>
      <c r="GA237" s="21"/>
      <c r="GB237" s="21"/>
      <c r="GC237" s="21"/>
      <c r="GD237" s="21"/>
      <c r="GE237" s="21"/>
      <c r="GF237" s="21"/>
      <c r="GG237" s="21"/>
      <c r="GH237" s="21"/>
    </row>
    <row r="238" spans="1:190" ht="16.5" customHeight="1">
      <c r="A238" s="83"/>
      <c r="B238" s="83"/>
      <c r="C238" s="83"/>
      <c r="D238" s="85"/>
      <c r="E238" s="128"/>
      <c r="F238" s="129"/>
      <c r="G238" s="129"/>
      <c r="H238" s="129"/>
      <c r="I238" s="129"/>
      <c r="J238" s="129"/>
      <c r="K238" s="129"/>
      <c r="L238" s="129"/>
      <c r="M238" s="88"/>
      <c r="N238" s="88"/>
      <c r="O238" s="88"/>
      <c r="P238" s="88"/>
      <c r="Q238" s="88"/>
      <c r="R238" s="88"/>
      <c r="S238" s="130"/>
      <c r="T238" s="130"/>
      <c r="U238" s="130"/>
      <c r="V238" s="130"/>
      <c r="W238" s="130"/>
      <c r="X238" s="130"/>
      <c r="Y238" s="90"/>
      <c r="Z238" s="90"/>
      <c r="AA238" s="90"/>
      <c r="AB238" s="90"/>
      <c r="AC238" s="90"/>
      <c r="AD238" s="90"/>
      <c r="AE238" s="91"/>
      <c r="AF238" s="91"/>
      <c r="AG238" s="91"/>
      <c r="AH238" s="91"/>
      <c r="AI238" s="91"/>
      <c r="AJ238" s="91"/>
      <c r="AK238" s="226"/>
      <c r="AL238" s="226"/>
      <c r="AM238" s="226"/>
      <c r="AN238" s="226"/>
      <c r="AO238" s="226"/>
      <c r="AP238" s="226"/>
      <c r="AQ238" s="92"/>
      <c r="AR238" s="92"/>
      <c r="AS238" s="92"/>
      <c r="AT238" s="92"/>
      <c r="AU238" s="92"/>
      <c r="AV238" s="92"/>
      <c r="AW238" s="92"/>
      <c r="AX238" s="92"/>
      <c r="AY238" s="92"/>
      <c r="AZ238" s="91"/>
      <c r="BA238" s="91"/>
      <c r="BB238" s="91"/>
      <c r="BC238" s="91"/>
      <c r="BD238" s="117"/>
      <c r="BE238" s="131"/>
      <c r="BF238" s="131"/>
      <c r="BG238" s="131"/>
      <c r="BH238" s="131"/>
      <c r="BI238" s="131"/>
      <c r="BJ238" s="131"/>
      <c r="BK238" s="131"/>
      <c r="BL238" s="131"/>
      <c r="BM238" s="131"/>
      <c r="BN238" s="131"/>
      <c r="BO238" s="131"/>
      <c r="BP238" s="131"/>
      <c r="BQ238" s="131"/>
      <c r="BR238" s="131"/>
      <c r="BS238" s="131"/>
      <c r="BT238" s="131"/>
      <c r="BU238" s="131"/>
      <c r="BV238" s="131"/>
      <c r="BW238" s="131"/>
      <c r="BX238" s="131"/>
      <c r="BY238" s="131"/>
      <c r="BZ238" s="131"/>
      <c r="CA238" s="131"/>
      <c r="CB238" s="131"/>
      <c r="CC238" s="131"/>
      <c r="CD238" s="117"/>
      <c r="CE238" s="117"/>
      <c r="CF238" s="117"/>
      <c r="CG238" s="117"/>
      <c r="CH238" s="117"/>
      <c r="CI238" s="117"/>
      <c r="CJ238" s="117"/>
      <c r="CK238" s="117"/>
      <c r="CL238" s="117"/>
      <c r="CM238" s="117"/>
      <c r="CN238" s="117"/>
      <c r="CO238" s="117"/>
      <c r="CP238" s="117"/>
      <c r="CQ238" s="117"/>
      <c r="CR238" s="117"/>
      <c r="CS238" s="117"/>
      <c r="CT238" s="117"/>
      <c r="CU238" s="117"/>
      <c r="CV238" s="117"/>
      <c r="CW238" s="117"/>
      <c r="CX238" s="117"/>
      <c r="CY238" s="117"/>
      <c r="CZ238" s="117"/>
      <c r="DA238" s="117"/>
      <c r="DB238" s="117"/>
      <c r="DC238" s="117"/>
      <c r="DD238" s="117"/>
      <c r="DE238" s="117"/>
      <c r="DF238" s="117"/>
      <c r="DG238" s="117"/>
      <c r="DH238" s="117"/>
      <c r="DI238" s="117"/>
      <c r="DJ238" s="117"/>
      <c r="DK238" s="117"/>
      <c r="DL238" s="117"/>
      <c r="DM238" s="117"/>
      <c r="DN238" s="117"/>
      <c r="DO238" s="117"/>
      <c r="DP238" s="117"/>
      <c r="DQ238" s="117"/>
      <c r="DR238" s="117"/>
      <c r="DS238" s="117"/>
      <c r="DT238" s="117"/>
      <c r="DU238" s="117"/>
      <c r="DV238" s="117"/>
      <c r="DW238" s="117"/>
      <c r="DX238" s="117"/>
      <c r="DY238" s="117"/>
      <c r="DZ238" s="21"/>
      <c r="EA238" s="21"/>
      <c r="EB238" s="21"/>
      <c r="EC238" s="21"/>
      <c r="ED238" s="21"/>
      <c r="EE238" s="21"/>
      <c r="EF238" s="21"/>
      <c r="EG238" s="21"/>
      <c r="EH238" s="21"/>
      <c r="EI238" s="21"/>
      <c r="EJ238" s="21"/>
      <c r="EK238" s="21"/>
      <c r="EL238" s="21"/>
      <c r="EM238" s="21"/>
      <c r="EN238" s="21"/>
      <c r="EO238" s="21"/>
      <c r="EP238" s="21"/>
      <c r="EQ238" s="21"/>
      <c r="ER238" s="21"/>
      <c r="ES238" s="21"/>
      <c r="ET238" s="21"/>
      <c r="EU238" s="21"/>
      <c r="EV238" s="21"/>
      <c r="EW238" s="21"/>
      <c r="EX238" s="21"/>
      <c r="EY238" s="21"/>
      <c r="EZ238" s="21"/>
      <c r="FA238" s="21"/>
      <c r="FB238" s="21"/>
      <c r="FC238" s="21"/>
      <c r="FD238" s="21"/>
      <c r="FE238" s="21"/>
      <c r="FF238" s="21"/>
      <c r="FG238" s="21"/>
      <c r="FH238" s="21"/>
      <c r="FI238" s="21"/>
      <c r="FJ238" s="21"/>
      <c r="FK238" s="21"/>
      <c r="FL238" s="21"/>
      <c r="FM238" s="21"/>
      <c r="FN238" s="21"/>
      <c r="FO238" s="21"/>
      <c r="FP238" s="21"/>
      <c r="FQ238" s="21"/>
      <c r="FR238" s="21"/>
      <c r="FS238" s="21"/>
      <c r="FT238" s="21"/>
      <c r="FU238" s="21"/>
      <c r="FV238" s="21"/>
      <c r="FW238" s="21"/>
      <c r="FX238" s="21"/>
      <c r="FY238" s="21"/>
      <c r="FZ238" s="21"/>
      <c r="GA238" s="21"/>
      <c r="GB238" s="21"/>
      <c r="GC238" s="21"/>
      <c r="GD238" s="21"/>
      <c r="GE238" s="21"/>
      <c r="GF238" s="21"/>
      <c r="GG238" s="21"/>
      <c r="GH238" s="21"/>
    </row>
    <row r="239" spans="1:190" ht="16.5" customHeight="1">
      <c r="A239" s="83"/>
      <c r="B239" s="83"/>
      <c r="C239" s="83"/>
      <c r="D239" s="85"/>
      <c r="E239" s="128"/>
      <c r="F239" s="129"/>
      <c r="G239" s="129"/>
      <c r="H239" s="129"/>
      <c r="I239" s="129"/>
      <c r="J239" s="129"/>
      <c r="K239" s="129"/>
      <c r="L239" s="129"/>
      <c r="M239" s="88"/>
      <c r="N239" s="88"/>
      <c r="O239" s="88"/>
      <c r="P239" s="88"/>
      <c r="Q239" s="88"/>
      <c r="R239" s="88"/>
      <c r="S239" s="130"/>
      <c r="T239" s="130"/>
      <c r="U239" s="130"/>
      <c r="V239" s="130"/>
      <c r="W239" s="130"/>
      <c r="X239" s="130"/>
      <c r="Y239" s="90"/>
      <c r="Z239" s="90"/>
      <c r="AA239" s="90"/>
      <c r="AB239" s="90"/>
      <c r="AC239" s="90"/>
      <c r="AD239" s="90"/>
      <c r="AE239" s="91"/>
      <c r="AF239" s="91"/>
      <c r="AG239" s="91"/>
      <c r="AH239" s="91"/>
      <c r="AI239" s="91"/>
      <c r="AJ239" s="91"/>
      <c r="AK239" s="226"/>
      <c r="AL239" s="226"/>
      <c r="AM239" s="226"/>
      <c r="AN239" s="226"/>
      <c r="AO239" s="226"/>
      <c r="AP239" s="226"/>
      <c r="AQ239" s="92"/>
      <c r="AR239" s="92"/>
      <c r="AS239" s="92"/>
      <c r="AT239" s="92"/>
      <c r="AU239" s="92"/>
      <c r="AV239" s="92"/>
      <c r="AW239" s="92"/>
      <c r="AX239" s="92"/>
      <c r="AY239" s="92"/>
      <c r="AZ239" s="91"/>
      <c r="BA239" s="91"/>
      <c r="BB239" s="91"/>
      <c r="BC239" s="91"/>
      <c r="BD239" s="117"/>
      <c r="BE239" s="131"/>
      <c r="BF239" s="131"/>
      <c r="BG239" s="131"/>
      <c r="BH239" s="131"/>
      <c r="BI239" s="131"/>
      <c r="BJ239" s="131"/>
      <c r="BK239" s="131"/>
      <c r="BL239" s="131"/>
      <c r="BM239" s="131"/>
      <c r="BN239" s="131"/>
      <c r="BO239" s="131"/>
      <c r="BP239" s="131"/>
      <c r="BQ239" s="131"/>
      <c r="BR239" s="131"/>
      <c r="BS239" s="131"/>
      <c r="BT239" s="131"/>
      <c r="BU239" s="131"/>
      <c r="BV239" s="131"/>
      <c r="BW239" s="131"/>
      <c r="BX239" s="131"/>
      <c r="BY239" s="131"/>
      <c r="BZ239" s="131"/>
      <c r="CA239" s="131"/>
      <c r="CB239" s="131"/>
      <c r="CC239" s="131"/>
      <c r="CD239" s="117"/>
      <c r="CE239" s="117"/>
      <c r="CF239" s="117"/>
      <c r="CG239" s="117"/>
      <c r="CH239" s="117"/>
      <c r="CI239" s="117"/>
      <c r="CJ239" s="117"/>
      <c r="CK239" s="117"/>
      <c r="CL239" s="117"/>
      <c r="CM239" s="117"/>
      <c r="CN239" s="117"/>
      <c r="CO239" s="117"/>
      <c r="CP239" s="117"/>
      <c r="CQ239" s="117"/>
      <c r="CR239" s="117"/>
      <c r="CS239" s="117"/>
      <c r="CT239" s="117"/>
      <c r="CU239" s="117"/>
      <c r="CV239" s="117"/>
      <c r="CW239" s="117"/>
      <c r="CX239" s="117"/>
      <c r="CY239" s="117"/>
      <c r="CZ239" s="117"/>
      <c r="DA239" s="117"/>
      <c r="DB239" s="117"/>
      <c r="DC239" s="117"/>
      <c r="DD239" s="117"/>
      <c r="DE239" s="117"/>
      <c r="DF239" s="117"/>
      <c r="DG239" s="117"/>
      <c r="DH239" s="117"/>
      <c r="DI239" s="117"/>
      <c r="DJ239" s="117"/>
      <c r="DK239" s="117"/>
      <c r="DL239" s="117"/>
      <c r="DM239" s="117"/>
      <c r="DN239" s="117"/>
      <c r="DO239" s="117"/>
      <c r="DP239" s="117"/>
      <c r="DQ239" s="117"/>
      <c r="DR239" s="117"/>
      <c r="DS239" s="117"/>
      <c r="DT239" s="117"/>
      <c r="DU239" s="117"/>
      <c r="DV239" s="117"/>
      <c r="DW239" s="117"/>
      <c r="DX239" s="117"/>
      <c r="DY239" s="117"/>
      <c r="DZ239" s="21"/>
      <c r="EA239" s="21"/>
      <c r="EB239" s="21"/>
      <c r="EC239" s="21"/>
      <c r="ED239" s="21"/>
      <c r="EE239" s="21"/>
      <c r="EF239" s="21"/>
      <c r="EG239" s="21"/>
      <c r="EH239" s="21"/>
      <c r="EI239" s="21"/>
      <c r="EJ239" s="21"/>
      <c r="EK239" s="21"/>
      <c r="EL239" s="21"/>
      <c r="EM239" s="21"/>
      <c r="EN239" s="21"/>
      <c r="EO239" s="21"/>
      <c r="EP239" s="21"/>
      <c r="EQ239" s="21"/>
      <c r="ER239" s="21"/>
      <c r="ES239" s="21"/>
      <c r="ET239" s="21"/>
      <c r="EU239" s="21"/>
      <c r="EV239" s="21"/>
      <c r="EW239" s="21"/>
      <c r="EX239" s="21"/>
      <c r="EY239" s="21"/>
      <c r="EZ239" s="21"/>
      <c r="FA239" s="21"/>
      <c r="FB239" s="21"/>
      <c r="FC239" s="21"/>
      <c r="FD239" s="21"/>
      <c r="FE239" s="21"/>
      <c r="FF239" s="21"/>
      <c r="FG239" s="21"/>
      <c r="FH239" s="21"/>
      <c r="FI239" s="21"/>
      <c r="FJ239" s="21"/>
      <c r="FK239" s="21"/>
      <c r="FL239" s="21"/>
      <c r="FM239" s="21"/>
      <c r="FN239" s="21"/>
      <c r="FO239" s="21"/>
      <c r="FP239" s="21"/>
      <c r="FQ239" s="21"/>
      <c r="FR239" s="21"/>
      <c r="FS239" s="21"/>
      <c r="FT239" s="21"/>
      <c r="FU239" s="21"/>
      <c r="FV239" s="21"/>
      <c r="FW239" s="21"/>
      <c r="FX239" s="21"/>
      <c r="FY239" s="21"/>
      <c r="FZ239" s="21"/>
      <c r="GA239" s="21"/>
      <c r="GB239" s="21"/>
      <c r="GC239" s="21"/>
      <c r="GD239" s="21"/>
      <c r="GE239" s="21"/>
      <c r="GF239" s="21"/>
      <c r="GG239" s="21"/>
      <c r="GH239" s="21"/>
    </row>
    <row r="240" spans="1:190" ht="16.5" customHeight="1">
      <c r="A240" s="83"/>
      <c r="B240" s="83"/>
      <c r="C240" s="83"/>
      <c r="D240" s="85"/>
      <c r="E240" s="128"/>
      <c r="F240" s="129"/>
      <c r="G240" s="129"/>
      <c r="H240" s="129"/>
      <c r="I240" s="129"/>
      <c r="J240" s="129"/>
      <c r="K240" s="129"/>
      <c r="L240" s="129"/>
      <c r="M240" s="88"/>
      <c r="N240" s="88"/>
      <c r="O240" s="88"/>
      <c r="P240" s="88"/>
      <c r="Q240" s="88"/>
      <c r="R240" s="88"/>
      <c r="S240" s="130"/>
      <c r="T240" s="130"/>
      <c r="U240" s="130"/>
      <c r="V240" s="130"/>
      <c r="W240" s="130"/>
      <c r="X240" s="130"/>
      <c r="Y240" s="90"/>
      <c r="Z240" s="90"/>
      <c r="AA240" s="90"/>
      <c r="AB240" s="90"/>
      <c r="AC240" s="90"/>
      <c r="AD240" s="90"/>
      <c r="AE240" s="91"/>
      <c r="AF240" s="91"/>
      <c r="AG240" s="91"/>
      <c r="AH240" s="91"/>
      <c r="AI240" s="91"/>
      <c r="AJ240" s="91"/>
      <c r="AK240" s="226"/>
      <c r="AL240" s="226"/>
      <c r="AM240" s="226"/>
      <c r="AN240" s="226"/>
      <c r="AO240" s="226"/>
      <c r="AP240" s="226"/>
      <c r="AQ240" s="92"/>
      <c r="AR240" s="92"/>
      <c r="AS240" s="92"/>
      <c r="AT240" s="92"/>
      <c r="AU240" s="92"/>
      <c r="AV240" s="92"/>
      <c r="AW240" s="92"/>
      <c r="AX240" s="92"/>
      <c r="AY240" s="92"/>
      <c r="AZ240" s="91"/>
      <c r="BA240" s="91"/>
      <c r="BB240" s="91"/>
      <c r="BC240" s="91"/>
      <c r="BD240" s="117"/>
      <c r="BE240" s="131"/>
      <c r="BF240" s="131"/>
      <c r="BG240" s="131"/>
      <c r="BH240" s="131"/>
      <c r="BI240" s="131"/>
      <c r="BJ240" s="131"/>
      <c r="BK240" s="131"/>
      <c r="BL240" s="131"/>
      <c r="BM240" s="131"/>
      <c r="BN240" s="131"/>
      <c r="BO240" s="131"/>
      <c r="BP240" s="131"/>
      <c r="BQ240" s="131"/>
      <c r="BR240" s="131"/>
      <c r="BS240" s="131"/>
      <c r="BT240" s="131"/>
      <c r="BU240" s="131"/>
      <c r="BV240" s="131"/>
      <c r="BW240" s="131"/>
      <c r="BX240" s="131"/>
      <c r="BY240" s="131"/>
      <c r="BZ240" s="131"/>
      <c r="CA240" s="131"/>
      <c r="CB240" s="131"/>
      <c r="CC240" s="131"/>
      <c r="CD240" s="117"/>
      <c r="CE240" s="117"/>
      <c r="CF240" s="117"/>
      <c r="CG240" s="117"/>
      <c r="CH240" s="117"/>
      <c r="CI240" s="117"/>
      <c r="CJ240" s="117"/>
      <c r="CK240" s="117"/>
      <c r="CL240" s="117"/>
      <c r="CM240" s="117"/>
      <c r="CN240" s="117"/>
      <c r="CO240" s="117"/>
      <c r="CP240" s="117"/>
      <c r="CQ240" s="117"/>
      <c r="CR240" s="117"/>
      <c r="CS240" s="117"/>
      <c r="CT240" s="117"/>
      <c r="CU240" s="117"/>
      <c r="CV240" s="117"/>
      <c r="CW240" s="117"/>
      <c r="CX240" s="117"/>
      <c r="CY240" s="117"/>
      <c r="CZ240" s="117"/>
      <c r="DA240" s="117"/>
      <c r="DB240" s="117"/>
      <c r="DC240" s="117"/>
      <c r="DD240" s="117"/>
      <c r="DE240" s="117"/>
      <c r="DF240" s="117"/>
      <c r="DG240" s="117"/>
      <c r="DH240" s="117"/>
      <c r="DI240" s="117"/>
      <c r="DJ240" s="117"/>
      <c r="DK240" s="117"/>
      <c r="DL240" s="117"/>
      <c r="DM240" s="117"/>
      <c r="DN240" s="117"/>
      <c r="DO240" s="117"/>
      <c r="DP240" s="117"/>
      <c r="DQ240" s="117"/>
      <c r="DR240" s="117"/>
      <c r="DS240" s="117"/>
      <c r="DT240" s="117"/>
      <c r="DU240" s="117"/>
      <c r="DV240" s="117"/>
      <c r="DW240" s="117"/>
      <c r="DX240" s="117"/>
      <c r="DY240" s="117"/>
      <c r="DZ240" s="21"/>
      <c r="EA240" s="21"/>
      <c r="EB240" s="21"/>
      <c r="EC240" s="21"/>
      <c r="ED240" s="21"/>
      <c r="EE240" s="21"/>
      <c r="EF240" s="21"/>
      <c r="EG240" s="21"/>
      <c r="EH240" s="21"/>
      <c r="EI240" s="21"/>
      <c r="EJ240" s="21"/>
      <c r="EK240" s="21"/>
      <c r="EL240" s="21"/>
      <c r="EM240" s="21"/>
      <c r="EN240" s="21"/>
      <c r="EO240" s="21"/>
      <c r="EP240" s="21"/>
      <c r="EQ240" s="21"/>
      <c r="ER240" s="21"/>
      <c r="ES240" s="21"/>
      <c r="ET240" s="21"/>
      <c r="EU240" s="21"/>
      <c r="EV240" s="21"/>
      <c r="EW240" s="21"/>
      <c r="EX240" s="21"/>
      <c r="EY240" s="21"/>
      <c r="EZ240" s="21"/>
      <c r="FA240" s="21"/>
      <c r="FB240" s="21"/>
      <c r="FC240" s="21"/>
      <c r="FD240" s="21"/>
      <c r="FE240" s="21"/>
      <c r="FF240" s="21"/>
      <c r="FG240" s="21"/>
      <c r="FH240" s="21"/>
      <c r="FI240" s="21"/>
      <c r="FJ240" s="21"/>
      <c r="FK240" s="21"/>
      <c r="FL240" s="21"/>
      <c r="FM240" s="21"/>
      <c r="FN240" s="21"/>
      <c r="FO240" s="21"/>
      <c r="FP240" s="21"/>
      <c r="FQ240" s="21"/>
      <c r="FR240" s="21"/>
      <c r="FS240" s="21"/>
      <c r="FT240" s="21"/>
      <c r="FU240" s="21"/>
      <c r="FV240" s="21"/>
      <c r="FW240" s="21"/>
      <c r="FX240" s="21"/>
      <c r="FY240" s="21"/>
      <c r="FZ240" s="21"/>
      <c r="GA240" s="21"/>
      <c r="GB240" s="21"/>
      <c r="GC240" s="21"/>
      <c r="GD240" s="21"/>
      <c r="GE240" s="21"/>
      <c r="GF240" s="21"/>
      <c r="GG240" s="21"/>
      <c r="GH240" s="21"/>
    </row>
    <row r="241" spans="1:190" ht="16.5" customHeight="1">
      <c r="A241" s="83"/>
      <c r="B241" s="83"/>
      <c r="C241" s="83"/>
      <c r="D241" s="85"/>
      <c r="E241" s="128"/>
      <c r="F241" s="129"/>
      <c r="G241" s="129"/>
      <c r="H241" s="129"/>
      <c r="I241" s="129"/>
      <c r="J241" s="129"/>
      <c r="K241" s="129"/>
      <c r="L241" s="129"/>
      <c r="M241" s="88"/>
      <c r="N241" s="88"/>
      <c r="O241" s="88"/>
      <c r="P241" s="88"/>
      <c r="Q241" s="88"/>
      <c r="R241" s="88"/>
      <c r="S241" s="130"/>
      <c r="T241" s="130"/>
      <c r="U241" s="130"/>
      <c r="V241" s="130"/>
      <c r="W241" s="130"/>
      <c r="X241" s="130"/>
      <c r="Y241" s="90"/>
      <c r="Z241" s="90"/>
      <c r="AA241" s="90"/>
      <c r="AB241" s="90"/>
      <c r="AC241" s="90"/>
      <c r="AD241" s="90"/>
      <c r="AE241" s="91"/>
      <c r="AF241" s="91"/>
      <c r="AG241" s="91"/>
      <c r="AH241" s="91"/>
      <c r="AI241" s="91"/>
      <c r="AJ241" s="91"/>
      <c r="AK241" s="226"/>
      <c r="AL241" s="226"/>
      <c r="AM241" s="226"/>
      <c r="AN241" s="226"/>
      <c r="AO241" s="226"/>
      <c r="AP241" s="226"/>
      <c r="AQ241" s="92"/>
      <c r="AR241" s="92"/>
      <c r="AS241" s="92"/>
      <c r="AT241" s="92"/>
      <c r="AU241" s="92"/>
      <c r="AV241" s="92"/>
      <c r="AW241" s="92"/>
      <c r="AX241" s="92"/>
      <c r="AY241" s="92"/>
      <c r="AZ241" s="91"/>
      <c r="BA241" s="132"/>
      <c r="BB241" s="91"/>
      <c r="BC241" s="91"/>
      <c r="BD241" s="117"/>
      <c r="BE241" s="131"/>
      <c r="BF241" s="131"/>
      <c r="BG241" s="131"/>
      <c r="BH241" s="131"/>
      <c r="BI241" s="131"/>
      <c r="BJ241" s="131"/>
      <c r="BK241" s="131"/>
      <c r="BL241" s="131"/>
      <c r="BM241" s="131"/>
      <c r="BN241" s="131"/>
      <c r="BO241" s="131"/>
      <c r="BP241" s="131"/>
      <c r="BQ241" s="131"/>
      <c r="BR241" s="131"/>
      <c r="BS241" s="131"/>
      <c r="BT241" s="131"/>
      <c r="BU241" s="131"/>
      <c r="BV241" s="131"/>
      <c r="BW241" s="131"/>
      <c r="BX241" s="131"/>
      <c r="BY241" s="131"/>
      <c r="BZ241" s="131"/>
      <c r="CA241" s="131"/>
      <c r="CB241" s="131"/>
      <c r="CC241" s="131"/>
      <c r="CD241" s="117"/>
      <c r="CE241" s="117"/>
      <c r="CF241" s="117"/>
      <c r="CG241" s="117"/>
      <c r="CH241" s="117"/>
      <c r="CI241" s="117"/>
      <c r="CJ241" s="117"/>
      <c r="CK241" s="117"/>
      <c r="CL241" s="117"/>
      <c r="CM241" s="117"/>
      <c r="CN241" s="117"/>
      <c r="CO241" s="117"/>
      <c r="CP241" s="117"/>
      <c r="CQ241" s="117"/>
      <c r="CR241" s="117"/>
      <c r="CS241" s="117"/>
      <c r="CT241" s="117"/>
      <c r="CU241" s="117"/>
      <c r="CV241" s="117"/>
      <c r="CW241" s="117"/>
      <c r="CX241" s="117"/>
      <c r="CY241" s="117"/>
      <c r="CZ241" s="117"/>
      <c r="DA241" s="117"/>
      <c r="DB241" s="117"/>
      <c r="DC241" s="117"/>
      <c r="DD241" s="117"/>
      <c r="DE241" s="117"/>
      <c r="DF241" s="117"/>
      <c r="DG241" s="117"/>
      <c r="DH241" s="117"/>
      <c r="DI241" s="117"/>
      <c r="DJ241" s="117"/>
      <c r="DK241" s="117"/>
      <c r="DL241" s="117"/>
      <c r="DM241" s="117"/>
      <c r="DN241" s="117"/>
      <c r="DO241" s="117"/>
      <c r="DP241" s="117"/>
      <c r="DQ241" s="117"/>
      <c r="DR241" s="117"/>
      <c r="DS241" s="117"/>
      <c r="DT241" s="117"/>
      <c r="DU241" s="117"/>
      <c r="DV241" s="117"/>
      <c r="DW241" s="117"/>
      <c r="DX241" s="117"/>
      <c r="DY241" s="117"/>
      <c r="DZ241" s="21"/>
      <c r="EA241" s="21"/>
      <c r="EB241" s="21"/>
      <c r="EC241" s="21"/>
      <c r="ED241" s="21"/>
      <c r="EE241" s="21"/>
      <c r="EF241" s="21"/>
      <c r="EG241" s="21"/>
      <c r="EH241" s="21"/>
      <c r="EI241" s="21"/>
      <c r="EJ241" s="21"/>
      <c r="EK241" s="21"/>
      <c r="EL241" s="21"/>
      <c r="EM241" s="21"/>
      <c r="EN241" s="21"/>
      <c r="EO241" s="21"/>
      <c r="EP241" s="21"/>
      <c r="EQ241" s="21"/>
      <c r="ER241" s="21"/>
      <c r="ES241" s="21"/>
      <c r="ET241" s="21"/>
      <c r="EU241" s="21"/>
      <c r="EV241" s="21"/>
      <c r="EW241" s="21"/>
      <c r="EX241" s="21"/>
      <c r="EY241" s="21"/>
      <c r="EZ241" s="21"/>
      <c r="FA241" s="21"/>
      <c r="FB241" s="21"/>
      <c r="FC241" s="21"/>
      <c r="FD241" s="21"/>
      <c r="FE241" s="21"/>
      <c r="FF241" s="21"/>
      <c r="FG241" s="21"/>
      <c r="FH241" s="21"/>
      <c r="FI241" s="21"/>
      <c r="FJ241" s="21"/>
      <c r="FK241" s="21"/>
      <c r="FL241" s="21"/>
      <c r="FM241" s="21"/>
      <c r="FN241" s="21"/>
      <c r="FO241" s="21"/>
      <c r="FP241" s="21"/>
      <c r="FQ241" s="21"/>
      <c r="FR241" s="21"/>
      <c r="FS241" s="21"/>
      <c r="FT241" s="21"/>
      <c r="FU241" s="21"/>
      <c r="FV241" s="21"/>
      <c r="FW241" s="21"/>
      <c r="FX241" s="21"/>
      <c r="FY241" s="21"/>
      <c r="FZ241" s="21"/>
      <c r="GA241" s="21"/>
      <c r="GB241" s="21"/>
      <c r="GC241" s="21"/>
      <c r="GD241" s="21"/>
      <c r="GE241" s="21"/>
      <c r="GF241" s="21"/>
      <c r="GG241" s="21"/>
      <c r="GH241" s="21"/>
    </row>
    <row r="242" spans="1:190" ht="16.5" customHeight="1">
      <c r="A242" s="83"/>
      <c r="B242" s="83"/>
      <c r="C242" s="83"/>
      <c r="D242" s="85"/>
      <c r="E242" s="128"/>
      <c r="F242" s="129"/>
      <c r="G242" s="129"/>
      <c r="H242" s="129"/>
      <c r="I242" s="129"/>
      <c r="J242" s="129"/>
      <c r="K242" s="129"/>
      <c r="L242" s="129"/>
      <c r="M242" s="88"/>
      <c r="N242" s="88"/>
      <c r="O242" s="88"/>
      <c r="P242" s="88"/>
      <c r="Q242" s="88"/>
      <c r="R242" s="88"/>
      <c r="S242" s="130"/>
      <c r="T242" s="130"/>
      <c r="U242" s="130"/>
      <c r="V242" s="130"/>
      <c r="W242" s="130"/>
      <c r="X242" s="130"/>
      <c r="Y242" s="90"/>
      <c r="Z242" s="90"/>
      <c r="AA242" s="90"/>
      <c r="AB242" s="90"/>
      <c r="AC242" s="90"/>
      <c r="AD242" s="90"/>
      <c r="AE242" s="91"/>
      <c r="AF242" s="91"/>
      <c r="AG242" s="91"/>
      <c r="AH242" s="91"/>
      <c r="AI242" s="91"/>
      <c r="AJ242" s="91"/>
      <c r="AK242" s="226"/>
      <c r="AL242" s="226"/>
      <c r="AM242" s="226"/>
      <c r="AN242" s="226"/>
      <c r="AO242" s="226"/>
      <c r="AP242" s="226"/>
      <c r="AQ242" s="92"/>
      <c r="AR242" s="92"/>
      <c r="AS242" s="92"/>
      <c r="AT242" s="92"/>
      <c r="AU242" s="92"/>
      <c r="AV242" s="92"/>
      <c r="AW242" s="92"/>
      <c r="AX242" s="92"/>
      <c r="AY242" s="92"/>
      <c r="AZ242" s="91"/>
      <c r="BA242" s="91"/>
      <c r="BB242" s="91"/>
      <c r="BC242" s="91"/>
      <c r="BD242" s="117"/>
      <c r="BE242" s="131"/>
      <c r="BF242" s="131"/>
      <c r="BG242" s="131"/>
      <c r="BH242" s="131"/>
      <c r="BI242" s="131"/>
      <c r="BJ242" s="131"/>
      <c r="BK242" s="131"/>
      <c r="BL242" s="131"/>
      <c r="BM242" s="131"/>
      <c r="BN242" s="131"/>
      <c r="BO242" s="131"/>
      <c r="BP242" s="131"/>
      <c r="BQ242" s="131"/>
      <c r="BR242" s="131"/>
      <c r="BS242" s="131"/>
      <c r="BT242" s="131"/>
      <c r="BU242" s="131"/>
      <c r="BV242" s="131"/>
      <c r="BW242" s="131"/>
      <c r="BX242" s="131"/>
      <c r="BY242" s="131"/>
      <c r="BZ242" s="131"/>
      <c r="CA242" s="131"/>
      <c r="CB242" s="131"/>
      <c r="CC242" s="131"/>
      <c r="CD242" s="117"/>
      <c r="CE242" s="117"/>
      <c r="CF242" s="117"/>
      <c r="CG242" s="117"/>
      <c r="CH242" s="117"/>
      <c r="CI242" s="117"/>
      <c r="CJ242" s="117"/>
      <c r="CK242" s="117"/>
      <c r="CL242" s="117"/>
      <c r="CM242" s="117"/>
      <c r="CN242" s="117"/>
      <c r="CO242" s="117"/>
      <c r="CP242" s="117"/>
      <c r="CQ242" s="117"/>
      <c r="CR242" s="117"/>
      <c r="CS242" s="117"/>
      <c r="CT242" s="117"/>
      <c r="CU242" s="117"/>
      <c r="CV242" s="117"/>
      <c r="CW242" s="117"/>
      <c r="CX242" s="117"/>
      <c r="CY242" s="117"/>
      <c r="CZ242" s="117"/>
      <c r="DA242" s="117"/>
      <c r="DB242" s="117"/>
      <c r="DC242" s="117"/>
      <c r="DD242" s="117"/>
      <c r="DE242" s="117"/>
      <c r="DF242" s="117"/>
      <c r="DG242" s="117"/>
      <c r="DH242" s="117"/>
      <c r="DI242" s="117"/>
      <c r="DJ242" s="117"/>
      <c r="DK242" s="117"/>
      <c r="DL242" s="117"/>
      <c r="DM242" s="117"/>
      <c r="DN242" s="117"/>
      <c r="DO242" s="117"/>
      <c r="DP242" s="117"/>
      <c r="DQ242" s="117"/>
      <c r="DR242" s="117"/>
      <c r="DS242" s="117"/>
      <c r="DT242" s="117"/>
      <c r="DU242" s="117"/>
      <c r="DV242" s="117"/>
      <c r="DW242" s="117"/>
      <c r="DX242" s="117"/>
      <c r="DY242" s="117"/>
      <c r="DZ242" s="21"/>
      <c r="EA242" s="21"/>
      <c r="EB242" s="21"/>
      <c r="EC242" s="21"/>
      <c r="ED242" s="21"/>
      <c r="EE242" s="21"/>
      <c r="EF242" s="21"/>
      <c r="EG242" s="21"/>
      <c r="EH242" s="21"/>
      <c r="EI242" s="21"/>
      <c r="EJ242" s="21"/>
      <c r="EK242" s="21"/>
      <c r="EL242" s="21"/>
      <c r="EM242" s="21"/>
      <c r="EN242" s="21"/>
      <c r="EO242" s="21"/>
      <c r="EP242" s="21"/>
      <c r="EQ242" s="21"/>
      <c r="ER242" s="21"/>
      <c r="ES242" s="21"/>
      <c r="ET242" s="21"/>
      <c r="EU242" s="21"/>
      <c r="EV242" s="21"/>
      <c r="EW242" s="21"/>
      <c r="EX242" s="21"/>
      <c r="EY242" s="21"/>
      <c r="EZ242" s="21"/>
      <c r="FA242" s="21"/>
      <c r="FB242" s="21"/>
      <c r="FC242" s="21"/>
      <c r="FD242" s="21"/>
      <c r="FE242" s="21"/>
      <c r="FF242" s="21"/>
      <c r="FG242" s="21"/>
      <c r="FH242" s="21"/>
      <c r="FI242" s="21"/>
      <c r="FJ242" s="21"/>
      <c r="FK242" s="21"/>
      <c r="FL242" s="21"/>
      <c r="FM242" s="21"/>
      <c r="FN242" s="21"/>
      <c r="FO242" s="21"/>
      <c r="FP242" s="21"/>
      <c r="FQ242" s="21"/>
      <c r="FR242" s="21"/>
      <c r="FS242" s="21"/>
      <c r="FT242" s="21"/>
      <c r="FU242" s="21"/>
      <c r="FV242" s="21"/>
      <c r="FW242" s="21"/>
      <c r="FX242" s="21"/>
      <c r="FY242" s="21"/>
      <c r="FZ242" s="21"/>
      <c r="GA242" s="21"/>
      <c r="GB242" s="21"/>
      <c r="GC242" s="21"/>
      <c r="GD242" s="21"/>
      <c r="GE242" s="21"/>
      <c r="GF242" s="21"/>
      <c r="GG242" s="21"/>
      <c r="GH242" s="21"/>
    </row>
    <row r="243" spans="1:190" ht="16.5" customHeight="1">
      <c r="A243" s="83"/>
      <c r="B243" s="83"/>
      <c r="C243" s="83"/>
      <c r="D243" s="85"/>
      <c r="E243" s="128"/>
      <c r="F243" s="129"/>
      <c r="G243" s="129"/>
      <c r="H243" s="129"/>
      <c r="I243" s="129"/>
      <c r="J243" s="129"/>
      <c r="K243" s="129"/>
      <c r="L243" s="129"/>
      <c r="M243" s="88"/>
      <c r="N243" s="88"/>
      <c r="O243" s="88"/>
      <c r="P243" s="88"/>
      <c r="Q243" s="88"/>
      <c r="R243" s="88"/>
      <c r="S243" s="130"/>
      <c r="T243" s="130"/>
      <c r="U243" s="130"/>
      <c r="V243" s="130"/>
      <c r="W243" s="130"/>
      <c r="X243" s="130"/>
      <c r="Y243" s="90"/>
      <c r="Z243" s="90"/>
      <c r="AA243" s="90"/>
      <c r="AB243" s="90"/>
      <c r="AC243" s="90"/>
      <c r="AD243" s="90"/>
      <c r="AE243" s="91"/>
      <c r="AF243" s="91"/>
      <c r="AG243" s="91"/>
      <c r="AH243" s="91"/>
      <c r="AI243" s="91"/>
      <c r="AJ243" s="91"/>
      <c r="AK243" s="226"/>
      <c r="AL243" s="226"/>
      <c r="AM243" s="226"/>
      <c r="AN243" s="226"/>
      <c r="AO243" s="226"/>
      <c r="AP243" s="226"/>
      <c r="AQ243" s="92"/>
      <c r="AR243" s="92"/>
      <c r="AS243" s="92"/>
      <c r="AT243" s="92"/>
      <c r="AU243" s="92"/>
      <c r="AV243" s="92"/>
      <c r="AW243" s="92"/>
      <c r="AX243" s="92"/>
      <c r="AY243" s="92"/>
      <c r="AZ243" s="91"/>
      <c r="BA243" s="91"/>
      <c r="BB243" s="91"/>
      <c r="BC243" s="91"/>
      <c r="BD243" s="117"/>
      <c r="BE243" s="131"/>
      <c r="BF243" s="131"/>
      <c r="BG243" s="131"/>
      <c r="BH243" s="131"/>
      <c r="BI243" s="131"/>
      <c r="BJ243" s="131"/>
      <c r="BK243" s="131"/>
      <c r="BL243" s="131"/>
      <c r="BM243" s="131"/>
      <c r="BN243" s="131"/>
      <c r="BO243" s="131"/>
      <c r="BP243" s="131"/>
      <c r="BQ243" s="131"/>
      <c r="BR243" s="131"/>
      <c r="BS243" s="131"/>
      <c r="BT243" s="131"/>
      <c r="BU243" s="131"/>
      <c r="BV243" s="131"/>
      <c r="BW243" s="131"/>
      <c r="BX243" s="131"/>
      <c r="BY243" s="131"/>
      <c r="BZ243" s="131"/>
      <c r="CA243" s="131"/>
      <c r="CB243" s="131"/>
      <c r="CC243" s="131"/>
      <c r="CD243" s="117"/>
      <c r="CE243" s="117"/>
      <c r="CF243" s="117"/>
      <c r="CG243" s="117"/>
      <c r="CH243" s="117"/>
      <c r="CI243" s="117"/>
      <c r="CJ243" s="117"/>
      <c r="CK243" s="117"/>
      <c r="CL243" s="117"/>
      <c r="CM243" s="117"/>
      <c r="CN243" s="117"/>
      <c r="CO243" s="117"/>
      <c r="CP243" s="117"/>
      <c r="CQ243" s="117"/>
      <c r="CR243" s="117"/>
      <c r="CS243" s="117"/>
      <c r="CT243" s="117"/>
      <c r="CU243" s="117"/>
      <c r="CV243" s="117"/>
      <c r="CW243" s="117"/>
      <c r="CX243" s="117"/>
      <c r="CY243" s="117"/>
      <c r="CZ243" s="117"/>
      <c r="DA243" s="117"/>
      <c r="DB243" s="117"/>
      <c r="DC243" s="117"/>
      <c r="DD243" s="117"/>
      <c r="DE243" s="117"/>
      <c r="DF243" s="117"/>
      <c r="DG243" s="117"/>
      <c r="DH243" s="117"/>
      <c r="DI243" s="117"/>
      <c r="DJ243" s="117"/>
      <c r="DK243" s="117"/>
      <c r="DL243" s="117"/>
      <c r="DM243" s="117"/>
      <c r="DN243" s="117"/>
      <c r="DO243" s="117"/>
      <c r="DP243" s="117"/>
      <c r="DQ243" s="117"/>
      <c r="DR243" s="117"/>
      <c r="DS243" s="117"/>
      <c r="DT243" s="117"/>
      <c r="DU243" s="117"/>
      <c r="DV243" s="117"/>
      <c r="DW243" s="117"/>
      <c r="DX243" s="117"/>
      <c r="DY243" s="117"/>
      <c r="DZ243" s="21"/>
      <c r="EA243" s="21"/>
      <c r="EB243" s="21"/>
      <c r="EC243" s="21"/>
      <c r="ED243" s="21"/>
      <c r="EE243" s="21"/>
      <c r="EF243" s="21"/>
      <c r="EG243" s="21"/>
      <c r="EH243" s="21"/>
      <c r="EI243" s="21"/>
      <c r="EJ243" s="21"/>
      <c r="EK243" s="21"/>
      <c r="EL243" s="21"/>
      <c r="EM243" s="21"/>
      <c r="EN243" s="21"/>
      <c r="EO243" s="21"/>
      <c r="EP243" s="21"/>
      <c r="EQ243" s="21"/>
      <c r="ER243" s="21"/>
      <c r="ES243" s="21"/>
      <c r="ET243" s="21"/>
      <c r="EU243" s="21"/>
      <c r="EV243" s="21"/>
      <c r="EW243" s="21"/>
      <c r="EX243" s="21"/>
      <c r="EY243" s="21"/>
      <c r="EZ243" s="21"/>
      <c r="FA243" s="21"/>
      <c r="FB243" s="21"/>
      <c r="FC243" s="21"/>
      <c r="FD243" s="21"/>
      <c r="FE243" s="21"/>
      <c r="FF243" s="21"/>
      <c r="FG243" s="21"/>
      <c r="FH243" s="21"/>
      <c r="FI243" s="21"/>
      <c r="FJ243" s="21"/>
      <c r="FK243" s="21"/>
      <c r="FL243" s="21"/>
      <c r="FM243" s="21"/>
      <c r="FN243" s="21"/>
      <c r="FO243" s="21"/>
      <c r="FP243" s="21"/>
      <c r="FQ243" s="21"/>
      <c r="FR243" s="21"/>
      <c r="FS243" s="21"/>
      <c r="FT243" s="21"/>
      <c r="FU243" s="21"/>
      <c r="FV243" s="21"/>
      <c r="FW243" s="21"/>
      <c r="FX243" s="21"/>
      <c r="FY243" s="21"/>
      <c r="FZ243" s="21"/>
      <c r="GA243" s="21"/>
      <c r="GB243" s="21"/>
      <c r="GC243" s="21"/>
      <c r="GD243" s="21"/>
      <c r="GE243" s="21"/>
      <c r="GF243" s="21"/>
      <c r="GG243" s="21"/>
      <c r="GH243" s="21"/>
    </row>
    <row r="244" spans="1:190" ht="16.5" customHeight="1">
      <c r="A244" s="83"/>
      <c r="B244" s="83"/>
      <c r="C244" s="83"/>
      <c r="D244" s="85"/>
      <c r="E244" s="128"/>
      <c r="F244" s="129"/>
      <c r="G244" s="129"/>
      <c r="H244" s="129"/>
      <c r="I244" s="129"/>
      <c r="J244" s="129"/>
      <c r="K244" s="129"/>
      <c r="L244" s="129"/>
      <c r="M244" s="88"/>
      <c r="N244" s="88"/>
      <c r="O244" s="88"/>
      <c r="P244" s="88"/>
      <c r="Q244" s="88"/>
      <c r="R244" s="88"/>
      <c r="S244" s="130"/>
      <c r="T244" s="130"/>
      <c r="U244" s="130"/>
      <c r="V244" s="130"/>
      <c r="W244" s="130"/>
      <c r="X244" s="130"/>
      <c r="Y244" s="90"/>
      <c r="Z244" s="90"/>
      <c r="AA244" s="90"/>
      <c r="AB244" s="90"/>
      <c r="AC244" s="90"/>
      <c r="AD244" s="90"/>
      <c r="AE244" s="91"/>
      <c r="AF244" s="91"/>
      <c r="AG244" s="91"/>
      <c r="AH244" s="91"/>
      <c r="AI244" s="91"/>
      <c r="AJ244" s="91"/>
      <c r="AK244" s="226"/>
      <c r="AL244" s="226"/>
      <c r="AM244" s="226"/>
      <c r="AN244" s="226"/>
      <c r="AO244" s="226"/>
      <c r="AP244" s="226"/>
      <c r="AQ244" s="92"/>
      <c r="AR244" s="92"/>
      <c r="AS244" s="92"/>
      <c r="AT244" s="92"/>
      <c r="AU244" s="92"/>
      <c r="AV244" s="92"/>
      <c r="AW244" s="92"/>
      <c r="AX244" s="92"/>
      <c r="AY244" s="92"/>
      <c r="AZ244" s="91"/>
      <c r="BA244" s="91"/>
      <c r="BB244" s="91"/>
      <c r="BC244" s="91"/>
      <c r="BD244" s="117"/>
      <c r="BE244" s="131"/>
      <c r="BF244" s="131"/>
      <c r="BG244" s="131"/>
      <c r="BH244" s="131"/>
      <c r="BI244" s="131"/>
      <c r="BJ244" s="131"/>
      <c r="BK244" s="131"/>
      <c r="BL244" s="131"/>
      <c r="BM244" s="131"/>
      <c r="BN244" s="131"/>
      <c r="BO244" s="131"/>
      <c r="BP244" s="131"/>
      <c r="BQ244" s="131"/>
      <c r="BR244" s="131"/>
      <c r="BS244" s="131"/>
      <c r="BT244" s="131"/>
      <c r="BU244" s="131"/>
      <c r="BV244" s="131"/>
      <c r="BW244" s="131"/>
      <c r="BX244" s="131"/>
      <c r="BY244" s="131"/>
      <c r="BZ244" s="131"/>
      <c r="CA244" s="131"/>
      <c r="CB244" s="131"/>
      <c r="CC244" s="131"/>
      <c r="CD244" s="117"/>
      <c r="CE244" s="117"/>
      <c r="CF244" s="117"/>
      <c r="CG244" s="117"/>
      <c r="CH244" s="117"/>
      <c r="CI244" s="117"/>
      <c r="CJ244" s="117"/>
      <c r="CK244" s="117"/>
      <c r="CL244" s="117"/>
      <c r="CM244" s="117"/>
      <c r="CN244" s="117"/>
      <c r="CO244" s="117"/>
      <c r="CP244" s="117"/>
      <c r="CQ244" s="117"/>
      <c r="CR244" s="117"/>
      <c r="CS244" s="117"/>
      <c r="CT244" s="117"/>
      <c r="CU244" s="117"/>
      <c r="CV244" s="117"/>
      <c r="CW244" s="117"/>
      <c r="CX244" s="117"/>
      <c r="CY244" s="117"/>
      <c r="CZ244" s="117"/>
      <c r="DA244" s="117"/>
      <c r="DB244" s="117"/>
      <c r="DC244" s="117"/>
      <c r="DD244" s="117"/>
      <c r="DE244" s="117"/>
      <c r="DF244" s="117"/>
      <c r="DG244" s="117"/>
      <c r="DH244" s="117"/>
      <c r="DI244" s="117"/>
      <c r="DJ244" s="117"/>
      <c r="DK244" s="117"/>
      <c r="DL244" s="117"/>
      <c r="DM244" s="117"/>
      <c r="DN244" s="117"/>
      <c r="DO244" s="117"/>
      <c r="DP244" s="117"/>
      <c r="DQ244" s="117"/>
      <c r="DR244" s="117"/>
      <c r="DS244" s="117"/>
      <c r="DT244" s="117"/>
      <c r="DU244" s="117"/>
      <c r="DV244" s="117"/>
      <c r="DW244" s="117"/>
      <c r="DX244" s="117"/>
      <c r="DY244" s="117"/>
      <c r="DZ244" s="21"/>
      <c r="EA244" s="21"/>
      <c r="EB244" s="21"/>
      <c r="EC244" s="21"/>
      <c r="ED244" s="21"/>
      <c r="EE244" s="21"/>
      <c r="EF244" s="21"/>
      <c r="EG244" s="21"/>
      <c r="EH244" s="21"/>
      <c r="EI244" s="21"/>
      <c r="EJ244" s="21"/>
      <c r="EK244" s="21"/>
      <c r="EL244" s="21"/>
      <c r="EM244" s="21"/>
      <c r="EN244" s="21"/>
      <c r="EO244" s="21"/>
      <c r="EP244" s="21"/>
      <c r="EQ244" s="21"/>
      <c r="ER244" s="21"/>
      <c r="ES244" s="21"/>
      <c r="ET244" s="21"/>
      <c r="EU244" s="21"/>
      <c r="EV244" s="21"/>
      <c r="EW244" s="21"/>
      <c r="EX244" s="21"/>
      <c r="EY244" s="21"/>
      <c r="EZ244" s="21"/>
      <c r="FA244" s="21"/>
      <c r="FB244" s="21"/>
      <c r="FC244" s="21"/>
      <c r="FD244" s="21"/>
      <c r="FE244" s="21"/>
      <c r="FF244" s="21"/>
      <c r="FG244" s="21"/>
      <c r="FH244" s="21"/>
      <c r="FI244" s="21"/>
      <c r="FJ244" s="21"/>
      <c r="FK244" s="21"/>
      <c r="FL244" s="21"/>
      <c r="FM244" s="21"/>
      <c r="FN244" s="21"/>
      <c r="FO244" s="21"/>
      <c r="FP244" s="21"/>
      <c r="FQ244" s="21"/>
      <c r="FR244" s="21"/>
      <c r="FS244" s="21"/>
      <c r="FT244" s="21"/>
      <c r="FU244" s="21"/>
      <c r="FV244" s="21"/>
      <c r="FW244" s="21"/>
      <c r="FX244" s="21"/>
      <c r="FY244" s="21"/>
      <c r="FZ244" s="21"/>
      <c r="GA244" s="21"/>
      <c r="GB244" s="21"/>
      <c r="GC244" s="21"/>
      <c r="GD244" s="21"/>
      <c r="GE244" s="21"/>
      <c r="GF244" s="21"/>
      <c r="GG244" s="21"/>
      <c r="GH244" s="21"/>
    </row>
    <row r="245" spans="1:190" ht="16.5" customHeight="1">
      <c r="A245" s="83"/>
      <c r="B245" s="83"/>
      <c r="C245" s="83"/>
      <c r="D245" s="85"/>
      <c r="E245" s="128"/>
      <c r="F245" s="129"/>
      <c r="G245" s="129"/>
      <c r="H245" s="129"/>
      <c r="I245" s="129"/>
      <c r="J245" s="129"/>
      <c r="K245" s="129"/>
      <c r="L245" s="129"/>
      <c r="M245" s="88"/>
      <c r="N245" s="88"/>
      <c r="O245" s="88"/>
      <c r="P245" s="88"/>
      <c r="Q245" s="88"/>
      <c r="R245" s="88"/>
      <c r="S245" s="130"/>
      <c r="T245" s="130"/>
      <c r="U245" s="130"/>
      <c r="V245" s="130"/>
      <c r="W245" s="130"/>
      <c r="X245" s="130"/>
      <c r="Y245" s="90"/>
      <c r="Z245" s="90"/>
      <c r="AA245" s="90"/>
      <c r="AB245" s="90"/>
      <c r="AC245" s="90"/>
      <c r="AD245" s="90"/>
      <c r="AE245" s="91"/>
      <c r="AF245" s="91"/>
      <c r="AG245" s="91"/>
      <c r="AH245" s="91"/>
      <c r="AI245" s="91"/>
      <c r="AJ245" s="91"/>
      <c r="AK245" s="226"/>
      <c r="AL245" s="226"/>
      <c r="AM245" s="226"/>
      <c r="AN245" s="226"/>
      <c r="AO245" s="226"/>
      <c r="AP245" s="226"/>
      <c r="AQ245" s="92"/>
      <c r="AR245" s="92"/>
      <c r="AS245" s="92"/>
      <c r="AT245" s="92"/>
      <c r="AU245" s="92"/>
      <c r="AV245" s="92"/>
      <c r="AW245" s="92"/>
      <c r="AX245" s="92"/>
      <c r="AY245" s="92"/>
      <c r="AZ245" s="91"/>
      <c r="BA245" s="91"/>
      <c r="BB245" s="91"/>
      <c r="BC245" s="91"/>
      <c r="BD245" s="117"/>
      <c r="BE245" s="131"/>
      <c r="BF245" s="131"/>
      <c r="BG245" s="131"/>
      <c r="BH245" s="131"/>
      <c r="BI245" s="131"/>
      <c r="BJ245" s="131"/>
      <c r="BK245" s="131"/>
      <c r="BL245" s="131"/>
      <c r="BM245" s="131"/>
      <c r="BN245" s="131"/>
      <c r="BO245" s="131"/>
      <c r="BP245" s="131"/>
      <c r="BQ245" s="131"/>
      <c r="BR245" s="131"/>
      <c r="BS245" s="131"/>
      <c r="BT245" s="131"/>
      <c r="BU245" s="131"/>
      <c r="BV245" s="131"/>
      <c r="BW245" s="131"/>
      <c r="BX245" s="131"/>
      <c r="BY245" s="131"/>
      <c r="BZ245" s="131"/>
      <c r="CA245" s="131"/>
      <c r="CB245" s="131"/>
      <c r="CC245" s="131"/>
      <c r="CD245" s="117"/>
      <c r="CE245" s="117"/>
      <c r="CF245" s="117"/>
      <c r="CG245" s="117"/>
      <c r="CH245" s="117"/>
      <c r="CI245" s="117"/>
      <c r="CJ245" s="117"/>
      <c r="CK245" s="117"/>
      <c r="CL245" s="117"/>
      <c r="CM245" s="117"/>
      <c r="CN245" s="117"/>
      <c r="CO245" s="117"/>
      <c r="CP245" s="117"/>
      <c r="CQ245" s="117"/>
      <c r="CR245" s="117"/>
      <c r="CS245" s="117"/>
      <c r="CT245" s="117"/>
      <c r="CU245" s="117"/>
      <c r="CV245" s="117"/>
      <c r="CW245" s="117"/>
      <c r="CX245" s="117"/>
      <c r="CY245" s="117"/>
      <c r="CZ245" s="117"/>
      <c r="DA245" s="117"/>
      <c r="DB245" s="117"/>
      <c r="DC245" s="117"/>
      <c r="DD245" s="117"/>
      <c r="DE245" s="117"/>
      <c r="DF245" s="117"/>
      <c r="DG245" s="117"/>
      <c r="DH245" s="117"/>
      <c r="DI245" s="117"/>
      <c r="DJ245" s="117"/>
      <c r="DK245" s="117"/>
      <c r="DL245" s="117"/>
      <c r="DM245" s="117"/>
      <c r="DN245" s="117"/>
      <c r="DO245" s="117"/>
      <c r="DP245" s="117"/>
      <c r="DQ245" s="117"/>
      <c r="DR245" s="117"/>
      <c r="DS245" s="117"/>
      <c r="DT245" s="117"/>
      <c r="DU245" s="117"/>
      <c r="DV245" s="117"/>
      <c r="DW245" s="117"/>
      <c r="DX245" s="117"/>
      <c r="DY245" s="117"/>
      <c r="DZ245" s="21"/>
      <c r="EA245" s="21"/>
      <c r="EB245" s="21"/>
      <c r="EC245" s="21"/>
      <c r="ED245" s="21"/>
      <c r="EE245" s="21"/>
      <c r="EF245" s="21"/>
      <c r="EG245" s="21"/>
      <c r="EH245" s="21"/>
      <c r="EI245" s="21"/>
      <c r="EJ245" s="21"/>
      <c r="EK245" s="21"/>
      <c r="EL245" s="21"/>
      <c r="EM245" s="21"/>
      <c r="EN245" s="21"/>
      <c r="EO245" s="21"/>
      <c r="EP245" s="21"/>
      <c r="EQ245" s="21"/>
      <c r="ER245" s="21"/>
      <c r="ES245" s="21"/>
      <c r="ET245" s="21"/>
      <c r="EU245" s="21"/>
      <c r="EV245" s="21"/>
      <c r="EW245" s="21"/>
      <c r="EX245" s="21"/>
      <c r="EY245" s="21"/>
      <c r="EZ245" s="21"/>
      <c r="FA245" s="21"/>
      <c r="FB245" s="21"/>
      <c r="FC245" s="21"/>
      <c r="FD245" s="21"/>
      <c r="FE245" s="21"/>
      <c r="FF245" s="21"/>
      <c r="FG245" s="21"/>
      <c r="FH245" s="21"/>
      <c r="FI245" s="21"/>
      <c r="FJ245" s="21"/>
      <c r="FK245" s="21"/>
      <c r="FL245" s="21"/>
      <c r="FM245" s="21"/>
      <c r="FN245" s="21"/>
      <c r="FO245" s="21"/>
      <c r="FP245" s="21"/>
      <c r="FQ245" s="21"/>
      <c r="FR245" s="21"/>
      <c r="FS245" s="21"/>
      <c r="FT245" s="21"/>
      <c r="FU245" s="21"/>
      <c r="FV245" s="21"/>
      <c r="FW245" s="21"/>
      <c r="FX245" s="21"/>
      <c r="FY245" s="21"/>
      <c r="FZ245" s="21"/>
      <c r="GA245" s="21"/>
      <c r="GB245" s="21"/>
      <c r="GC245" s="21"/>
      <c r="GD245" s="21"/>
      <c r="GE245" s="21"/>
      <c r="GF245" s="21"/>
      <c r="GG245" s="21"/>
      <c r="GH245" s="21"/>
    </row>
    <row r="246" spans="1:190" ht="16.5" customHeight="1">
      <c r="A246" s="83"/>
      <c r="B246" s="83"/>
      <c r="C246" s="83"/>
      <c r="D246" s="85"/>
      <c r="E246" s="128"/>
      <c r="F246" s="129"/>
      <c r="G246" s="129"/>
      <c r="H246" s="129"/>
      <c r="I246" s="129"/>
      <c r="J246" s="129"/>
      <c r="K246" s="129"/>
      <c r="L246" s="129"/>
      <c r="M246" s="88"/>
      <c r="N246" s="88"/>
      <c r="O246" s="88"/>
      <c r="P246" s="88"/>
      <c r="Q246" s="88"/>
      <c r="R246" s="88"/>
      <c r="S246" s="130"/>
      <c r="T246" s="130"/>
      <c r="U246" s="130"/>
      <c r="V246" s="130"/>
      <c r="W246" s="130"/>
      <c r="X246" s="130"/>
      <c r="Y246" s="90"/>
      <c r="Z246" s="90"/>
      <c r="AA246" s="90"/>
      <c r="AB246" s="90"/>
      <c r="AC246" s="90"/>
      <c r="AD246" s="90"/>
      <c r="AE246" s="91"/>
      <c r="AF246" s="91"/>
      <c r="AG246" s="91"/>
      <c r="AH246" s="91"/>
      <c r="AI246" s="91"/>
      <c r="AJ246" s="91"/>
      <c r="AK246" s="226"/>
      <c r="AL246" s="226"/>
      <c r="AM246" s="226"/>
      <c r="AN246" s="226"/>
      <c r="AO246" s="226"/>
      <c r="AP246" s="226"/>
      <c r="AQ246" s="92"/>
      <c r="AR246" s="92"/>
      <c r="AS246" s="92"/>
      <c r="AT246" s="92"/>
      <c r="AU246" s="92"/>
      <c r="AV246" s="92"/>
      <c r="AW246" s="92"/>
      <c r="AX246" s="92"/>
      <c r="AY246" s="92"/>
      <c r="AZ246" s="91"/>
      <c r="BA246" s="91"/>
      <c r="BB246" s="91"/>
      <c r="BC246" s="91"/>
      <c r="BD246" s="117"/>
      <c r="BE246" s="131"/>
      <c r="BF246" s="131"/>
      <c r="BG246" s="131"/>
      <c r="BH246" s="131"/>
      <c r="BI246" s="131"/>
      <c r="BJ246" s="131"/>
      <c r="BK246" s="131"/>
      <c r="BL246" s="131"/>
      <c r="BM246" s="131"/>
      <c r="BN246" s="131"/>
      <c r="BO246" s="131"/>
      <c r="BP246" s="131"/>
      <c r="BQ246" s="131"/>
      <c r="BR246" s="131"/>
      <c r="BS246" s="131"/>
      <c r="BT246" s="131"/>
      <c r="BU246" s="131"/>
      <c r="BV246" s="131"/>
      <c r="BW246" s="131"/>
      <c r="BX246" s="131"/>
      <c r="BY246" s="131"/>
      <c r="BZ246" s="131"/>
      <c r="CA246" s="131"/>
      <c r="CB246" s="131"/>
      <c r="CC246" s="131"/>
      <c r="CD246" s="117"/>
      <c r="CE246" s="117"/>
      <c r="CF246" s="117"/>
      <c r="CG246" s="117"/>
      <c r="CH246" s="117"/>
      <c r="CI246" s="117"/>
      <c r="CJ246" s="117"/>
      <c r="CK246" s="117"/>
      <c r="CL246" s="117"/>
      <c r="CM246" s="117"/>
      <c r="CN246" s="117"/>
      <c r="CO246" s="117"/>
      <c r="CP246" s="117"/>
      <c r="CQ246" s="117"/>
      <c r="CR246" s="117"/>
      <c r="CS246" s="117"/>
      <c r="CT246" s="117"/>
      <c r="CU246" s="117"/>
      <c r="CV246" s="117"/>
      <c r="CW246" s="117"/>
      <c r="CX246" s="117"/>
      <c r="CY246" s="117"/>
      <c r="CZ246" s="117"/>
      <c r="DA246" s="117"/>
      <c r="DB246" s="117"/>
      <c r="DC246" s="117"/>
      <c r="DD246" s="117"/>
      <c r="DE246" s="117"/>
      <c r="DF246" s="117"/>
      <c r="DG246" s="117"/>
      <c r="DH246" s="117"/>
      <c r="DI246" s="117"/>
      <c r="DJ246" s="117"/>
      <c r="DK246" s="117"/>
      <c r="DL246" s="117"/>
      <c r="DM246" s="117"/>
      <c r="DN246" s="117"/>
      <c r="DO246" s="117"/>
      <c r="DP246" s="117"/>
      <c r="DQ246" s="117"/>
      <c r="DR246" s="117"/>
      <c r="DS246" s="117"/>
      <c r="DT246" s="117"/>
      <c r="DU246" s="117"/>
      <c r="DV246" s="117"/>
      <c r="DW246" s="117"/>
      <c r="DX246" s="117"/>
      <c r="DY246" s="117"/>
      <c r="DZ246" s="21"/>
      <c r="EA246" s="21"/>
      <c r="EB246" s="21"/>
      <c r="EC246" s="21"/>
      <c r="ED246" s="21"/>
      <c r="EE246" s="21"/>
      <c r="EF246" s="21"/>
      <c r="EG246" s="21"/>
      <c r="EH246" s="21"/>
      <c r="EI246" s="21"/>
      <c r="EJ246" s="21"/>
      <c r="EK246" s="21"/>
      <c r="EL246" s="21"/>
      <c r="EM246" s="21"/>
      <c r="EN246" s="21"/>
      <c r="EO246" s="21"/>
      <c r="EP246" s="21"/>
      <c r="EQ246" s="21"/>
      <c r="ER246" s="21"/>
      <c r="ES246" s="21"/>
      <c r="ET246" s="21"/>
      <c r="EU246" s="21"/>
      <c r="EV246" s="21"/>
      <c r="EW246" s="21"/>
      <c r="EX246" s="21"/>
      <c r="EY246" s="21"/>
      <c r="EZ246" s="21"/>
      <c r="FA246" s="21"/>
      <c r="FB246" s="21"/>
      <c r="FC246" s="21"/>
      <c r="FD246" s="21"/>
      <c r="FE246" s="21"/>
      <c r="FF246" s="21"/>
      <c r="FG246" s="21"/>
      <c r="FH246" s="21"/>
      <c r="FI246" s="21"/>
      <c r="FJ246" s="21"/>
      <c r="FK246" s="21"/>
      <c r="FL246" s="21"/>
      <c r="FM246" s="21"/>
      <c r="FN246" s="21"/>
      <c r="FO246" s="21"/>
      <c r="FP246" s="21"/>
      <c r="FQ246" s="21"/>
      <c r="FR246" s="21"/>
      <c r="FS246" s="21"/>
      <c r="FT246" s="21"/>
      <c r="FU246" s="21"/>
      <c r="FV246" s="21"/>
      <c r="FW246" s="21"/>
      <c r="FX246" s="21"/>
      <c r="FY246" s="21"/>
      <c r="FZ246" s="21"/>
      <c r="GA246" s="21"/>
      <c r="GB246" s="21"/>
      <c r="GC246" s="21"/>
      <c r="GD246" s="21"/>
      <c r="GE246" s="21"/>
      <c r="GF246" s="21"/>
      <c r="GG246" s="21"/>
      <c r="GH246" s="21"/>
    </row>
    <row r="247" spans="1:190" ht="16.5" customHeight="1">
      <c r="A247" s="83"/>
      <c r="B247" s="83"/>
      <c r="C247" s="83"/>
      <c r="D247" s="85"/>
      <c r="E247" s="128"/>
      <c r="F247" s="129"/>
      <c r="G247" s="129"/>
      <c r="H247" s="129"/>
      <c r="I247" s="129"/>
      <c r="J247" s="129"/>
      <c r="K247" s="129"/>
      <c r="L247" s="129"/>
      <c r="M247" s="88"/>
      <c r="N247" s="88"/>
      <c r="O247" s="88"/>
      <c r="P247" s="88"/>
      <c r="Q247" s="88"/>
      <c r="R247" s="88"/>
      <c r="S247" s="130"/>
      <c r="T247" s="130"/>
      <c r="U247" s="130"/>
      <c r="V247" s="130"/>
      <c r="W247" s="130"/>
      <c r="X247" s="130"/>
      <c r="Y247" s="90"/>
      <c r="Z247" s="90"/>
      <c r="AA247" s="90"/>
      <c r="AB247" s="90"/>
      <c r="AC247" s="90"/>
      <c r="AD247" s="90"/>
      <c r="AE247" s="91"/>
      <c r="AF247" s="91"/>
      <c r="AG247" s="91"/>
      <c r="AH247" s="91"/>
      <c r="AI247" s="91"/>
      <c r="AJ247" s="91"/>
      <c r="AK247" s="226"/>
      <c r="AL247" s="226"/>
      <c r="AM247" s="226"/>
      <c r="AN247" s="226"/>
      <c r="AO247" s="226"/>
      <c r="AP247" s="226"/>
      <c r="AQ247" s="92"/>
      <c r="AR247" s="92"/>
      <c r="AS247" s="92"/>
      <c r="AT247" s="92"/>
      <c r="AU247" s="92"/>
      <c r="AV247" s="92"/>
      <c r="AW247" s="92"/>
      <c r="AX247" s="92"/>
      <c r="AY247" s="92"/>
      <c r="AZ247" s="91"/>
      <c r="BA247" s="132"/>
      <c r="BB247" s="91"/>
      <c r="BC247" s="91"/>
      <c r="BD247" s="117"/>
      <c r="BE247" s="131"/>
      <c r="BF247" s="131"/>
      <c r="BG247" s="131"/>
      <c r="BH247" s="131"/>
      <c r="BI247" s="131"/>
      <c r="BJ247" s="131"/>
      <c r="BK247" s="131"/>
      <c r="BL247" s="131"/>
      <c r="BM247" s="131"/>
      <c r="BN247" s="131"/>
      <c r="BO247" s="131"/>
      <c r="BP247" s="131"/>
      <c r="BQ247" s="131"/>
      <c r="BR247" s="131"/>
      <c r="BS247" s="131"/>
      <c r="BT247" s="131"/>
      <c r="BU247" s="131"/>
      <c r="BV247" s="131"/>
      <c r="BW247" s="131"/>
      <c r="BX247" s="131"/>
      <c r="BY247" s="131"/>
      <c r="BZ247" s="131"/>
      <c r="CA247" s="131"/>
      <c r="CB247" s="131"/>
      <c r="CC247" s="131"/>
      <c r="CD247" s="117"/>
      <c r="CE247" s="117"/>
      <c r="CF247" s="117"/>
      <c r="CG247" s="117"/>
      <c r="CH247" s="117"/>
      <c r="CI247" s="117"/>
      <c r="CJ247" s="117"/>
      <c r="CK247" s="117"/>
      <c r="CL247" s="117"/>
      <c r="CM247" s="117"/>
      <c r="CN247" s="117"/>
      <c r="CO247" s="117"/>
      <c r="CP247" s="117"/>
      <c r="CQ247" s="117"/>
      <c r="CR247" s="117"/>
      <c r="CS247" s="117"/>
      <c r="CT247" s="117"/>
      <c r="CU247" s="117"/>
      <c r="CV247" s="117"/>
      <c r="CW247" s="117"/>
      <c r="CX247" s="117"/>
      <c r="CY247" s="117"/>
      <c r="CZ247" s="117"/>
      <c r="DA247" s="117"/>
      <c r="DB247" s="117"/>
      <c r="DC247" s="117"/>
      <c r="DD247" s="117"/>
      <c r="DE247" s="117"/>
      <c r="DF247" s="117"/>
      <c r="DG247" s="117"/>
      <c r="DH247" s="117"/>
      <c r="DI247" s="117"/>
      <c r="DJ247" s="117"/>
      <c r="DK247" s="117"/>
      <c r="DL247" s="117"/>
      <c r="DM247" s="117"/>
      <c r="DN247" s="117"/>
      <c r="DO247" s="117"/>
      <c r="DP247" s="117"/>
      <c r="DQ247" s="117"/>
      <c r="DR247" s="117"/>
      <c r="DS247" s="117"/>
      <c r="DT247" s="117"/>
      <c r="DU247" s="117"/>
      <c r="DV247" s="117"/>
      <c r="DW247" s="117"/>
      <c r="DX247" s="117"/>
      <c r="DY247" s="117"/>
      <c r="DZ247" s="21"/>
      <c r="EA247" s="21"/>
      <c r="EB247" s="21"/>
      <c r="EC247" s="21"/>
      <c r="ED247" s="21"/>
      <c r="EE247" s="21"/>
      <c r="EF247" s="21"/>
      <c r="EG247" s="21"/>
      <c r="EH247" s="21"/>
      <c r="EI247" s="21"/>
      <c r="EJ247" s="21"/>
      <c r="EK247" s="21"/>
      <c r="EL247" s="21"/>
      <c r="EM247" s="21"/>
      <c r="EN247" s="21"/>
      <c r="EO247" s="21"/>
      <c r="EP247" s="21"/>
      <c r="EQ247" s="21"/>
      <c r="ER247" s="21"/>
      <c r="ES247" s="21"/>
      <c r="ET247" s="21"/>
      <c r="EU247" s="21"/>
      <c r="EV247" s="21"/>
      <c r="EW247" s="21"/>
      <c r="EX247" s="21"/>
      <c r="EY247" s="21"/>
      <c r="EZ247" s="21"/>
      <c r="FA247" s="21"/>
      <c r="FB247" s="21"/>
      <c r="FC247" s="21"/>
      <c r="FD247" s="21"/>
      <c r="FE247" s="21"/>
      <c r="FF247" s="21"/>
      <c r="FG247" s="21"/>
      <c r="FH247" s="21"/>
      <c r="FI247" s="21"/>
      <c r="FJ247" s="21"/>
      <c r="FK247" s="21"/>
      <c r="FL247" s="21"/>
      <c r="FM247" s="21"/>
      <c r="FN247" s="21"/>
      <c r="FO247" s="21"/>
      <c r="FP247" s="21"/>
      <c r="FQ247" s="21"/>
      <c r="FR247" s="21"/>
      <c r="FS247" s="21"/>
      <c r="FT247" s="21"/>
      <c r="FU247" s="21"/>
      <c r="FV247" s="21"/>
      <c r="FW247" s="21"/>
      <c r="FX247" s="21"/>
      <c r="FY247" s="21"/>
      <c r="FZ247" s="21"/>
      <c r="GA247" s="21"/>
      <c r="GB247" s="21"/>
      <c r="GC247" s="21"/>
      <c r="GD247" s="21"/>
      <c r="GE247" s="21"/>
      <c r="GF247" s="21"/>
      <c r="GG247" s="21"/>
      <c r="GH247" s="21"/>
    </row>
    <row r="248" spans="1:190" ht="16.5" customHeight="1">
      <c r="A248" s="83"/>
      <c r="B248" s="83"/>
      <c r="C248" s="83"/>
      <c r="D248" s="85"/>
      <c r="E248" s="128"/>
      <c r="F248" s="129"/>
      <c r="G248" s="129"/>
      <c r="H248" s="129"/>
      <c r="I248" s="129"/>
      <c r="J248" s="129"/>
      <c r="K248" s="129"/>
      <c r="L248" s="129"/>
      <c r="M248" s="88"/>
      <c r="N248" s="88"/>
      <c r="O248" s="88"/>
      <c r="P248" s="88"/>
      <c r="Q248" s="88"/>
      <c r="R248" s="88"/>
      <c r="S248" s="130"/>
      <c r="T248" s="130"/>
      <c r="U248" s="130"/>
      <c r="V248" s="130"/>
      <c r="W248" s="130"/>
      <c r="X248" s="130"/>
      <c r="Y248" s="90"/>
      <c r="Z248" s="90"/>
      <c r="AA248" s="90"/>
      <c r="AB248" s="90"/>
      <c r="AC248" s="90"/>
      <c r="AD248" s="90"/>
      <c r="AE248" s="91"/>
      <c r="AF248" s="91"/>
      <c r="AG248" s="91"/>
      <c r="AH248" s="91"/>
      <c r="AI248" s="91"/>
      <c r="AJ248" s="91"/>
      <c r="AK248" s="226"/>
      <c r="AL248" s="226"/>
      <c r="AM248" s="226"/>
      <c r="AN248" s="226"/>
      <c r="AO248" s="226"/>
      <c r="AP248" s="226"/>
      <c r="AQ248" s="92"/>
      <c r="AR248" s="92"/>
      <c r="AS248" s="92"/>
      <c r="AT248" s="92"/>
      <c r="AU248" s="92"/>
      <c r="AV248" s="92"/>
      <c r="AW248" s="92"/>
      <c r="AX248" s="92"/>
      <c r="AY248" s="92"/>
      <c r="AZ248" s="91"/>
      <c r="BA248" s="91"/>
      <c r="BB248" s="91"/>
      <c r="BC248" s="91"/>
      <c r="BD248" s="117"/>
      <c r="BE248" s="131"/>
      <c r="BF248" s="131"/>
      <c r="BG248" s="131"/>
      <c r="BH248" s="131"/>
      <c r="BI248" s="131"/>
      <c r="BJ248" s="131"/>
      <c r="BK248" s="131"/>
      <c r="BL248" s="131"/>
      <c r="BM248" s="131"/>
      <c r="BN248" s="131"/>
      <c r="BO248" s="131"/>
      <c r="BP248" s="131"/>
      <c r="BQ248" s="131"/>
      <c r="BR248" s="131"/>
      <c r="BS248" s="131"/>
      <c r="BT248" s="131"/>
      <c r="BU248" s="131"/>
      <c r="BV248" s="131"/>
      <c r="BW248" s="131"/>
      <c r="BX248" s="131"/>
      <c r="BY248" s="131"/>
      <c r="BZ248" s="131"/>
      <c r="CA248" s="131"/>
      <c r="CB248" s="131"/>
      <c r="CC248" s="131"/>
      <c r="CD248" s="117"/>
      <c r="CE248" s="117"/>
      <c r="CF248" s="117"/>
      <c r="CG248" s="117"/>
      <c r="CH248" s="117"/>
      <c r="CI248" s="117"/>
      <c r="CJ248" s="117"/>
      <c r="CK248" s="117"/>
      <c r="CL248" s="117"/>
      <c r="CM248" s="117"/>
      <c r="CN248" s="117"/>
      <c r="CO248" s="117"/>
      <c r="CP248" s="117"/>
      <c r="CQ248" s="117"/>
      <c r="CR248" s="117"/>
      <c r="CS248" s="117"/>
      <c r="CT248" s="117"/>
      <c r="CU248" s="117"/>
      <c r="CV248" s="117"/>
      <c r="CW248" s="117"/>
      <c r="CX248" s="117"/>
      <c r="CY248" s="117"/>
      <c r="CZ248" s="117"/>
      <c r="DA248" s="117"/>
      <c r="DB248" s="117"/>
      <c r="DC248" s="117"/>
      <c r="DD248" s="117"/>
      <c r="DE248" s="117"/>
      <c r="DF248" s="117"/>
      <c r="DG248" s="117"/>
      <c r="DH248" s="117"/>
      <c r="DI248" s="117"/>
      <c r="DJ248" s="117"/>
      <c r="DK248" s="117"/>
      <c r="DL248" s="117"/>
      <c r="DM248" s="117"/>
      <c r="DN248" s="117"/>
      <c r="DO248" s="117"/>
      <c r="DP248" s="117"/>
      <c r="DQ248" s="117"/>
      <c r="DR248" s="117"/>
      <c r="DS248" s="117"/>
      <c r="DT248" s="117"/>
      <c r="DU248" s="117"/>
      <c r="DV248" s="117"/>
      <c r="DW248" s="117"/>
      <c r="DX248" s="117"/>
      <c r="DY248" s="117"/>
      <c r="DZ248" s="21"/>
      <c r="EA248" s="21"/>
      <c r="EB248" s="21"/>
      <c r="EC248" s="21"/>
      <c r="ED248" s="21"/>
      <c r="EE248" s="21"/>
      <c r="EF248" s="21"/>
      <c r="EG248" s="21"/>
      <c r="EH248" s="21"/>
      <c r="EI248" s="21"/>
      <c r="EJ248" s="21"/>
      <c r="EK248" s="21"/>
      <c r="EL248" s="21"/>
      <c r="EM248" s="21"/>
      <c r="EN248" s="21"/>
      <c r="EO248" s="21"/>
      <c r="EP248" s="21"/>
      <c r="EQ248" s="21"/>
      <c r="ER248" s="21"/>
      <c r="ES248" s="21"/>
      <c r="ET248" s="21"/>
      <c r="EU248" s="21"/>
      <c r="EV248" s="21"/>
      <c r="EW248" s="21"/>
      <c r="EX248" s="21"/>
      <c r="EY248" s="21"/>
      <c r="EZ248" s="21"/>
      <c r="FA248" s="21"/>
      <c r="FB248" s="21"/>
      <c r="FC248" s="21"/>
      <c r="FD248" s="21"/>
      <c r="FE248" s="21"/>
      <c r="FF248" s="21"/>
      <c r="FG248" s="21"/>
      <c r="FH248" s="21"/>
      <c r="FI248" s="21"/>
      <c r="FJ248" s="21"/>
      <c r="FK248" s="21"/>
      <c r="FL248" s="21"/>
      <c r="FM248" s="21"/>
      <c r="FN248" s="21"/>
      <c r="FO248" s="21"/>
      <c r="FP248" s="21"/>
      <c r="FQ248" s="21"/>
      <c r="FR248" s="21"/>
      <c r="FS248" s="21"/>
      <c r="FT248" s="21"/>
      <c r="FU248" s="21"/>
      <c r="FV248" s="21"/>
      <c r="FW248" s="21"/>
      <c r="FX248" s="21"/>
      <c r="FY248" s="21"/>
      <c r="FZ248" s="21"/>
      <c r="GA248" s="21"/>
      <c r="GB248" s="21"/>
      <c r="GC248" s="21"/>
      <c r="GD248" s="21"/>
      <c r="GE248" s="21"/>
      <c r="GF248" s="21"/>
      <c r="GG248" s="21"/>
      <c r="GH248" s="21"/>
    </row>
    <row r="249" spans="1:190" ht="16.5" customHeight="1">
      <c r="A249" s="83"/>
      <c r="B249" s="83"/>
      <c r="C249" s="83"/>
      <c r="D249" s="85"/>
      <c r="E249" s="128"/>
      <c r="F249" s="129"/>
      <c r="G249" s="129"/>
      <c r="H249" s="129"/>
      <c r="I249" s="129"/>
      <c r="J249" s="129"/>
      <c r="K249" s="129"/>
      <c r="L249" s="129"/>
      <c r="M249" s="88"/>
      <c r="N249" s="88"/>
      <c r="O249" s="88"/>
      <c r="P249" s="88"/>
      <c r="Q249" s="88"/>
      <c r="R249" s="88"/>
      <c r="S249" s="130"/>
      <c r="T249" s="130"/>
      <c r="U249" s="130"/>
      <c r="V249" s="130"/>
      <c r="W249" s="130"/>
      <c r="X249" s="130"/>
      <c r="Y249" s="90"/>
      <c r="Z249" s="90"/>
      <c r="AA249" s="90"/>
      <c r="AB249" s="90"/>
      <c r="AC249" s="90"/>
      <c r="AD249" s="90"/>
      <c r="AE249" s="91"/>
      <c r="AF249" s="91"/>
      <c r="AG249" s="91"/>
      <c r="AH249" s="91"/>
      <c r="AI249" s="91"/>
      <c r="AJ249" s="91"/>
      <c r="AK249" s="226"/>
      <c r="AL249" s="226"/>
      <c r="AM249" s="226"/>
      <c r="AN249" s="226"/>
      <c r="AO249" s="226"/>
      <c r="AP249" s="226"/>
      <c r="AQ249" s="92"/>
      <c r="AR249" s="92"/>
      <c r="AS249" s="92"/>
      <c r="AT249" s="92"/>
      <c r="AU249" s="92"/>
      <c r="AV249" s="92"/>
      <c r="AW249" s="92"/>
      <c r="AX249" s="92"/>
      <c r="AY249" s="92"/>
      <c r="AZ249" s="91"/>
      <c r="BA249" s="91"/>
      <c r="BB249" s="91"/>
      <c r="BC249" s="91"/>
      <c r="BD249" s="117"/>
      <c r="BE249" s="131"/>
      <c r="BF249" s="131"/>
      <c r="BG249" s="131"/>
      <c r="BH249" s="131"/>
      <c r="BI249" s="131"/>
      <c r="BJ249" s="131"/>
      <c r="BK249" s="131"/>
      <c r="BL249" s="131"/>
      <c r="BM249" s="131"/>
      <c r="BN249" s="131"/>
      <c r="BO249" s="131"/>
      <c r="BP249" s="131"/>
      <c r="BQ249" s="131"/>
      <c r="BR249" s="131"/>
      <c r="BS249" s="131"/>
      <c r="BT249" s="131"/>
      <c r="BU249" s="131"/>
      <c r="BV249" s="131"/>
      <c r="BW249" s="131"/>
      <c r="BX249" s="131"/>
      <c r="BY249" s="131"/>
      <c r="BZ249" s="131"/>
      <c r="CA249" s="131"/>
      <c r="CB249" s="131"/>
      <c r="CC249" s="131"/>
      <c r="CD249" s="117"/>
      <c r="CE249" s="117"/>
      <c r="CF249" s="117"/>
      <c r="CG249" s="117"/>
      <c r="CH249" s="117"/>
      <c r="CI249" s="117"/>
      <c r="CJ249" s="117"/>
      <c r="CK249" s="117"/>
      <c r="CL249" s="117"/>
      <c r="CM249" s="117"/>
      <c r="CN249" s="117"/>
      <c r="CO249" s="117"/>
      <c r="CP249" s="117"/>
      <c r="CQ249" s="117"/>
      <c r="CR249" s="117"/>
      <c r="CS249" s="117"/>
      <c r="CT249" s="117"/>
      <c r="CU249" s="117"/>
      <c r="CV249" s="117"/>
      <c r="CW249" s="117"/>
      <c r="CX249" s="117"/>
      <c r="CY249" s="117"/>
      <c r="CZ249" s="117"/>
      <c r="DA249" s="117"/>
      <c r="DB249" s="117"/>
      <c r="DC249" s="117"/>
      <c r="DD249" s="117"/>
      <c r="DE249" s="117"/>
      <c r="DF249" s="117"/>
      <c r="DG249" s="117"/>
      <c r="DH249" s="117"/>
      <c r="DI249" s="117"/>
      <c r="DJ249" s="117"/>
      <c r="DK249" s="117"/>
      <c r="DL249" s="117"/>
      <c r="DM249" s="117"/>
      <c r="DN249" s="117"/>
      <c r="DO249" s="117"/>
      <c r="DP249" s="117"/>
      <c r="DQ249" s="117"/>
      <c r="DR249" s="117"/>
      <c r="DS249" s="117"/>
      <c r="DT249" s="117"/>
      <c r="DU249" s="117"/>
      <c r="DV249" s="117"/>
      <c r="DW249" s="117"/>
      <c r="DX249" s="117"/>
      <c r="DY249" s="117"/>
      <c r="DZ249" s="21"/>
      <c r="EA249" s="21"/>
      <c r="EB249" s="21"/>
      <c r="EC249" s="21"/>
      <c r="ED249" s="21"/>
      <c r="EE249" s="21"/>
      <c r="EF249" s="21"/>
      <c r="EG249" s="21"/>
      <c r="EH249" s="21"/>
      <c r="EI249" s="21"/>
      <c r="EJ249" s="21"/>
      <c r="EK249" s="21"/>
      <c r="EL249" s="21"/>
      <c r="EM249" s="21"/>
      <c r="EN249" s="21"/>
      <c r="EO249" s="21"/>
      <c r="EP249" s="21"/>
      <c r="EQ249" s="21"/>
      <c r="ER249" s="21"/>
      <c r="ES249" s="21"/>
      <c r="ET249" s="21"/>
      <c r="EU249" s="21"/>
      <c r="EV249" s="21"/>
      <c r="EW249" s="21"/>
      <c r="EX249" s="21"/>
      <c r="EY249" s="21"/>
      <c r="EZ249" s="21"/>
      <c r="FA249" s="21"/>
      <c r="FB249" s="21"/>
      <c r="FC249" s="21"/>
      <c r="FD249" s="21"/>
      <c r="FE249" s="21"/>
      <c r="FF249" s="21"/>
      <c r="FG249" s="21"/>
      <c r="FH249" s="21"/>
      <c r="FI249" s="21"/>
      <c r="FJ249" s="21"/>
      <c r="FK249" s="21"/>
      <c r="FL249" s="21"/>
      <c r="FM249" s="21"/>
      <c r="FN249" s="21"/>
      <c r="FO249" s="21"/>
      <c r="FP249" s="21"/>
      <c r="FQ249" s="21"/>
      <c r="FR249" s="21"/>
      <c r="FS249" s="21"/>
      <c r="FT249" s="21"/>
      <c r="FU249" s="21"/>
      <c r="FV249" s="21"/>
      <c r="FW249" s="21"/>
      <c r="FX249" s="21"/>
      <c r="FY249" s="21"/>
      <c r="FZ249" s="21"/>
      <c r="GA249" s="21"/>
      <c r="GB249" s="21"/>
      <c r="GC249" s="21"/>
      <c r="GD249" s="21"/>
      <c r="GE249" s="21"/>
      <c r="GF249" s="21"/>
      <c r="GG249" s="21"/>
      <c r="GH249" s="21"/>
    </row>
    <row r="250" spans="1:190" ht="16.5" customHeight="1">
      <c r="A250" s="83"/>
      <c r="B250" s="83"/>
      <c r="C250" s="83"/>
      <c r="D250" s="85"/>
      <c r="E250" s="128"/>
      <c r="F250" s="129"/>
      <c r="G250" s="129"/>
      <c r="H250" s="129"/>
      <c r="I250" s="129"/>
      <c r="J250" s="129"/>
      <c r="K250" s="129"/>
      <c r="L250" s="129"/>
      <c r="M250" s="88"/>
      <c r="N250" s="88"/>
      <c r="O250" s="88"/>
      <c r="P250" s="88"/>
      <c r="Q250" s="88"/>
      <c r="R250" s="88"/>
      <c r="S250" s="130"/>
      <c r="T250" s="130"/>
      <c r="U250" s="130"/>
      <c r="V250" s="130"/>
      <c r="W250" s="130"/>
      <c r="X250" s="130"/>
      <c r="Y250" s="90"/>
      <c r="Z250" s="90"/>
      <c r="AA250" s="90"/>
      <c r="AB250" s="90"/>
      <c r="AC250" s="90"/>
      <c r="AD250" s="90"/>
      <c r="AE250" s="91"/>
      <c r="AF250" s="91"/>
      <c r="AG250" s="91"/>
      <c r="AH250" s="91"/>
      <c r="AI250" s="91"/>
      <c r="AJ250" s="91"/>
      <c r="AK250" s="226"/>
      <c r="AL250" s="226"/>
      <c r="AM250" s="226"/>
      <c r="AN250" s="226"/>
      <c r="AO250" s="226"/>
      <c r="AP250" s="226"/>
      <c r="AQ250" s="92"/>
      <c r="AR250" s="92"/>
      <c r="AS250" s="92"/>
      <c r="AT250" s="92"/>
      <c r="AU250" s="92"/>
      <c r="AV250" s="92"/>
      <c r="AW250" s="92"/>
      <c r="AX250" s="92"/>
      <c r="AY250" s="92"/>
      <c r="AZ250" s="91"/>
      <c r="BA250" s="91"/>
      <c r="BB250" s="91"/>
      <c r="BC250" s="91"/>
      <c r="BD250" s="117"/>
      <c r="BE250" s="131"/>
      <c r="BF250" s="131"/>
      <c r="BG250" s="131"/>
      <c r="BH250" s="131"/>
      <c r="BI250" s="131"/>
      <c r="BJ250" s="131"/>
      <c r="BK250" s="131"/>
      <c r="BL250" s="131"/>
      <c r="BM250" s="131"/>
      <c r="BN250" s="131"/>
      <c r="BO250" s="131"/>
      <c r="BP250" s="131"/>
      <c r="BQ250" s="131"/>
      <c r="BR250" s="131"/>
      <c r="BS250" s="131"/>
      <c r="BT250" s="131"/>
      <c r="BU250" s="131"/>
      <c r="BV250" s="131"/>
      <c r="BW250" s="131"/>
      <c r="BX250" s="131"/>
      <c r="BY250" s="131"/>
      <c r="BZ250" s="131"/>
      <c r="CA250" s="131"/>
      <c r="CB250" s="131"/>
      <c r="CC250" s="131"/>
      <c r="CD250" s="117"/>
      <c r="CE250" s="117"/>
      <c r="CF250" s="117"/>
      <c r="CG250" s="117"/>
      <c r="CH250" s="117"/>
      <c r="CI250" s="117"/>
      <c r="CJ250" s="117"/>
      <c r="CK250" s="117"/>
      <c r="CL250" s="117"/>
      <c r="CM250" s="117"/>
      <c r="CN250" s="117"/>
      <c r="CO250" s="117"/>
      <c r="CP250" s="117"/>
      <c r="CQ250" s="117"/>
      <c r="CR250" s="117"/>
      <c r="CS250" s="117"/>
      <c r="CT250" s="117"/>
      <c r="CU250" s="117"/>
      <c r="CV250" s="117"/>
      <c r="CW250" s="117"/>
      <c r="CX250" s="117"/>
      <c r="CY250" s="117"/>
      <c r="CZ250" s="117"/>
      <c r="DA250" s="117"/>
      <c r="DB250" s="117"/>
      <c r="DC250" s="117"/>
      <c r="DD250" s="117"/>
      <c r="DE250" s="117"/>
      <c r="DF250" s="117"/>
      <c r="DG250" s="117"/>
      <c r="DH250" s="117"/>
      <c r="DI250" s="117"/>
      <c r="DJ250" s="117"/>
      <c r="DK250" s="117"/>
      <c r="DL250" s="117"/>
      <c r="DM250" s="117"/>
      <c r="DN250" s="117"/>
      <c r="DO250" s="117"/>
      <c r="DP250" s="117"/>
      <c r="DQ250" s="117"/>
      <c r="DR250" s="117"/>
      <c r="DS250" s="117"/>
      <c r="DT250" s="117"/>
      <c r="DU250" s="117"/>
      <c r="DV250" s="117"/>
      <c r="DW250" s="117"/>
      <c r="DX250" s="117"/>
      <c r="DY250" s="117"/>
      <c r="DZ250" s="21"/>
      <c r="EA250" s="21"/>
      <c r="EB250" s="21"/>
      <c r="EC250" s="21"/>
      <c r="ED250" s="21"/>
      <c r="EE250" s="21"/>
      <c r="EF250" s="21"/>
      <c r="EG250" s="21"/>
      <c r="EH250" s="21"/>
      <c r="EI250" s="21"/>
      <c r="EJ250" s="21"/>
      <c r="EK250" s="21"/>
      <c r="EL250" s="21"/>
      <c r="EM250" s="21"/>
      <c r="EN250" s="21"/>
      <c r="EO250" s="21"/>
      <c r="EP250" s="21"/>
      <c r="EQ250" s="21"/>
      <c r="ER250" s="21"/>
      <c r="ES250" s="21"/>
      <c r="ET250" s="21"/>
      <c r="EU250" s="21"/>
      <c r="EV250" s="21"/>
      <c r="EW250" s="21"/>
      <c r="EX250" s="21"/>
      <c r="EY250" s="21"/>
      <c r="EZ250" s="21"/>
      <c r="FA250" s="21"/>
      <c r="FB250" s="21"/>
      <c r="FC250" s="21"/>
      <c r="FD250" s="21"/>
      <c r="FE250" s="21"/>
      <c r="FF250" s="21"/>
      <c r="FG250" s="21"/>
      <c r="FH250" s="21"/>
      <c r="FI250" s="21"/>
      <c r="FJ250" s="21"/>
      <c r="FK250" s="21"/>
      <c r="FL250" s="21"/>
      <c r="FM250" s="21"/>
      <c r="FN250" s="21"/>
      <c r="FO250" s="21"/>
      <c r="FP250" s="21"/>
      <c r="FQ250" s="21"/>
      <c r="FR250" s="21"/>
      <c r="FS250" s="21"/>
      <c r="FT250" s="21"/>
      <c r="FU250" s="21"/>
      <c r="FV250" s="21"/>
      <c r="FW250" s="21"/>
      <c r="FX250" s="21"/>
      <c r="FY250" s="21"/>
      <c r="FZ250" s="21"/>
      <c r="GA250" s="21"/>
      <c r="GB250" s="21"/>
      <c r="GC250" s="21"/>
      <c r="GD250" s="21"/>
      <c r="GE250" s="21"/>
      <c r="GF250" s="21"/>
      <c r="GG250" s="21"/>
      <c r="GH250" s="21"/>
    </row>
    <row r="251" spans="1:190" ht="16.5" customHeight="1">
      <c r="A251" s="83"/>
      <c r="B251" s="83"/>
      <c r="C251" s="83"/>
      <c r="D251" s="85"/>
      <c r="E251" s="128"/>
      <c r="F251" s="129"/>
      <c r="G251" s="129"/>
      <c r="H251" s="129"/>
      <c r="I251" s="129"/>
      <c r="J251" s="129"/>
      <c r="K251" s="129"/>
      <c r="L251" s="129"/>
      <c r="M251" s="88"/>
      <c r="N251" s="88"/>
      <c r="O251" s="88"/>
      <c r="P251" s="88"/>
      <c r="Q251" s="88"/>
      <c r="R251" s="88"/>
      <c r="S251" s="130"/>
      <c r="T251" s="130"/>
      <c r="U251" s="130"/>
      <c r="V251" s="130"/>
      <c r="W251" s="130"/>
      <c r="X251" s="130"/>
      <c r="Y251" s="90"/>
      <c r="Z251" s="90"/>
      <c r="AA251" s="90"/>
      <c r="AB251" s="90"/>
      <c r="AC251" s="90"/>
      <c r="AD251" s="90"/>
      <c r="AE251" s="91"/>
      <c r="AF251" s="91"/>
      <c r="AG251" s="91"/>
      <c r="AH251" s="91"/>
      <c r="AI251" s="91"/>
      <c r="AJ251" s="91"/>
      <c r="AK251" s="226"/>
      <c r="AL251" s="226"/>
      <c r="AM251" s="226"/>
      <c r="AN251" s="226"/>
      <c r="AO251" s="226"/>
      <c r="AP251" s="226"/>
      <c r="AQ251" s="92"/>
      <c r="AR251" s="92"/>
      <c r="AS251" s="92"/>
      <c r="AT251" s="92"/>
      <c r="AU251" s="92"/>
      <c r="AV251" s="92"/>
      <c r="AW251" s="92"/>
      <c r="AX251" s="92"/>
      <c r="AY251" s="92"/>
      <c r="AZ251" s="91"/>
      <c r="BA251" s="91"/>
      <c r="BB251" s="91"/>
      <c r="BC251" s="91"/>
      <c r="BD251" s="117"/>
      <c r="BE251" s="131"/>
      <c r="BF251" s="131"/>
      <c r="BG251" s="131"/>
      <c r="BH251" s="131"/>
      <c r="BI251" s="131"/>
      <c r="BJ251" s="131"/>
      <c r="BK251" s="131"/>
      <c r="BL251" s="131"/>
      <c r="BM251" s="131"/>
      <c r="BN251" s="131"/>
      <c r="BO251" s="131"/>
      <c r="BP251" s="131"/>
      <c r="BQ251" s="131"/>
      <c r="BR251" s="131"/>
      <c r="BS251" s="131"/>
      <c r="BT251" s="131"/>
      <c r="BU251" s="131"/>
      <c r="BV251" s="131"/>
      <c r="BW251" s="131"/>
      <c r="BX251" s="131"/>
      <c r="BY251" s="131"/>
      <c r="BZ251" s="131"/>
      <c r="CA251" s="131"/>
      <c r="CB251" s="131"/>
      <c r="CC251" s="131"/>
      <c r="CD251" s="117"/>
      <c r="CE251" s="117"/>
      <c r="CF251" s="117"/>
      <c r="CG251" s="117"/>
      <c r="CH251" s="117"/>
      <c r="CI251" s="117"/>
      <c r="CJ251" s="117"/>
      <c r="CK251" s="117"/>
      <c r="CL251" s="117"/>
      <c r="CM251" s="117"/>
      <c r="CN251" s="117"/>
      <c r="CO251" s="117"/>
      <c r="CP251" s="117"/>
      <c r="CQ251" s="117"/>
      <c r="CR251" s="117"/>
      <c r="CS251" s="117"/>
      <c r="CT251" s="117"/>
      <c r="CU251" s="117"/>
      <c r="CV251" s="117"/>
      <c r="CW251" s="117"/>
      <c r="CX251" s="117"/>
      <c r="CY251" s="117"/>
      <c r="CZ251" s="117"/>
      <c r="DA251" s="117"/>
      <c r="DB251" s="117"/>
      <c r="DC251" s="117"/>
      <c r="DD251" s="117"/>
      <c r="DE251" s="117"/>
      <c r="DF251" s="117"/>
      <c r="DG251" s="117"/>
      <c r="DH251" s="117"/>
      <c r="DI251" s="117"/>
      <c r="DJ251" s="117"/>
      <c r="DK251" s="117"/>
      <c r="DL251" s="117"/>
      <c r="DM251" s="117"/>
      <c r="DN251" s="117"/>
      <c r="DO251" s="117"/>
      <c r="DP251" s="117"/>
      <c r="DQ251" s="117"/>
      <c r="DR251" s="117"/>
      <c r="DS251" s="117"/>
      <c r="DT251" s="117"/>
      <c r="DU251" s="117"/>
      <c r="DV251" s="117"/>
      <c r="DW251" s="117"/>
      <c r="DX251" s="117"/>
      <c r="DY251" s="117"/>
      <c r="DZ251" s="21"/>
      <c r="EA251" s="21"/>
      <c r="EB251" s="21"/>
      <c r="EC251" s="21"/>
      <c r="ED251" s="21"/>
      <c r="EE251" s="21"/>
      <c r="EF251" s="21"/>
      <c r="EG251" s="21"/>
      <c r="EH251" s="21"/>
      <c r="EI251" s="21"/>
      <c r="EJ251" s="21"/>
      <c r="EK251" s="21"/>
      <c r="EL251" s="21"/>
      <c r="EM251" s="21"/>
      <c r="EN251" s="21"/>
      <c r="EO251" s="21"/>
      <c r="EP251" s="21"/>
      <c r="EQ251" s="21"/>
      <c r="ER251" s="21"/>
      <c r="ES251" s="21"/>
      <c r="ET251" s="21"/>
      <c r="EU251" s="21"/>
      <c r="EV251" s="21"/>
      <c r="EW251" s="21"/>
      <c r="EX251" s="21"/>
      <c r="EY251" s="21"/>
      <c r="EZ251" s="21"/>
      <c r="FA251" s="21"/>
      <c r="FB251" s="21"/>
      <c r="FC251" s="21"/>
      <c r="FD251" s="21"/>
      <c r="FE251" s="21"/>
      <c r="FF251" s="21"/>
      <c r="FG251" s="21"/>
      <c r="FH251" s="21"/>
      <c r="FI251" s="21"/>
      <c r="FJ251" s="21"/>
      <c r="FK251" s="21"/>
      <c r="FL251" s="21"/>
      <c r="FM251" s="21"/>
      <c r="FN251" s="21"/>
      <c r="FO251" s="21"/>
      <c r="FP251" s="21"/>
      <c r="FQ251" s="21"/>
      <c r="FR251" s="21"/>
      <c r="FS251" s="21"/>
      <c r="FT251" s="21"/>
      <c r="FU251" s="21"/>
      <c r="FV251" s="21"/>
      <c r="FW251" s="21"/>
      <c r="FX251" s="21"/>
      <c r="FY251" s="21"/>
      <c r="FZ251" s="21"/>
      <c r="GA251" s="21"/>
      <c r="GB251" s="21"/>
      <c r="GC251" s="21"/>
      <c r="GD251" s="21"/>
      <c r="GE251" s="21"/>
      <c r="GF251" s="21"/>
      <c r="GG251" s="21"/>
      <c r="GH251" s="21"/>
    </row>
    <row r="252" spans="1:190" ht="16.5" customHeight="1">
      <c r="A252" s="83"/>
      <c r="B252" s="83"/>
      <c r="C252" s="83"/>
      <c r="D252" s="85"/>
      <c r="E252" s="128"/>
      <c r="F252" s="129"/>
      <c r="G252" s="129"/>
      <c r="H252" s="129"/>
      <c r="I252" s="129"/>
      <c r="J252" s="129"/>
      <c r="K252" s="129"/>
      <c r="L252" s="129"/>
      <c r="M252" s="88"/>
      <c r="N252" s="88"/>
      <c r="O252" s="88"/>
      <c r="P252" s="88"/>
      <c r="Q252" s="88"/>
      <c r="R252" s="88"/>
      <c r="S252" s="130"/>
      <c r="T252" s="130"/>
      <c r="U252" s="130"/>
      <c r="V252" s="130"/>
      <c r="W252" s="130"/>
      <c r="X252" s="130"/>
      <c r="Y252" s="90"/>
      <c r="Z252" s="90"/>
      <c r="AA252" s="90"/>
      <c r="AB252" s="90"/>
      <c r="AC252" s="90"/>
      <c r="AD252" s="90"/>
      <c r="AE252" s="91"/>
      <c r="AF252" s="91"/>
      <c r="AG252" s="91"/>
      <c r="AH252" s="91"/>
      <c r="AI252" s="91"/>
      <c r="AJ252" s="91"/>
      <c r="AK252" s="226"/>
      <c r="AL252" s="226"/>
      <c r="AM252" s="226"/>
      <c r="AN252" s="226"/>
      <c r="AO252" s="226"/>
      <c r="AP252" s="226"/>
      <c r="AQ252" s="92"/>
      <c r="AR252" s="92"/>
      <c r="AS252" s="92"/>
      <c r="AT252" s="92"/>
      <c r="AU252" s="92"/>
      <c r="AV252" s="92"/>
      <c r="AW252" s="92"/>
      <c r="AX252" s="92"/>
      <c r="AY252" s="92"/>
      <c r="AZ252" s="91"/>
      <c r="BA252" s="91"/>
      <c r="BB252" s="91"/>
      <c r="BC252" s="91"/>
      <c r="BD252" s="117"/>
      <c r="BE252" s="131"/>
      <c r="BF252" s="131"/>
      <c r="BG252" s="131"/>
      <c r="BH252" s="131"/>
      <c r="BI252" s="131"/>
      <c r="BJ252" s="131"/>
      <c r="BK252" s="131"/>
      <c r="BL252" s="131"/>
      <c r="BM252" s="131"/>
      <c r="BN252" s="131"/>
      <c r="BO252" s="131"/>
      <c r="BP252" s="131"/>
      <c r="BQ252" s="131"/>
      <c r="BR252" s="131"/>
      <c r="BS252" s="131"/>
      <c r="BT252" s="131"/>
      <c r="BU252" s="131"/>
      <c r="BV252" s="131"/>
      <c r="BW252" s="131"/>
      <c r="BX252" s="131"/>
      <c r="BY252" s="131"/>
      <c r="BZ252" s="131"/>
      <c r="CA252" s="131"/>
      <c r="CB252" s="131"/>
      <c r="CC252" s="131"/>
      <c r="CD252" s="117"/>
      <c r="CE252" s="117"/>
      <c r="CF252" s="117"/>
      <c r="CG252" s="117"/>
      <c r="CH252" s="117"/>
      <c r="CI252" s="117"/>
      <c r="CJ252" s="117"/>
      <c r="CK252" s="117"/>
      <c r="CL252" s="117"/>
      <c r="CM252" s="117"/>
      <c r="CN252" s="117"/>
      <c r="CO252" s="117"/>
      <c r="CP252" s="117"/>
      <c r="CQ252" s="117"/>
      <c r="CR252" s="117"/>
      <c r="CS252" s="117"/>
      <c r="CT252" s="117"/>
      <c r="CU252" s="117"/>
      <c r="CV252" s="117"/>
      <c r="CW252" s="117"/>
      <c r="CX252" s="117"/>
      <c r="CY252" s="117"/>
      <c r="CZ252" s="117"/>
      <c r="DA252" s="117"/>
      <c r="DB252" s="117"/>
      <c r="DC252" s="117"/>
      <c r="DD252" s="117"/>
      <c r="DE252" s="117"/>
      <c r="DF252" s="117"/>
      <c r="DG252" s="117"/>
      <c r="DH252" s="117"/>
      <c r="DI252" s="117"/>
      <c r="DJ252" s="117"/>
      <c r="DK252" s="117"/>
      <c r="DL252" s="117"/>
      <c r="DM252" s="117"/>
      <c r="DN252" s="117"/>
      <c r="DO252" s="117"/>
      <c r="DP252" s="117"/>
      <c r="DQ252" s="117"/>
      <c r="DR252" s="117"/>
      <c r="DS252" s="117"/>
      <c r="DT252" s="117"/>
      <c r="DU252" s="117"/>
      <c r="DV252" s="117"/>
      <c r="DW252" s="117"/>
      <c r="DX252" s="117"/>
      <c r="DY252" s="117"/>
      <c r="DZ252" s="21"/>
      <c r="EA252" s="21"/>
      <c r="EB252" s="21"/>
      <c r="EC252" s="21"/>
      <c r="ED252" s="21"/>
      <c r="EE252" s="21"/>
      <c r="EF252" s="21"/>
      <c r="EG252" s="21"/>
      <c r="EH252" s="21"/>
      <c r="EI252" s="21"/>
      <c r="EJ252" s="21"/>
      <c r="EK252" s="21"/>
      <c r="EL252" s="21"/>
      <c r="EM252" s="21"/>
      <c r="EN252" s="21"/>
      <c r="EO252" s="21"/>
      <c r="EP252" s="21"/>
      <c r="EQ252" s="21"/>
      <c r="ER252" s="21"/>
      <c r="ES252" s="21"/>
      <c r="ET252" s="21"/>
      <c r="EU252" s="21"/>
      <c r="EV252" s="21"/>
      <c r="EW252" s="21"/>
      <c r="EX252" s="21"/>
      <c r="EY252" s="21"/>
      <c r="EZ252" s="21"/>
      <c r="FA252" s="21"/>
      <c r="FB252" s="21"/>
      <c r="FC252" s="21"/>
      <c r="FD252" s="21"/>
      <c r="FE252" s="21"/>
      <c r="FF252" s="21"/>
      <c r="FG252" s="21"/>
      <c r="FH252" s="21"/>
      <c r="FI252" s="21"/>
      <c r="FJ252" s="21"/>
      <c r="FK252" s="21"/>
      <c r="FL252" s="21"/>
      <c r="FM252" s="21"/>
      <c r="FN252" s="21"/>
      <c r="FO252" s="21"/>
      <c r="FP252" s="21"/>
      <c r="FQ252" s="21"/>
      <c r="FR252" s="21"/>
      <c r="FS252" s="21"/>
      <c r="FT252" s="21"/>
      <c r="FU252" s="21"/>
      <c r="FV252" s="21"/>
      <c r="FW252" s="21"/>
      <c r="FX252" s="21"/>
      <c r="FY252" s="21"/>
      <c r="FZ252" s="21"/>
      <c r="GA252" s="21"/>
      <c r="GB252" s="21"/>
      <c r="GC252" s="21"/>
      <c r="GD252" s="21"/>
      <c r="GE252" s="21"/>
      <c r="GF252" s="21"/>
      <c r="GG252" s="21"/>
      <c r="GH252" s="21"/>
    </row>
    <row r="253" spans="1:190" ht="16.5" customHeight="1">
      <c r="A253" s="83"/>
      <c r="B253" s="83"/>
      <c r="C253" s="83"/>
      <c r="D253" s="85"/>
      <c r="E253" s="128"/>
      <c r="F253" s="129"/>
      <c r="G253" s="129"/>
      <c r="H253" s="129"/>
      <c r="I253" s="129"/>
      <c r="J253" s="129"/>
      <c r="K253" s="129"/>
      <c r="L253" s="129"/>
      <c r="M253" s="88"/>
      <c r="N253" s="88"/>
      <c r="O253" s="88"/>
      <c r="P253" s="88"/>
      <c r="Q253" s="88"/>
      <c r="R253" s="88"/>
      <c r="S253" s="130"/>
      <c r="T253" s="130"/>
      <c r="U253" s="130"/>
      <c r="V253" s="130"/>
      <c r="W253" s="130"/>
      <c r="X253" s="130"/>
      <c r="Y253" s="90"/>
      <c r="Z253" s="90"/>
      <c r="AA253" s="90"/>
      <c r="AB253" s="90"/>
      <c r="AC253" s="90"/>
      <c r="AD253" s="90"/>
      <c r="AE253" s="91"/>
      <c r="AF253" s="91"/>
      <c r="AG253" s="91"/>
      <c r="AH253" s="91"/>
      <c r="AI253" s="91"/>
      <c r="AJ253" s="91"/>
      <c r="AK253" s="226"/>
      <c r="AL253" s="226"/>
      <c r="AM253" s="226"/>
      <c r="AN253" s="226"/>
      <c r="AO253" s="226"/>
      <c r="AP253" s="226"/>
      <c r="AQ253" s="92"/>
      <c r="AR253" s="92"/>
      <c r="AS253" s="92"/>
      <c r="AT253" s="92"/>
      <c r="AU253" s="92"/>
      <c r="AV253" s="92"/>
      <c r="AW253" s="92"/>
      <c r="AX253" s="92"/>
      <c r="AY253" s="92"/>
      <c r="AZ253" s="91"/>
      <c r="BA253" s="132"/>
      <c r="BB253" s="91"/>
      <c r="BC253" s="91"/>
      <c r="BD253" s="117"/>
      <c r="BE253" s="131"/>
      <c r="BF253" s="131"/>
      <c r="BG253" s="131"/>
      <c r="BH253" s="131"/>
      <c r="BI253" s="131"/>
      <c r="BJ253" s="131"/>
      <c r="BK253" s="131"/>
      <c r="BL253" s="131"/>
      <c r="BM253" s="131"/>
      <c r="BN253" s="131"/>
      <c r="BO253" s="131"/>
      <c r="BP253" s="131"/>
      <c r="BQ253" s="131"/>
      <c r="BR253" s="131"/>
      <c r="BS253" s="131"/>
      <c r="BT253" s="131"/>
      <c r="BU253" s="131"/>
      <c r="BV253" s="131"/>
      <c r="BW253" s="131"/>
      <c r="BX253" s="131"/>
      <c r="BY253" s="131"/>
      <c r="BZ253" s="131"/>
      <c r="CA253" s="131"/>
      <c r="CB253" s="131"/>
      <c r="CC253" s="131"/>
      <c r="CD253" s="117"/>
      <c r="CE253" s="117"/>
      <c r="CF253" s="117"/>
      <c r="CG253" s="117"/>
      <c r="CH253" s="117"/>
      <c r="CI253" s="117"/>
      <c r="CJ253" s="117"/>
      <c r="CK253" s="117"/>
      <c r="CL253" s="117"/>
      <c r="CM253" s="117"/>
      <c r="CN253" s="117"/>
      <c r="CO253" s="117"/>
      <c r="CP253" s="117"/>
      <c r="CQ253" s="117"/>
      <c r="CR253" s="117"/>
      <c r="CS253" s="117"/>
      <c r="CT253" s="117"/>
      <c r="CU253" s="117"/>
      <c r="CV253" s="117"/>
      <c r="CW253" s="117"/>
      <c r="CX253" s="117"/>
      <c r="CY253" s="117"/>
      <c r="CZ253" s="117"/>
      <c r="DA253" s="117"/>
      <c r="DB253" s="117"/>
      <c r="DC253" s="117"/>
      <c r="DD253" s="117"/>
      <c r="DE253" s="117"/>
      <c r="DF253" s="117"/>
      <c r="DG253" s="117"/>
      <c r="DH253" s="117"/>
      <c r="DI253" s="117"/>
      <c r="DJ253" s="117"/>
      <c r="DK253" s="117"/>
      <c r="DL253" s="117"/>
      <c r="DM253" s="117"/>
      <c r="DN253" s="117"/>
      <c r="DO253" s="117"/>
      <c r="DP253" s="117"/>
      <c r="DQ253" s="117"/>
      <c r="DR253" s="117"/>
      <c r="DS253" s="117"/>
      <c r="DT253" s="117"/>
      <c r="DU253" s="117"/>
      <c r="DV253" s="117"/>
      <c r="DW253" s="117"/>
      <c r="DX253" s="117"/>
      <c r="DY253" s="117"/>
      <c r="DZ253" s="21"/>
      <c r="EA253" s="21"/>
      <c r="EB253" s="21"/>
      <c r="EC253" s="21"/>
      <c r="ED253" s="21"/>
      <c r="EE253" s="21"/>
      <c r="EF253" s="21"/>
      <c r="EG253" s="21"/>
      <c r="EH253" s="21"/>
      <c r="EI253" s="21"/>
      <c r="EJ253" s="21"/>
      <c r="EK253" s="21"/>
      <c r="EL253" s="21"/>
      <c r="EM253" s="21"/>
      <c r="EN253" s="21"/>
      <c r="EO253" s="21"/>
      <c r="EP253" s="21"/>
      <c r="EQ253" s="21"/>
      <c r="ER253" s="21"/>
      <c r="ES253" s="21"/>
      <c r="ET253" s="21"/>
      <c r="EU253" s="21"/>
      <c r="EV253" s="21"/>
      <c r="EW253" s="21"/>
      <c r="EX253" s="21"/>
      <c r="EY253" s="21"/>
      <c r="EZ253" s="21"/>
      <c r="FA253" s="21"/>
      <c r="FB253" s="21"/>
      <c r="FC253" s="21"/>
      <c r="FD253" s="21"/>
      <c r="FE253" s="21"/>
      <c r="FF253" s="21"/>
      <c r="FG253" s="21"/>
      <c r="FH253" s="21"/>
      <c r="FI253" s="21"/>
      <c r="FJ253" s="21"/>
      <c r="FK253" s="21"/>
      <c r="FL253" s="21"/>
      <c r="FM253" s="21"/>
      <c r="FN253" s="21"/>
      <c r="FO253" s="21"/>
      <c r="FP253" s="21"/>
      <c r="FQ253" s="21"/>
      <c r="FR253" s="21"/>
      <c r="FS253" s="21"/>
      <c r="FT253" s="21"/>
      <c r="FU253" s="21"/>
      <c r="FV253" s="21"/>
      <c r="FW253" s="21"/>
      <c r="FX253" s="21"/>
      <c r="FY253" s="21"/>
      <c r="FZ253" s="21"/>
      <c r="GA253" s="21"/>
      <c r="GB253" s="21"/>
      <c r="GC253" s="21"/>
      <c r="GD253" s="21"/>
      <c r="GE253" s="21"/>
      <c r="GF253" s="21"/>
      <c r="GG253" s="21"/>
      <c r="GH253" s="21"/>
    </row>
    <row r="254" spans="1:190" ht="16.5" customHeight="1">
      <c r="A254" s="83"/>
      <c r="B254" s="83"/>
      <c r="C254" s="83"/>
      <c r="D254" s="85"/>
      <c r="E254" s="128"/>
      <c r="F254" s="129"/>
      <c r="G254" s="129"/>
      <c r="H254" s="129"/>
      <c r="I254" s="129"/>
      <c r="J254" s="129"/>
      <c r="K254" s="129"/>
      <c r="L254" s="129"/>
      <c r="M254" s="88"/>
      <c r="N254" s="88"/>
      <c r="O254" s="88"/>
      <c r="P254" s="88"/>
      <c r="Q254" s="88"/>
      <c r="R254" s="88"/>
      <c r="S254" s="130"/>
      <c r="T254" s="130"/>
      <c r="U254" s="130"/>
      <c r="V254" s="130"/>
      <c r="W254" s="130"/>
      <c r="X254" s="130"/>
      <c r="Y254" s="90"/>
      <c r="Z254" s="90"/>
      <c r="AA254" s="90"/>
      <c r="AB254" s="90"/>
      <c r="AC254" s="90"/>
      <c r="AD254" s="90"/>
      <c r="AE254" s="91"/>
      <c r="AF254" s="91"/>
      <c r="AG254" s="91"/>
      <c r="AH254" s="91"/>
      <c r="AI254" s="91"/>
      <c r="AJ254" s="91"/>
      <c r="AK254" s="226"/>
      <c r="AL254" s="226"/>
      <c r="AM254" s="226"/>
      <c r="AN254" s="226"/>
      <c r="AO254" s="226"/>
      <c r="AP254" s="226"/>
      <c r="AQ254" s="92"/>
      <c r="AR254" s="92"/>
      <c r="AS254" s="92"/>
      <c r="AT254" s="92"/>
      <c r="AU254" s="92"/>
      <c r="AV254" s="92"/>
      <c r="AW254" s="92"/>
      <c r="AX254" s="92"/>
      <c r="AY254" s="92"/>
      <c r="AZ254" s="91"/>
      <c r="BA254" s="91"/>
      <c r="BB254" s="91"/>
      <c r="BC254" s="91"/>
      <c r="BD254" s="117"/>
      <c r="BE254" s="131"/>
      <c r="BF254" s="131"/>
      <c r="BG254" s="131"/>
      <c r="BH254" s="131"/>
      <c r="BI254" s="131"/>
      <c r="BJ254" s="131"/>
      <c r="BK254" s="131"/>
      <c r="BL254" s="131"/>
      <c r="BM254" s="131"/>
      <c r="BN254" s="131"/>
      <c r="BO254" s="131"/>
      <c r="BP254" s="131"/>
      <c r="BQ254" s="131"/>
      <c r="BR254" s="131"/>
      <c r="BS254" s="131"/>
      <c r="BT254" s="131"/>
      <c r="BU254" s="131"/>
      <c r="BV254" s="131"/>
      <c r="BW254" s="131"/>
      <c r="BX254" s="131"/>
      <c r="BY254" s="131"/>
      <c r="BZ254" s="131"/>
      <c r="CA254" s="131"/>
      <c r="CB254" s="131"/>
      <c r="CC254" s="131"/>
      <c r="CD254" s="117"/>
      <c r="CE254" s="117"/>
      <c r="CF254" s="117"/>
      <c r="CG254" s="117"/>
      <c r="CH254" s="117"/>
      <c r="CI254" s="117"/>
      <c r="CJ254" s="117"/>
      <c r="CK254" s="117"/>
      <c r="CL254" s="117"/>
      <c r="CM254" s="117"/>
      <c r="CN254" s="117"/>
      <c r="CO254" s="117"/>
      <c r="CP254" s="117"/>
      <c r="CQ254" s="117"/>
      <c r="CR254" s="117"/>
      <c r="CS254" s="117"/>
      <c r="CT254" s="117"/>
      <c r="CU254" s="117"/>
      <c r="CV254" s="117"/>
      <c r="CW254" s="117"/>
      <c r="CX254" s="117"/>
      <c r="CY254" s="117"/>
      <c r="CZ254" s="117"/>
      <c r="DA254" s="117"/>
      <c r="DB254" s="117"/>
      <c r="DC254" s="117"/>
      <c r="DD254" s="117"/>
      <c r="DE254" s="117"/>
      <c r="DF254" s="117"/>
      <c r="DG254" s="117"/>
      <c r="DH254" s="117"/>
      <c r="DI254" s="117"/>
      <c r="DJ254" s="117"/>
      <c r="DK254" s="117"/>
      <c r="DL254" s="117"/>
      <c r="DM254" s="117"/>
      <c r="DN254" s="117"/>
      <c r="DO254" s="117"/>
      <c r="DP254" s="117"/>
      <c r="DQ254" s="117"/>
      <c r="DR254" s="117"/>
      <c r="DS254" s="117"/>
      <c r="DT254" s="117"/>
      <c r="DU254" s="117"/>
      <c r="DV254" s="117"/>
      <c r="DW254" s="117"/>
      <c r="DX254" s="117"/>
      <c r="DY254" s="117"/>
      <c r="DZ254" s="21"/>
      <c r="EA254" s="21"/>
      <c r="EB254" s="21"/>
      <c r="EC254" s="21"/>
      <c r="ED254" s="21"/>
      <c r="EE254" s="21"/>
      <c r="EF254" s="21"/>
      <c r="EG254" s="21"/>
      <c r="EH254" s="21"/>
      <c r="EI254" s="21"/>
      <c r="EJ254" s="21"/>
      <c r="EK254" s="21"/>
      <c r="EL254" s="21"/>
      <c r="EM254" s="21"/>
      <c r="EN254" s="21"/>
      <c r="EO254" s="21"/>
      <c r="EP254" s="21"/>
      <c r="EQ254" s="21"/>
      <c r="ER254" s="21"/>
      <c r="ES254" s="21"/>
      <c r="ET254" s="21"/>
      <c r="EU254" s="21"/>
      <c r="EV254" s="21"/>
      <c r="EW254" s="21"/>
      <c r="EX254" s="21"/>
      <c r="EY254" s="21"/>
      <c r="EZ254" s="21"/>
      <c r="FA254" s="21"/>
      <c r="FB254" s="21"/>
      <c r="FC254" s="21"/>
      <c r="FD254" s="21"/>
      <c r="FE254" s="21"/>
      <c r="FF254" s="21"/>
      <c r="FG254" s="21"/>
      <c r="FH254" s="21"/>
      <c r="FI254" s="21"/>
      <c r="FJ254" s="21"/>
      <c r="FK254" s="21"/>
      <c r="FL254" s="21"/>
      <c r="FM254" s="21"/>
      <c r="FN254" s="21"/>
      <c r="FO254" s="21"/>
      <c r="FP254" s="21"/>
      <c r="FQ254" s="21"/>
      <c r="FR254" s="21"/>
      <c r="FS254" s="21"/>
      <c r="FT254" s="21"/>
      <c r="FU254" s="21"/>
      <c r="FV254" s="21"/>
      <c r="FW254" s="21"/>
      <c r="FX254" s="21"/>
      <c r="FY254" s="21"/>
      <c r="FZ254" s="21"/>
      <c r="GA254" s="21"/>
      <c r="GB254" s="21"/>
      <c r="GC254" s="21"/>
      <c r="GD254" s="21"/>
      <c r="GE254" s="21"/>
      <c r="GF254" s="21"/>
      <c r="GG254" s="21"/>
      <c r="GH254" s="21"/>
    </row>
    <row r="255" spans="1:190" ht="16.5" customHeight="1">
      <c r="A255" s="83"/>
      <c r="B255" s="83"/>
      <c r="C255" s="83"/>
      <c r="D255" s="85"/>
      <c r="E255" s="128"/>
      <c r="F255" s="129"/>
      <c r="G255" s="129"/>
      <c r="H255" s="129"/>
      <c r="I255" s="129"/>
      <c r="J255" s="129"/>
      <c r="K255" s="129"/>
      <c r="L255" s="129"/>
      <c r="M255" s="88"/>
      <c r="N255" s="88"/>
      <c r="O255" s="88"/>
      <c r="P255" s="88"/>
      <c r="Q255" s="88"/>
      <c r="R255" s="88"/>
      <c r="S255" s="130"/>
      <c r="T255" s="130"/>
      <c r="U255" s="130"/>
      <c r="V255" s="130"/>
      <c r="W255" s="130"/>
      <c r="X255" s="130"/>
      <c r="Y255" s="90"/>
      <c r="Z255" s="90"/>
      <c r="AA255" s="90"/>
      <c r="AB255" s="90"/>
      <c r="AC255" s="90"/>
      <c r="AD255" s="90"/>
      <c r="AE255" s="91"/>
      <c r="AF255" s="91"/>
      <c r="AG255" s="91"/>
      <c r="AH255" s="91"/>
      <c r="AI255" s="91"/>
      <c r="AJ255" s="91"/>
      <c r="AK255" s="226"/>
      <c r="AL255" s="226"/>
      <c r="AM255" s="226"/>
      <c r="AN255" s="226"/>
      <c r="AO255" s="226"/>
      <c r="AP255" s="226"/>
      <c r="AQ255" s="92"/>
      <c r="AR255" s="92"/>
      <c r="AS255" s="92"/>
      <c r="AT255" s="92"/>
      <c r="AU255" s="92"/>
      <c r="AV255" s="92"/>
      <c r="AW255" s="92"/>
      <c r="AX255" s="92"/>
      <c r="AY255" s="92"/>
      <c r="AZ255" s="91"/>
      <c r="BA255" s="91"/>
      <c r="BB255" s="91"/>
      <c r="BC255" s="91"/>
      <c r="BD255" s="117"/>
      <c r="BE255" s="131"/>
      <c r="BF255" s="131"/>
      <c r="BG255" s="131"/>
      <c r="BH255" s="131"/>
      <c r="BI255" s="131"/>
      <c r="BJ255" s="131"/>
      <c r="BK255" s="131"/>
      <c r="BL255" s="131"/>
      <c r="BM255" s="131"/>
      <c r="BN255" s="131"/>
      <c r="BO255" s="131"/>
      <c r="BP255" s="131"/>
      <c r="BQ255" s="131"/>
      <c r="BR255" s="131"/>
      <c r="BS255" s="131"/>
      <c r="BT255" s="131"/>
      <c r="BU255" s="131"/>
      <c r="BV255" s="131"/>
      <c r="BW255" s="131"/>
      <c r="BX255" s="131"/>
      <c r="BY255" s="131"/>
      <c r="BZ255" s="131"/>
      <c r="CA255" s="131"/>
      <c r="CB255" s="131"/>
      <c r="CC255" s="131"/>
      <c r="CD255" s="117"/>
      <c r="CE255" s="117"/>
      <c r="CF255" s="117"/>
      <c r="CG255" s="117"/>
      <c r="CH255" s="117"/>
      <c r="CI255" s="117"/>
      <c r="CJ255" s="117"/>
      <c r="CK255" s="117"/>
      <c r="CL255" s="117"/>
      <c r="CM255" s="117"/>
      <c r="CN255" s="117"/>
      <c r="CO255" s="117"/>
      <c r="CP255" s="117"/>
      <c r="CQ255" s="117"/>
      <c r="CR255" s="117"/>
      <c r="CS255" s="117"/>
      <c r="CT255" s="117"/>
      <c r="CU255" s="117"/>
      <c r="CV255" s="117"/>
      <c r="CW255" s="117"/>
      <c r="CX255" s="117"/>
      <c r="CY255" s="117"/>
      <c r="CZ255" s="117"/>
      <c r="DA255" s="117"/>
      <c r="DB255" s="117"/>
      <c r="DC255" s="117"/>
      <c r="DD255" s="117"/>
      <c r="DE255" s="117"/>
      <c r="DF255" s="117"/>
      <c r="DG255" s="117"/>
      <c r="DH255" s="117"/>
      <c r="DI255" s="117"/>
      <c r="DJ255" s="117"/>
      <c r="DK255" s="117"/>
      <c r="DL255" s="117"/>
      <c r="DM255" s="117"/>
      <c r="DN255" s="117"/>
      <c r="DO255" s="117"/>
      <c r="DP255" s="117"/>
      <c r="DQ255" s="117"/>
      <c r="DR255" s="117"/>
      <c r="DS255" s="117"/>
      <c r="DT255" s="117"/>
      <c r="DU255" s="117"/>
      <c r="DV255" s="117"/>
      <c r="DW255" s="117"/>
      <c r="DX255" s="117"/>
      <c r="DY255" s="117"/>
      <c r="DZ255" s="21"/>
      <c r="EA255" s="21"/>
      <c r="EB255" s="21"/>
      <c r="EC255" s="21"/>
      <c r="ED255" s="21"/>
      <c r="EE255" s="21"/>
      <c r="EF255" s="21"/>
      <c r="EG255" s="21"/>
      <c r="EH255" s="21"/>
      <c r="EI255" s="21"/>
      <c r="EJ255" s="21"/>
      <c r="EK255" s="21"/>
      <c r="EL255" s="21"/>
      <c r="EM255" s="21"/>
      <c r="EN255" s="21"/>
      <c r="EO255" s="21"/>
      <c r="EP255" s="21"/>
      <c r="EQ255" s="21"/>
      <c r="ER255" s="21"/>
      <c r="ES255" s="21"/>
      <c r="ET255" s="21"/>
      <c r="EU255" s="21"/>
      <c r="EV255" s="21"/>
      <c r="EW255" s="21"/>
      <c r="EX255" s="21"/>
      <c r="EY255" s="21"/>
      <c r="EZ255" s="21"/>
      <c r="FA255" s="21"/>
      <c r="FB255" s="21"/>
      <c r="FC255" s="21"/>
      <c r="FD255" s="21"/>
      <c r="FE255" s="21"/>
      <c r="FF255" s="21"/>
      <c r="FG255" s="21"/>
      <c r="FH255" s="21"/>
      <c r="FI255" s="21"/>
      <c r="FJ255" s="21"/>
      <c r="FK255" s="21"/>
      <c r="FL255" s="21"/>
      <c r="FM255" s="21"/>
      <c r="FN255" s="21"/>
      <c r="FO255" s="21"/>
      <c r="FP255" s="21"/>
      <c r="FQ255" s="21"/>
      <c r="FR255" s="21"/>
      <c r="FS255" s="21"/>
      <c r="FT255" s="21"/>
      <c r="FU255" s="21"/>
      <c r="FV255" s="21"/>
      <c r="FW255" s="21"/>
      <c r="FX255" s="21"/>
      <c r="FY255" s="21"/>
      <c r="FZ255" s="21"/>
      <c r="GA255" s="21"/>
      <c r="GB255" s="21"/>
      <c r="GC255" s="21"/>
      <c r="GD255" s="21"/>
      <c r="GE255" s="21"/>
      <c r="GF255" s="21"/>
      <c r="GG255" s="21"/>
      <c r="GH255" s="21"/>
    </row>
    <row r="256" spans="1:190" ht="16.5" customHeight="1">
      <c r="A256" s="83"/>
      <c r="B256" s="83"/>
      <c r="C256" s="83"/>
      <c r="D256" s="85"/>
      <c r="E256" s="128"/>
      <c r="F256" s="129"/>
      <c r="G256" s="129"/>
      <c r="H256" s="129"/>
      <c r="I256" s="129"/>
      <c r="J256" s="129"/>
      <c r="K256" s="129"/>
      <c r="L256" s="129"/>
      <c r="M256" s="88"/>
      <c r="N256" s="88"/>
      <c r="O256" s="88"/>
      <c r="P256" s="88"/>
      <c r="Q256" s="88"/>
      <c r="R256" s="88"/>
      <c r="S256" s="130"/>
      <c r="T256" s="130"/>
      <c r="U256" s="130"/>
      <c r="V256" s="130"/>
      <c r="W256" s="130"/>
      <c r="X256" s="130"/>
      <c r="Y256" s="90"/>
      <c r="Z256" s="90"/>
      <c r="AA256" s="90"/>
      <c r="AB256" s="90"/>
      <c r="AC256" s="90"/>
      <c r="AD256" s="90"/>
      <c r="AE256" s="91"/>
      <c r="AF256" s="91"/>
      <c r="AG256" s="91"/>
      <c r="AH256" s="91"/>
      <c r="AI256" s="91"/>
      <c r="AJ256" s="91"/>
      <c r="AK256" s="226"/>
      <c r="AL256" s="226"/>
      <c r="AM256" s="226"/>
      <c r="AN256" s="226"/>
      <c r="AO256" s="226"/>
      <c r="AP256" s="226"/>
      <c r="AQ256" s="92"/>
      <c r="AR256" s="92"/>
      <c r="AS256" s="92"/>
      <c r="AT256" s="92"/>
      <c r="AU256" s="92"/>
      <c r="AV256" s="92"/>
      <c r="AW256" s="92"/>
      <c r="AX256" s="92"/>
      <c r="AY256" s="92"/>
      <c r="AZ256" s="91"/>
      <c r="BA256" s="91"/>
      <c r="BB256" s="91"/>
      <c r="BC256" s="91"/>
      <c r="BD256" s="117"/>
      <c r="BE256" s="131"/>
      <c r="BF256" s="131"/>
      <c r="BG256" s="131"/>
      <c r="BH256" s="131"/>
      <c r="BI256" s="131"/>
      <c r="BJ256" s="131"/>
      <c r="BK256" s="131"/>
      <c r="BL256" s="131"/>
      <c r="BM256" s="131"/>
      <c r="BN256" s="131"/>
      <c r="BO256" s="131"/>
      <c r="BP256" s="131"/>
      <c r="BQ256" s="131"/>
      <c r="BR256" s="131"/>
      <c r="BS256" s="131"/>
      <c r="BT256" s="131"/>
      <c r="BU256" s="131"/>
      <c r="BV256" s="131"/>
      <c r="BW256" s="131"/>
      <c r="BX256" s="131"/>
      <c r="BY256" s="131"/>
      <c r="BZ256" s="131"/>
      <c r="CA256" s="131"/>
      <c r="CB256" s="131"/>
      <c r="CC256" s="131"/>
      <c r="CD256" s="117"/>
      <c r="CE256" s="117"/>
      <c r="CF256" s="117"/>
      <c r="CG256" s="117"/>
      <c r="CH256" s="117"/>
      <c r="CI256" s="117"/>
      <c r="CJ256" s="117"/>
      <c r="CK256" s="117"/>
      <c r="CL256" s="117"/>
      <c r="CM256" s="117"/>
      <c r="CN256" s="117"/>
      <c r="CO256" s="117"/>
      <c r="CP256" s="117"/>
      <c r="CQ256" s="117"/>
      <c r="CR256" s="117"/>
      <c r="CS256" s="117"/>
      <c r="CT256" s="117"/>
      <c r="CU256" s="117"/>
      <c r="CV256" s="117"/>
      <c r="CW256" s="117"/>
      <c r="CX256" s="117"/>
      <c r="CY256" s="117"/>
      <c r="CZ256" s="117"/>
      <c r="DA256" s="117"/>
      <c r="DB256" s="117"/>
      <c r="DC256" s="117"/>
      <c r="DD256" s="117"/>
      <c r="DE256" s="117"/>
      <c r="DF256" s="117"/>
      <c r="DG256" s="117"/>
      <c r="DH256" s="117"/>
      <c r="DI256" s="117"/>
      <c r="DJ256" s="117"/>
      <c r="DK256" s="117"/>
      <c r="DL256" s="117"/>
      <c r="DM256" s="117"/>
      <c r="DN256" s="117"/>
      <c r="DO256" s="117"/>
      <c r="DP256" s="117"/>
      <c r="DQ256" s="117"/>
      <c r="DR256" s="117"/>
      <c r="DS256" s="117"/>
      <c r="DT256" s="117"/>
      <c r="DU256" s="117"/>
      <c r="DV256" s="117"/>
      <c r="DW256" s="117"/>
      <c r="DX256" s="117"/>
      <c r="DY256" s="117"/>
      <c r="DZ256" s="21"/>
      <c r="EA256" s="21"/>
      <c r="EB256" s="21"/>
      <c r="EC256" s="21"/>
      <c r="ED256" s="21"/>
      <c r="EE256" s="21"/>
      <c r="EF256" s="21"/>
      <c r="EG256" s="21"/>
      <c r="EH256" s="21"/>
      <c r="EI256" s="21"/>
      <c r="EJ256" s="21"/>
      <c r="EK256" s="21"/>
      <c r="EL256" s="21"/>
      <c r="EM256" s="21"/>
      <c r="EN256" s="21"/>
      <c r="EO256" s="21"/>
      <c r="EP256" s="21"/>
      <c r="EQ256" s="21"/>
      <c r="ER256" s="21"/>
      <c r="ES256" s="21"/>
      <c r="ET256" s="21"/>
      <c r="EU256" s="21"/>
      <c r="EV256" s="21"/>
      <c r="EW256" s="21"/>
      <c r="EX256" s="21"/>
      <c r="EY256" s="21"/>
      <c r="EZ256" s="21"/>
      <c r="FA256" s="21"/>
      <c r="FB256" s="21"/>
      <c r="FC256" s="21"/>
      <c r="FD256" s="21"/>
      <c r="FE256" s="21"/>
      <c r="FF256" s="21"/>
      <c r="FG256" s="21"/>
      <c r="FH256" s="21"/>
      <c r="FI256" s="21"/>
      <c r="FJ256" s="21"/>
      <c r="FK256" s="21"/>
      <c r="FL256" s="21"/>
      <c r="FM256" s="21"/>
      <c r="FN256" s="21"/>
      <c r="FO256" s="21"/>
      <c r="FP256" s="21"/>
      <c r="FQ256" s="21"/>
      <c r="FR256" s="21"/>
      <c r="FS256" s="21"/>
      <c r="FT256" s="21"/>
      <c r="FU256" s="21"/>
      <c r="FV256" s="21"/>
      <c r="FW256" s="21"/>
      <c r="FX256" s="21"/>
      <c r="FY256" s="21"/>
      <c r="FZ256" s="21"/>
      <c r="GA256" s="21"/>
      <c r="GB256" s="21"/>
      <c r="GC256" s="21"/>
      <c r="GD256" s="21"/>
      <c r="GE256" s="21"/>
      <c r="GF256" s="21"/>
      <c r="GG256" s="21"/>
      <c r="GH256" s="21"/>
    </row>
    <row r="257" spans="1:190" ht="16.5" customHeight="1">
      <c r="A257" s="83"/>
      <c r="B257" s="83"/>
      <c r="C257" s="83"/>
      <c r="D257" s="85"/>
      <c r="E257" s="128"/>
      <c r="F257" s="129"/>
      <c r="G257" s="129"/>
      <c r="H257" s="129"/>
      <c r="I257" s="129"/>
      <c r="J257" s="129"/>
      <c r="K257" s="129"/>
      <c r="L257" s="129"/>
      <c r="M257" s="88"/>
      <c r="N257" s="88"/>
      <c r="O257" s="88"/>
      <c r="P257" s="88"/>
      <c r="Q257" s="88"/>
      <c r="R257" s="88"/>
      <c r="S257" s="130"/>
      <c r="T257" s="130"/>
      <c r="U257" s="130"/>
      <c r="V257" s="130"/>
      <c r="W257" s="130"/>
      <c r="X257" s="130"/>
      <c r="Y257" s="90"/>
      <c r="Z257" s="90"/>
      <c r="AA257" s="90"/>
      <c r="AB257" s="90"/>
      <c r="AC257" s="90"/>
      <c r="AD257" s="90"/>
      <c r="AE257" s="91"/>
      <c r="AF257" s="91"/>
      <c r="AG257" s="91"/>
      <c r="AH257" s="91"/>
      <c r="AI257" s="91"/>
      <c r="AJ257" s="91"/>
      <c r="AK257" s="226"/>
      <c r="AL257" s="226"/>
      <c r="AM257" s="226"/>
      <c r="AN257" s="226"/>
      <c r="AO257" s="226"/>
      <c r="AP257" s="226"/>
      <c r="AQ257" s="92"/>
      <c r="AR257" s="92"/>
      <c r="AS257" s="92"/>
      <c r="AT257" s="92"/>
      <c r="AU257" s="92"/>
      <c r="AV257" s="92"/>
      <c r="AW257" s="92"/>
      <c r="AX257" s="92"/>
      <c r="AY257" s="92"/>
      <c r="AZ257" s="91"/>
      <c r="BA257" s="91"/>
      <c r="BB257" s="91"/>
      <c r="BC257" s="91"/>
      <c r="BD257" s="117"/>
      <c r="BE257" s="131"/>
      <c r="BF257" s="131"/>
      <c r="BG257" s="131"/>
      <c r="BH257" s="131"/>
      <c r="BI257" s="131"/>
      <c r="BJ257" s="131"/>
      <c r="BK257" s="131"/>
      <c r="BL257" s="131"/>
      <c r="BM257" s="131"/>
      <c r="BN257" s="131"/>
      <c r="BO257" s="131"/>
      <c r="BP257" s="131"/>
      <c r="BQ257" s="131"/>
      <c r="BR257" s="131"/>
      <c r="BS257" s="131"/>
      <c r="BT257" s="131"/>
      <c r="BU257" s="131"/>
      <c r="BV257" s="131"/>
      <c r="BW257" s="131"/>
      <c r="BX257" s="131"/>
      <c r="BY257" s="131"/>
      <c r="BZ257" s="131"/>
      <c r="CA257" s="131"/>
      <c r="CB257" s="131"/>
      <c r="CC257" s="131"/>
      <c r="CD257" s="117"/>
      <c r="CE257" s="117"/>
      <c r="CF257" s="117"/>
      <c r="CG257" s="117"/>
      <c r="CH257" s="117"/>
      <c r="CI257" s="117"/>
      <c r="CJ257" s="117"/>
      <c r="CK257" s="117"/>
      <c r="CL257" s="117"/>
      <c r="CM257" s="117"/>
      <c r="CN257" s="117"/>
      <c r="CO257" s="117"/>
      <c r="CP257" s="117"/>
      <c r="CQ257" s="117"/>
      <c r="CR257" s="117"/>
      <c r="CS257" s="117"/>
      <c r="CT257" s="117"/>
      <c r="CU257" s="117"/>
      <c r="CV257" s="117"/>
      <c r="CW257" s="117"/>
      <c r="CX257" s="117"/>
      <c r="CY257" s="117"/>
      <c r="CZ257" s="117"/>
      <c r="DA257" s="117"/>
      <c r="DB257" s="117"/>
      <c r="DC257" s="117"/>
      <c r="DD257" s="117"/>
      <c r="DE257" s="117"/>
      <c r="DF257" s="117"/>
      <c r="DG257" s="117"/>
      <c r="DH257" s="117"/>
      <c r="DI257" s="117"/>
      <c r="DJ257" s="117"/>
      <c r="DK257" s="117"/>
      <c r="DL257" s="117"/>
      <c r="DM257" s="117"/>
      <c r="DN257" s="117"/>
      <c r="DO257" s="117"/>
      <c r="DP257" s="117"/>
      <c r="DQ257" s="117"/>
      <c r="DR257" s="117"/>
      <c r="DS257" s="117"/>
      <c r="DT257" s="117"/>
      <c r="DU257" s="117"/>
      <c r="DV257" s="117"/>
      <c r="DW257" s="117"/>
      <c r="DX257" s="117"/>
      <c r="DY257" s="117"/>
      <c r="DZ257" s="21"/>
      <c r="EA257" s="21"/>
      <c r="EB257" s="21"/>
      <c r="EC257" s="21"/>
      <c r="ED257" s="21"/>
      <c r="EE257" s="21"/>
      <c r="EF257" s="21"/>
      <c r="EG257" s="21"/>
      <c r="EH257" s="21"/>
      <c r="EI257" s="21"/>
      <c r="EJ257" s="21"/>
      <c r="EK257" s="21"/>
      <c r="EL257" s="21"/>
      <c r="EM257" s="21"/>
      <c r="EN257" s="21"/>
      <c r="EO257" s="21"/>
      <c r="EP257" s="21"/>
      <c r="EQ257" s="21"/>
      <c r="ER257" s="21"/>
      <c r="ES257" s="21"/>
      <c r="ET257" s="21"/>
      <c r="EU257" s="21"/>
      <c r="EV257" s="21"/>
      <c r="EW257" s="21"/>
      <c r="EX257" s="21"/>
      <c r="EY257" s="21"/>
      <c r="EZ257" s="21"/>
      <c r="FA257" s="21"/>
      <c r="FB257" s="21"/>
      <c r="FC257" s="21"/>
      <c r="FD257" s="21"/>
      <c r="FE257" s="21"/>
      <c r="FF257" s="21"/>
      <c r="FG257" s="21"/>
      <c r="FH257" s="21"/>
      <c r="FI257" s="21"/>
      <c r="FJ257" s="21"/>
      <c r="FK257" s="21"/>
      <c r="FL257" s="21"/>
      <c r="FM257" s="21"/>
      <c r="FN257" s="21"/>
      <c r="FO257" s="21"/>
      <c r="FP257" s="21"/>
      <c r="FQ257" s="21"/>
      <c r="FR257" s="21"/>
      <c r="FS257" s="21"/>
      <c r="FT257" s="21"/>
      <c r="FU257" s="21"/>
      <c r="FV257" s="21"/>
      <c r="FW257" s="21"/>
      <c r="FX257" s="21"/>
      <c r="FY257" s="21"/>
      <c r="FZ257" s="21"/>
      <c r="GA257" s="21"/>
      <c r="GB257" s="21"/>
      <c r="GC257" s="21"/>
      <c r="GD257" s="21"/>
      <c r="GE257" s="21"/>
      <c r="GF257" s="21"/>
      <c r="GG257" s="21"/>
      <c r="GH257" s="21"/>
    </row>
    <row r="258" spans="1:190" ht="16.5" customHeight="1">
      <c r="A258" s="83"/>
      <c r="B258" s="83"/>
      <c r="C258" s="83"/>
      <c r="D258" s="85"/>
      <c r="E258" s="128"/>
      <c r="F258" s="129"/>
      <c r="G258" s="129"/>
      <c r="H258" s="129"/>
      <c r="I258" s="129"/>
      <c r="J258" s="129"/>
      <c r="K258" s="129"/>
      <c r="L258" s="129"/>
      <c r="M258" s="88"/>
      <c r="N258" s="88"/>
      <c r="O258" s="88"/>
      <c r="P258" s="88"/>
      <c r="Q258" s="88"/>
      <c r="R258" s="88"/>
      <c r="S258" s="130"/>
      <c r="T258" s="130"/>
      <c r="U258" s="130"/>
      <c r="V258" s="130"/>
      <c r="W258" s="130"/>
      <c r="X258" s="130"/>
      <c r="Y258" s="90"/>
      <c r="Z258" s="90"/>
      <c r="AA258" s="90"/>
      <c r="AB258" s="90"/>
      <c r="AC258" s="90"/>
      <c r="AD258" s="90"/>
      <c r="AE258" s="91"/>
      <c r="AF258" s="91"/>
      <c r="AG258" s="91"/>
      <c r="AH258" s="91"/>
      <c r="AI258" s="91"/>
      <c r="AJ258" s="91"/>
      <c r="AK258" s="226"/>
      <c r="AL258" s="226"/>
      <c r="AM258" s="226"/>
      <c r="AN258" s="226"/>
      <c r="AO258" s="226"/>
      <c r="AP258" s="226"/>
      <c r="AQ258" s="92"/>
      <c r="AR258" s="92"/>
      <c r="AS258" s="92"/>
      <c r="AT258" s="92"/>
      <c r="AU258" s="92"/>
      <c r="AV258" s="92"/>
      <c r="AW258" s="92"/>
      <c r="AX258" s="92"/>
      <c r="AY258" s="92"/>
      <c r="AZ258" s="91"/>
      <c r="BA258" s="91"/>
      <c r="BB258" s="91"/>
      <c r="BC258" s="91"/>
      <c r="BD258" s="117"/>
      <c r="BE258" s="131"/>
      <c r="BF258" s="131"/>
      <c r="BG258" s="131"/>
      <c r="BH258" s="131"/>
      <c r="BI258" s="131"/>
      <c r="BJ258" s="131"/>
      <c r="BK258" s="131"/>
      <c r="BL258" s="131"/>
      <c r="BM258" s="131"/>
      <c r="BN258" s="131"/>
      <c r="BO258" s="131"/>
      <c r="BP258" s="131"/>
      <c r="BQ258" s="131"/>
      <c r="BR258" s="131"/>
      <c r="BS258" s="131"/>
      <c r="BT258" s="131"/>
      <c r="BU258" s="131"/>
      <c r="BV258" s="131"/>
      <c r="BW258" s="131"/>
      <c r="BX258" s="131"/>
      <c r="BY258" s="131"/>
      <c r="BZ258" s="131"/>
      <c r="CA258" s="131"/>
      <c r="CB258" s="131"/>
      <c r="CC258" s="131"/>
      <c r="CD258" s="117"/>
      <c r="CE258" s="117"/>
      <c r="CF258" s="117"/>
      <c r="CG258" s="117"/>
      <c r="CH258" s="117"/>
      <c r="CI258" s="117"/>
      <c r="CJ258" s="117"/>
      <c r="CK258" s="117"/>
      <c r="CL258" s="117"/>
      <c r="CM258" s="117"/>
      <c r="CN258" s="117"/>
      <c r="CO258" s="117"/>
      <c r="CP258" s="117"/>
      <c r="CQ258" s="117"/>
      <c r="CR258" s="117"/>
      <c r="CS258" s="117"/>
      <c r="CT258" s="117"/>
      <c r="CU258" s="117"/>
      <c r="CV258" s="117"/>
      <c r="CW258" s="117"/>
      <c r="CX258" s="117"/>
      <c r="CY258" s="117"/>
      <c r="CZ258" s="117"/>
      <c r="DA258" s="117"/>
      <c r="DB258" s="117"/>
      <c r="DC258" s="117"/>
      <c r="DD258" s="117"/>
      <c r="DE258" s="117"/>
      <c r="DF258" s="117"/>
      <c r="DG258" s="117"/>
      <c r="DH258" s="117"/>
      <c r="DI258" s="117"/>
      <c r="DJ258" s="117"/>
      <c r="DK258" s="117"/>
      <c r="DL258" s="117"/>
      <c r="DM258" s="117"/>
      <c r="DN258" s="117"/>
      <c r="DO258" s="117"/>
      <c r="DP258" s="117"/>
      <c r="DQ258" s="117"/>
      <c r="DR258" s="117"/>
      <c r="DS258" s="117"/>
      <c r="DT258" s="117"/>
      <c r="DU258" s="117"/>
      <c r="DV258" s="117"/>
      <c r="DW258" s="117"/>
      <c r="DX258" s="117"/>
      <c r="DY258" s="117"/>
      <c r="DZ258" s="21"/>
      <c r="EA258" s="21"/>
      <c r="EB258" s="21"/>
      <c r="EC258" s="21"/>
      <c r="ED258" s="21"/>
      <c r="EE258" s="21"/>
      <c r="EF258" s="21"/>
      <c r="EG258" s="21"/>
      <c r="EH258" s="21"/>
      <c r="EI258" s="21"/>
      <c r="EJ258" s="21"/>
      <c r="EK258" s="21"/>
      <c r="EL258" s="21"/>
      <c r="EM258" s="21"/>
      <c r="EN258" s="21"/>
      <c r="EO258" s="21"/>
      <c r="EP258" s="21"/>
      <c r="EQ258" s="21"/>
      <c r="ER258" s="21"/>
      <c r="ES258" s="21"/>
      <c r="ET258" s="21"/>
      <c r="EU258" s="21"/>
      <c r="EV258" s="21"/>
      <c r="EW258" s="21"/>
      <c r="EX258" s="21"/>
      <c r="EY258" s="21"/>
      <c r="EZ258" s="21"/>
      <c r="FA258" s="21"/>
      <c r="FB258" s="21"/>
      <c r="FC258" s="21"/>
      <c r="FD258" s="21"/>
      <c r="FE258" s="21"/>
      <c r="FF258" s="21"/>
      <c r="FG258" s="21"/>
      <c r="FH258" s="21"/>
      <c r="FI258" s="21"/>
      <c r="FJ258" s="21"/>
      <c r="FK258" s="21"/>
      <c r="FL258" s="21"/>
      <c r="FM258" s="21"/>
      <c r="FN258" s="21"/>
      <c r="FO258" s="21"/>
      <c r="FP258" s="21"/>
      <c r="FQ258" s="21"/>
      <c r="FR258" s="21"/>
      <c r="FS258" s="21"/>
      <c r="FT258" s="21"/>
      <c r="FU258" s="21"/>
      <c r="FV258" s="21"/>
      <c r="FW258" s="21"/>
      <c r="FX258" s="21"/>
      <c r="FY258" s="21"/>
      <c r="FZ258" s="21"/>
      <c r="GA258" s="21"/>
      <c r="GB258" s="21"/>
      <c r="GC258" s="21"/>
      <c r="GD258" s="21"/>
      <c r="GE258" s="21"/>
      <c r="GF258" s="21"/>
      <c r="GG258" s="21"/>
      <c r="GH258" s="21"/>
    </row>
    <row r="259" spans="1:190" ht="16.5" customHeight="1">
      <c r="A259" s="83"/>
      <c r="B259" s="83"/>
      <c r="C259" s="83"/>
      <c r="D259" s="85"/>
      <c r="E259" s="128"/>
      <c r="F259" s="129"/>
      <c r="G259" s="129"/>
      <c r="H259" s="129"/>
      <c r="I259" s="129"/>
      <c r="J259" s="129"/>
      <c r="K259" s="129"/>
      <c r="L259" s="129"/>
      <c r="M259" s="88"/>
      <c r="N259" s="88"/>
      <c r="O259" s="88"/>
      <c r="P259" s="88"/>
      <c r="Q259" s="88"/>
      <c r="R259" s="88"/>
      <c r="S259" s="130"/>
      <c r="T259" s="130"/>
      <c r="U259" s="130"/>
      <c r="V259" s="130"/>
      <c r="W259" s="130"/>
      <c r="X259" s="130"/>
      <c r="Y259" s="90"/>
      <c r="Z259" s="90"/>
      <c r="AA259" s="90"/>
      <c r="AB259" s="90"/>
      <c r="AC259" s="90"/>
      <c r="AD259" s="90"/>
      <c r="AE259" s="91"/>
      <c r="AF259" s="91"/>
      <c r="AG259" s="91"/>
      <c r="AH259" s="91"/>
      <c r="AI259" s="91"/>
      <c r="AJ259" s="91"/>
      <c r="AK259" s="226"/>
      <c r="AL259" s="226"/>
      <c r="AM259" s="226"/>
      <c r="AN259" s="226"/>
      <c r="AO259" s="226"/>
      <c r="AP259" s="226"/>
      <c r="AQ259" s="92"/>
      <c r="AR259" s="92"/>
      <c r="AS259" s="92"/>
      <c r="AT259" s="92"/>
      <c r="AU259" s="92"/>
      <c r="AV259" s="92"/>
      <c r="AW259" s="92"/>
      <c r="AX259" s="92"/>
      <c r="AY259" s="92"/>
      <c r="AZ259" s="91"/>
      <c r="BA259" s="132"/>
      <c r="BB259" s="91"/>
      <c r="BC259" s="91"/>
      <c r="BD259" s="117"/>
      <c r="BE259" s="131"/>
      <c r="BF259" s="131"/>
      <c r="BG259" s="131"/>
      <c r="BH259" s="131"/>
      <c r="BI259" s="131"/>
      <c r="BJ259" s="131"/>
      <c r="BK259" s="131"/>
      <c r="BL259" s="131"/>
      <c r="BM259" s="131"/>
      <c r="BN259" s="131"/>
      <c r="BO259" s="131"/>
      <c r="BP259" s="131"/>
      <c r="BQ259" s="131"/>
      <c r="BR259" s="131"/>
      <c r="BS259" s="131"/>
      <c r="BT259" s="131"/>
      <c r="BU259" s="131"/>
      <c r="BV259" s="131"/>
      <c r="BW259" s="131"/>
      <c r="BX259" s="131"/>
      <c r="BY259" s="131"/>
      <c r="BZ259" s="131"/>
      <c r="CA259" s="131"/>
      <c r="CB259" s="131"/>
      <c r="CC259" s="131"/>
      <c r="CD259" s="117"/>
      <c r="CE259" s="117"/>
      <c r="CF259" s="117"/>
      <c r="CG259" s="117"/>
      <c r="CH259" s="117"/>
      <c r="CI259" s="117"/>
      <c r="CJ259" s="117"/>
      <c r="CK259" s="117"/>
      <c r="CL259" s="117"/>
      <c r="CM259" s="117"/>
      <c r="CN259" s="117"/>
      <c r="CO259" s="117"/>
      <c r="CP259" s="117"/>
      <c r="CQ259" s="117"/>
      <c r="CR259" s="117"/>
      <c r="CS259" s="117"/>
      <c r="CT259" s="117"/>
      <c r="CU259" s="117"/>
      <c r="CV259" s="117"/>
      <c r="CW259" s="117"/>
      <c r="CX259" s="117"/>
      <c r="CY259" s="117"/>
      <c r="CZ259" s="117"/>
      <c r="DA259" s="117"/>
      <c r="DB259" s="117"/>
      <c r="DC259" s="117"/>
      <c r="DD259" s="117"/>
      <c r="DE259" s="117"/>
      <c r="DF259" s="117"/>
      <c r="DG259" s="117"/>
      <c r="DH259" s="117"/>
      <c r="DI259" s="117"/>
      <c r="DJ259" s="117"/>
      <c r="DK259" s="117"/>
      <c r="DL259" s="117"/>
      <c r="DM259" s="117"/>
      <c r="DN259" s="117"/>
      <c r="DO259" s="117"/>
      <c r="DP259" s="117"/>
      <c r="DQ259" s="117"/>
      <c r="DR259" s="117"/>
      <c r="DS259" s="117"/>
      <c r="DT259" s="117"/>
      <c r="DU259" s="117"/>
      <c r="DV259" s="117"/>
      <c r="DW259" s="117"/>
      <c r="DX259" s="117"/>
      <c r="DY259" s="117"/>
      <c r="DZ259" s="21"/>
      <c r="EA259" s="21"/>
      <c r="EB259" s="21"/>
      <c r="EC259" s="21"/>
      <c r="ED259" s="21"/>
      <c r="EE259" s="21"/>
      <c r="EF259" s="21"/>
      <c r="EG259" s="21"/>
      <c r="EH259" s="21"/>
      <c r="EI259" s="21"/>
      <c r="EJ259" s="21"/>
      <c r="EK259" s="21"/>
      <c r="EL259" s="21"/>
      <c r="EM259" s="21"/>
      <c r="EN259" s="21"/>
      <c r="EO259" s="21"/>
      <c r="EP259" s="21"/>
      <c r="EQ259" s="21"/>
      <c r="ER259" s="21"/>
      <c r="ES259" s="21"/>
      <c r="ET259" s="21"/>
      <c r="EU259" s="21"/>
      <c r="EV259" s="21"/>
      <c r="EW259" s="21"/>
      <c r="EX259" s="21"/>
      <c r="EY259" s="21"/>
      <c r="EZ259" s="21"/>
      <c r="FA259" s="21"/>
      <c r="FB259" s="21"/>
      <c r="FC259" s="21"/>
      <c r="FD259" s="21"/>
      <c r="FE259" s="21"/>
      <c r="FF259" s="21"/>
      <c r="FG259" s="21"/>
      <c r="FH259" s="21"/>
      <c r="FI259" s="21"/>
      <c r="FJ259" s="21"/>
      <c r="FK259" s="21"/>
      <c r="FL259" s="21"/>
      <c r="FM259" s="21"/>
      <c r="FN259" s="21"/>
      <c r="FO259" s="21"/>
      <c r="FP259" s="21"/>
      <c r="FQ259" s="21"/>
      <c r="FR259" s="21"/>
      <c r="FS259" s="21"/>
      <c r="FT259" s="21"/>
      <c r="FU259" s="21"/>
      <c r="FV259" s="21"/>
      <c r="FW259" s="21"/>
      <c r="FX259" s="21"/>
      <c r="FY259" s="21"/>
      <c r="FZ259" s="21"/>
      <c r="GA259" s="21"/>
      <c r="GB259" s="21"/>
      <c r="GC259" s="21"/>
      <c r="GD259" s="21"/>
      <c r="GE259" s="21"/>
      <c r="GF259" s="21"/>
      <c r="GG259" s="21"/>
      <c r="GH259" s="21"/>
    </row>
    <row r="260" spans="1:190" ht="16.5" customHeight="1">
      <c r="A260" s="83"/>
      <c r="B260" s="83"/>
      <c r="C260" s="83"/>
      <c r="D260" s="85"/>
      <c r="E260" s="128"/>
      <c r="F260" s="129"/>
      <c r="G260" s="129"/>
      <c r="H260" s="129"/>
      <c r="I260" s="129"/>
      <c r="J260" s="129"/>
      <c r="K260" s="129"/>
      <c r="L260" s="129"/>
      <c r="M260" s="88"/>
      <c r="N260" s="88"/>
      <c r="O260" s="88"/>
      <c r="P260" s="88"/>
      <c r="Q260" s="88"/>
      <c r="R260" s="88"/>
      <c r="S260" s="130"/>
      <c r="T260" s="130"/>
      <c r="U260" s="130"/>
      <c r="V260" s="130"/>
      <c r="W260" s="130"/>
      <c r="X260" s="130"/>
      <c r="Y260" s="90"/>
      <c r="Z260" s="90"/>
      <c r="AA260" s="90"/>
      <c r="AB260" s="90"/>
      <c r="AC260" s="90"/>
      <c r="AD260" s="90"/>
      <c r="AE260" s="91"/>
      <c r="AF260" s="91"/>
      <c r="AG260" s="91"/>
      <c r="AH260" s="91"/>
      <c r="AI260" s="91"/>
      <c r="AJ260" s="91"/>
      <c r="AK260" s="226"/>
      <c r="AL260" s="226"/>
      <c r="AM260" s="226"/>
      <c r="AN260" s="226"/>
      <c r="AO260" s="226"/>
      <c r="AP260" s="226"/>
      <c r="AQ260" s="92"/>
      <c r="AR260" s="92"/>
      <c r="AS260" s="92"/>
      <c r="AT260" s="92"/>
      <c r="AU260" s="92"/>
      <c r="AV260" s="92"/>
      <c r="AW260" s="92"/>
      <c r="AX260" s="92"/>
      <c r="AY260" s="92"/>
      <c r="AZ260" s="91"/>
      <c r="BA260" s="91"/>
      <c r="BB260" s="91"/>
      <c r="BC260" s="91"/>
      <c r="BD260" s="117"/>
      <c r="BE260" s="131"/>
      <c r="BF260" s="131"/>
      <c r="BG260" s="131"/>
      <c r="BH260" s="131"/>
      <c r="BI260" s="131"/>
      <c r="BJ260" s="131"/>
      <c r="BK260" s="131"/>
      <c r="BL260" s="131"/>
      <c r="BM260" s="131"/>
      <c r="BN260" s="131"/>
      <c r="BO260" s="131"/>
      <c r="BP260" s="131"/>
      <c r="BQ260" s="131"/>
      <c r="BR260" s="131"/>
      <c r="BS260" s="131"/>
      <c r="BT260" s="131"/>
      <c r="BU260" s="131"/>
      <c r="BV260" s="131"/>
      <c r="BW260" s="131"/>
      <c r="BX260" s="131"/>
      <c r="BY260" s="131"/>
      <c r="BZ260" s="131"/>
      <c r="CA260" s="131"/>
      <c r="CB260" s="131"/>
      <c r="CC260" s="131"/>
      <c r="CD260" s="117"/>
      <c r="CE260" s="117"/>
      <c r="CF260" s="117"/>
      <c r="CG260" s="117"/>
      <c r="CH260" s="117"/>
      <c r="CI260" s="117"/>
      <c r="CJ260" s="117"/>
      <c r="CK260" s="117"/>
      <c r="CL260" s="117"/>
      <c r="CM260" s="117"/>
      <c r="CN260" s="117"/>
      <c r="CO260" s="117"/>
      <c r="CP260" s="117"/>
      <c r="CQ260" s="117"/>
      <c r="CR260" s="117"/>
      <c r="CS260" s="117"/>
      <c r="CT260" s="117"/>
      <c r="CU260" s="117"/>
      <c r="CV260" s="117"/>
      <c r="CW260" s="117"/>
      <c r="CX260" s="117"/>
      <c r="CY260" s="117"/>
      <c r="CZ260" s="117"/>
      <c r="DA260" s="117"/>
      <c r="DB260" s="117"/>
      <c r="DC260" s="117"/>
      <c r="DD260" s="117"/>
      <c r="DE260" s="117"/>
      <c r="DF260" s="117"/>
      <c r="DG260" s="117"/>
      <c r="DH260" s="117"/>
      <c r="DI260" s="117"/>
      <c r="DJ260" s="117"/>
      <c r="DK260" s="117"/>
      <c r="DL260" s="117"/>
      <c r="DM260" s="117"/>
      <c r="DN260" s="117"/>
      <c r="DO260" s="117"/>
      <c r="DP260" s="117"/>
      <c r="DQ260" s="117"/>
      <c r="DR260" s="117"/>
      <c r="DS260" s="117"/>
      <c r="DT260" s="117"/>
      <c r="DU260" s="117"/>
      <c r="DV260" s="117"/>
      <c r="DW260" s="117"/>
      <c r="DX260" s="117"/>
      <c r="DY260" s="117"/>
      <c r="DZ260" s="21"/>
      <c r="EA260" s="21"/>
      <c r="EB260" s="21"/>
      <c r="EC260" s="21"/>
      <c r="ED260" s="21"/>
      <c r="EE260" s="21"/>
      <c r="EF260" s="21"/>
      <c r="EG260" s="21"/>
      <c r="EH260" s="21"/>
      <c r="EI260" s="21"/>
      <c r="EJ260" s="21"/>
      <c r="EK260" s="21"/>
      <c r="EL260" s="21"/>
      <c r="EM260" s="21"/>
      <c r="EN260" s="21"/>
      <c r="EO260" s="21"/>
      <c r="EP260" s="21"/>
      <c r="EQ260" s="21"/>
      <c r="ER260" s="21"/>
      <c r="ES260" s="21"/>
      <c r="ET260" s="21"/>
      <c r="EU260" s="21"/>
      <c r="EV260" s="21"/>
      <c r="EW260" s="21"/>
      <c r="EX260" s="21"/>
      <c r="EY260" s="21"/>
      <c r="EZ260" s="21"/>
      <c r="FA260" s="21"/>
      <c r="FB260" s="21"/>
      <c r="FC260" s="21"/>
      <c r="FD260" s="21"/>
      <c r="FE260" s="21"/>
      <c r="FF260" s="21"/>
      <c r="FG260" s="21"/>
      <c r="FH260" s="21"/>
      <c r="FI260" s="21"/>
      <c r="FJ260" s="21"/>
      <c r="FK260" s="21"/>
      <c r="FL260" s="21"/>
      <c r="FM260" s="21"/>
      <c r="FN260" s="21"/>
      <c r="FO260" s="21"/>
      <c r="FP260" s="21"/>
      <c r="FQ260" s="21"/>
      <c r="FR260" s="21"/>
      <c r="FS260" s="21"/>
      <c r="FT260" s="21"/>
      <c r="FU260" s="21"/>
      <c r="FV260" s="21"/>
      <c r="FW260" s="21"/>
      <c r="FX260" s="21"/>
      <c r="FY260" s="21"/>
      <c r="FZ260" s="21"/>
      <c r="GA260" s="21"/>
      <c r="GB260" s="21"/>
      <c r="GC260" s="21"/>
      <c r="GD260" s="21"/>
      <c r="GE260" s="21"/>
      <c r="GF260" s="21"/>
      <c r="GG260" s="21"/>
      <c r="GH260" s="21"/>
    </row>
    <row r="261" spans="1:190" ht="16.5" customHeight="1">
      <c r="A261" s="83"/>
      <c r="B261" s="83"/>
      <c r="C261" s="83"/>
      <c r="D261" s="85"/>
      <c r="E261" s="128"/>
      <c r="F261" s="129"/>
      <c r="G261" s="129"/>
      <c r="H261" s="129"/>
      <c r="I261" s="129"/>
      <c r="J261" s="129"/>
      <c r="K261" s="129"/>
      <c r="L261" s="129"/>
      <c r="M261" s="88"/>
      <c r="N261" s="88"/>
      <c r="O261" s="88"/>
      <c r="P261" s="88"/>
      <c r="Q261" s="88"/>
      <c r="R261" s="88"/>
      <c r="S261" s="130"/>
      <c r="T261" s="130"/>
      <c r="U261" s="130"/>
      <c r="V261" s="130"/>
      <c r="W261" s="130"/>
      <c r="X261" s="130"/>
      <c r="Y261" s="90"/>
      <c r="Z261" s="90"/>
      <c r="AA261" s="90"/>
      <c r="AB261" s="90"/>
      <c r="AC261" s="90"/>
      <c r="AD261" s="90"/>
      <c r="AE261" s="91"/>
      <c r="AF261" s="91"/>
      <c r="AG261" s="91"/>
      <c r="AH261" s="91"/>
      <c r="AI261" s="91"/>
      <c r="AJ261" s="91"/>
      <c r="AK261" s="226"/>
      <c r="AL261" s="226"/>
      <c r="AM261" s="226"/>
      <c r="AN261" s="226"/>
      <c r="AO261" s="226"/>
      <c r="AP261" s="226"/>
      <c r="AQ261" s="92"/>
      <c r="AR261" s="92"/>
      <c r="AS261" s="92"/>
      <c r="AT261" s="92"/>
      <c r="AU261" s="92"/>
      <c r="AV261" s="92"/>
      <c r="AW261" s="92"/>
      <c r="AX261" s="92"/>
      <c r="AY261" s="92"/>
      <c r="AZ261" s="91"/>
      <c r="BA261" s="91"/>
      <c r="BB261" s="91"/>
      <c r="BC261" s="91"/>
      <c r="BD261" s="117"/>
      <c r="BE261" s="131"/>
      <c r="BF261" s="131"/>
      <c r="BG261" s="131"/>
      <c r="BH261" s="131"/>
      <c r="BI261" s="131"/>
      <c r="BJ261" s="131"/>
      <c r="BK261" s="131"/>
      <c r="BL261" s="131"/>
      <c r="BM261" s="131"/>
      <c r="BN261" s="131"/>
      <c r="BO261" s="131"/>
      <c r="BP261" s="131"/>
      <c r="BQ261" s="131"/>
      <c r="BR261" s="131"/>
      <c r="BS261" s="131"/>
      <c r="BT261" s="131"/>
      <c r="BU261" s="131"/>
      <c r="BV261" s="131"/>
      <c r="BW261" s="131"/>
      <c r="BX261" s="131"/>
      <c r="BY261" s="131"/>
      <c r="BZ261" s="131"/>
      <c r="CA261" s="131"/>
      <c r="CB261" s="131"/>
      <c r="CC261" s="131"/>
      <c r="CD261" s="117"/>
      <c r="CE261" s="117"/>
      <c r="CF261" s="117"/>
      <c r="CG261" s="117"/>
      <c r="CH261" s="117"/>
      <c r="CI261" s="117"/>
      <c r="CJ261" s="117"/>
      <c r="CK261" s="117"/>
      <c r="CL261" s="117"/>
      <c r="CM261" s="117"/>
      <c r="CN261" s="117"/>
      <c r="CO261" s="117"/>
      <c r="CP261" s="117"/>
      <c r="CQ261" s="117"/>
      <c r="CR261" s="117"/>
      <c r="CS261" s="117"/>
      <c r="CT261" s="117"/>
      <c r="CU261" s="117"/>
      <c r="CV261" s="117"/>
      <c r="CW261" s="117"/>
      <c r="CX261" s="117"/>
      <c r="CY261" s="117"/>
      <c r="CZ261" s="117"/>
      <c r="DA261" s="117"/>
      <c r="DB261" s="117"/>
      <c r="DC261" s="117"/>
      <c r="DD261" s="117"/>
      <c r="DE261" s="117"/>
      <c r="DF261" s="117"/>
      <c r="DG261" s="117"/>
      <c r="DH261" s="117"/>
      <c r="DI261" s="117"/>
      <c r="DJ261" s="117"/>
      <c r="DK261" s="117"/>
      <c r="DL261" s="117"/>
      <c r="DM261" s="117"/>
      <c r="DN261" s="117"/>
      <c r="DO261" s="117"/>
      <c r="DP261" s="117"/>
      <c r="DQ261" s="117"/>
      <c r="DR261" s="117"/>
      <c r="DS261" s="117"/>
      <c r="DT261" s="117"/>
      <c r="DU261" s="117"/>
      <c r="DV261" s="117"/>
      <c r="DW261" s="117"/>
      <c r="DX261" s="117"/>
      <c r="DY261" s="117"/>
      <c r="DZ261" s="21"/>
      <c r="EA261" s="21"/>
      <c r="EB261" s="21"/>
      <c r="EC261" s="21"/>
      <c r="ED261" s="21"/>
      <c r="EE261" s="21"/>
      <c r="EF261" s="21"/>
      <c r="EG261" s="21"/>
      <c r="EH261" s="21"/>
      <c r="EI261" s="21"/>
      <c r="EJ261" s="21"/>
      <c r="EK261" s="21"/>
      <c r="EL261" s="21"/>
      <c r="EM261" s="21"/>
      <c r="EN261" s="21"/>
      <c r="EO261" s="21"/>
      <c r="EP261" s="21"/>
      <c r="EQ261" s="21"/>
      <c r="ER261" s="21"/>
      <c r="ES261" s="21"/>
      <c r="ET261" s="21"/>
      <c r="EU261" s="21"/>
      <c r="EV261" s="21"/>
      <c r="EW261" s="21"/>
      <c r="EX261" s="21"/>
      <c r="EY261" s="21"/>
      <c r="EZ261" s="21"/>
      <c r="FA261" s="21"/>
      <c r="FB261" s="21"/>
      <c r="FC261" s="21"/>
      <c r="FD261" s="21"/>
      <c r="FE261" s="21"/>
      <c r="FF261" s="21"/>
      <c r="FG261" s="21"/>
      <c r="FH261" s="21"/>
      <c r="FI261" s="21"/>
      <c r="FJ261" s="21"/>
      <c r="FK261" s="21"/>
      <c r="FL261" s="21"/>
      <c r="FM261" s="21"/>
      <c r="FN261" s="21"/>
      <c r="FO261" s="21"/>
      <c r="FP261" s="21"/>
      <c r="FQ261" s="21"/>
      <c r="FR261" s="21"/>
      <c r="FS261" s="21"/>
      <c r="FT261" s="21"/>
      <c r="FU261" s="21"/>
      <c r="FV261" s="21"/>
      <c r="FW261" s="21"/>
      <c r="FX261" s="21"/>
      <c r="FY261" s="21"/>
      <c r="FZ261" s="21"/>
      <c r="GA261" s="21"/>
      <c r="GB261" s="21"/>
      <c r="GC261" s="21"/>
      <c r="GD261" s="21"/>
      <c r="GE261" s="21"/>
      <c r="GF261" s="21"/>
      <c r="GG261" s="21"/>
      <c r="GH261" s="21"/>
    </row>
    <row r="262" spans="1:190" ht="16.5" customHeight="1">
      <c r="A262" s="83"/>
      <c r="B262" s="83"/>
      <c r="C262" s="83"/>
      <c r="D262" s="85"/>
      <c r="E262" s="128"/>
      <c r="F262" s="129"/>
      <c r="G262" s="129"/>
      <c r="H262" s="129"/>
      <c r="I262" s="129"/>
      <c r="J262" s="129"/>
      <c r="K262" s="129"/>
      <c r="L262" s="129"/>
      <c r="M262" s="88"/>
      <c r="N262" s="88"/>
      <c r="O262" s="88"/>
      <c r="P262" s="88"/>
      <c r="Q262" s="88"/>
      <c r="R262" s="88"/>
      <c r="S262" s="130"/>
      <c r="T262" s="130"/>
      <c r="U262" s="130"/>
      <c r="V262" s="130"/>
      <c r="W262" s="130"/>
      <c r="X262" s="130"/>
      <c r="Y262" s="90"/>
      <c r="Z262" s="90"/>
      <c r="AA262" s="90"/>
      <c r="AB262" s="90"/>
      <c r="AC262" s="90"/>
      <c r="AD262" s="90"/>
      <c r="AE262" s="91"/>
      <c r="AF262" s="91"/>
      <c r="AG262" s="91"/>
      <c r="AH262" s="91"/>
      <c r="AI262" s="91"/>
      <c r="AJ262" s="91"/>
      <c r="AK262" s="226"/>
      <c r="AL262" s="226"/>
      <c r="AM262" s="226"/>
      <c r="AN262" s="226"/>
      <c r="AO262" s="226"/>
      <c r="AP262" s="226"/>
      <c r="AQ262" s="92"/>
      <c r="AR262" s="92"/>
      <c r="AS262" s="92"/>
      <c r="AT262" s="92"/>
      <c r="AU262" s="92"/>
      <c r="AV262" s="92"/>
      <c r="AW262" s="92"/>
      <c r="AX262" s="92"/>
      <c r="AY262" s="92"/>
      <c r="AZ262" s="91"/>
      <c r="BA262" s="91"/>
      <c r="BB262" s="91"/>
      <c r="BC262" s="91"/>
      <c r="BD262" s="117"/>
      <c r="BE262" s="131"/>
      <c r="BF262" s="131"/>
      <c r="BG262" s="131"/>
      <c r="BH262" s="131"/>
      <c r="BI262" s="131"/>
      <c r="BJ262" s="131"/>
      <c r="BK262" s="131"/>
      <c r="BL262" s="131"/>
      <c r="BM262" s="131"/>
      <c r="BN262" s="131"/>
      <c r="BO262" s="131"/>
      <c r="BP262" s="131"/>
      <c r="BQ262" s="131"/>
      <c r="BR262" s="131"/>
      <c r="BS262" s="131"/>
      <c r="BT262" s="131"/>
      <c r="BU262" s="131"/>
      <c r="BV262" s="131"/>
      <c r="BW262" s="131"/>
      <c r="BX262" s="131"/>
      <c r="BY262" s="131"/>
      <c r="BZ262" s="131"/>
      <c r="CA262" s="131"/>
      <c r="CB262" s="131"/>
      <c r="CC262" s="131"/>
      <c r="CD262" s="117"/>
      <c r="CE262" s="117"/>
      <c r="CF262" s="117"/>
      <c r="CG262" s="117"/>
      <c r="CH262" s="117"/>
      <c r="CI262" s="117"/>
      <c r="CJ262" s="117"/>
      <c r="CK262" s="117"/>
      <c r="CL262" s="117"/>
      <c r="CM262" s="117"/>
      <c r="CN262" s="117"/>
      <c r="CO262" s="117"/>
      <c r="CP262" s="117"/>
      <c r="CQ262" s="117"/>
      <c r="CR262" s="117"/>
      <c r="CS262" s="117"/>
      <c r="CT262" s="117"/>
      <c r="CU262" s="117"/>
      <c r="CV262" s="117"/>
      <c r="CW262" s="117"/>
      <c r="CX262" s="117"/>
      <c r="CY262" s="117"/>
      <c r="CZ262" s="117"/>
      <c r="DA262" s="117"/>
      <c r="DB262" s="117"/>
      <c r="DC262" s="117"/>
      <c r="DD262" s="117"/>
      <c r="DE262" s="117"/>
      <c r="DF262" s="117"/>
      <c r="DG262" s="117"/>
      <c r="DH262" s="117"/>
      <c r="DI262" s="117"/>
      <c r="DJ262" s="117"/>
      <c r="DK262" s="117"/>
      <c r="DL262" s="117"/>
      <c r="DM262" s="117"/>
      <c r="DN262" s="117"/>
      <c r="DO262" s="117"/>
      <c r="DP262" s="117"/>
      <c r="DQ262" s="117"/>
      <c r="DR262" s="117"/>
      <c r="DS262" s="117"/>
      <c r="DT262" s="117"/>
      <c r="DU262" s="117"/>
      <c r="DV262" s="117"/>
      <c r="DW262" s="117"/>
      <c r="DX262" s="117"/>
      <c r="DY262" s="117"/>
      <c r="DZ262" s="21"/>
      <c r="EA262" s="21"/>
      <c r="EB262" s="21"/>
      <c r="EC262" s="21"/>
      <c r="ED262" s="21"/>
      <c r="EE262" s="21"/>
      <c r="EF262" s="21"/>
      <c r="EG262" s="21"/>
      <c r="EH262" s="21"/>
      <c r="EI262" s="21"/>
      <c r="EJ262" s="21"/>
      <c r="EK262" s="21"/>
      <c r="EL262" s="21"/>
      <c r="EM262" s="21"/>
      <c r="EN262" s="21"/>
      <c r="EO262" s="21"/>
      <c r="EP262" s="21"/>
      <c r="EQ262" s="21"/>
      <c r="ER262" s="21"/>
      <c r="ES262" s="21"/>
      <c r="ET262" s="21"/>
      <c r="EU262" s="21"/>
      <c r="EV262" s="21"/>
      <c r="EW262" s="21"/>
      <c r="EX262" s="21"/>
      <c r="EY262" s="21"/>
      <c r="EZ262" s="21"/>
      <c r="FA262" s="21"/>
      <c r="FB262" s="21"/>
      <c r="FC262" s="21"/>
      <c r="FD262" s="21"/>
      <c r="FE262" s="21"/>
      <c r="FF262" s="21"/>
      <c r="FG262" s="21"/>
      <c r="FH262" s="21"/>
      <c r="FI262" s="21"/>
      <c r="FJ262" s="21"/>
      <c r="FK262" s="21"/>
      <c r="FL262" s="21"/>
      <c r="FM262" s="21"/>
      <c r="FN262" s="21"/>
      <c r="FO262" s="21"/>
      <c r="FP262" s="21"/>
      <c r="FQ262" s="21"/>
      <c r="FR262" s="21"/>
      <c r="FS262" s="21"/>
      <c r="FT262" s="21"/>
      <c r="FU262" s="21"/>
      <c r="FV262" s="21"/>
      <c r="FW262" s="21"/>
      <c r="FX262" s="21"/>
      <c r="FY262" s="21"/>
      <c r="FZ262" s="21"/>
      <c r="GA262" s="21"/>
      <c r="GB262" s="21"/>
      <c r="GC262" s="21"/>
      <c r="GD262" s="21"/>
      <c r="GE262" s="21"/>
      <c r="GF262" s="21"/>
      <c r="GG262" s="21"/>
      <c r="GH262" s="21"/>
    </row>
    <row r="263" spans="1:190" ht="16.5" customHeight="1">
      <c r="A263" s="83"/>
      <c r="B263" s="83"/>
      <c r="C263" s="83"/>
      <c r="D263" s="85"/>
      <c r="E263" s="128"/>
      <c r="F263" s="129"/>
      <c r="G263" s="129"/>
      <c r="H263" s="129"/>
      <c r="I263" s="129"/>
      <c r="J263" s="129"/>
      <c r="K263" s="129"/>
      <c r="L263" s="129"/>
      <c r="M263" s="88"/>
      <c r="N263" s="88"/>
      <c r="O263" s="88"/>
      <c r="P263" s="88"/>
      <c r="Q263" s="88"/>
      <c r="R263" s="88"/>
      <c r="S263" s="130"/>
      <c r="T263" s="130"/>
      <c r="U263" s="130"/>
      <c r="V263" s="130"/>
      <c r="W263" s="130"/>
      <c r="X263" s="130"/>
      <c r="Y263" s="90"/>
      <c r="Z263" s="90"/>
      <c r="AA263" s="90"/>
      <c r="AB263" s="90"/>
      <c r="AC263" s="90"/>
      <c r="AD263" s="90"/>
      <c r="AE263" s="91"/>
      <c r="AF263" s="91"/>
      <c r="AG263" s="91"/>
      <c r="AH263" s="91"/>
      <c r="AI263" s="91"/>
      <c r="AJ263" s="91"/>
      <c r="AK263" s="226"/>
      <c r="AL263" s="226"/>
      <c r="AM263" s="226"/>
      <c r="AN263" s="226"/>
      <c r="AO263" s="226"/>
      <c r="AP263" s="226"/>
      <c r="AQ263" s="92"/>
      <c r="AR263" s="92"/>
      <c r="AS263" s="92"/>
      <c r="AT263" s="92"/>
      <c r="AU263" s="92"/>
      <c r="AV263" s="92"/>
      <c r="AW263" s="92"/>
      <c r="AX263" s="92"/>
      <c r="AY263" s="92"/>
      <c r="AZ263" s="91"/>
      <c r="BA263" s="91"/>
      <c r="BB263" s="91"/>
      <c r="BC263" s="91"/>
      <c r="BD263" s="117"/>
      <c r="BE263" s="131"/>
      <c r="BF263" s="131"/>
      <c r="BG263" s="131"/>
      <c r="BH263" s="131"/>
      <c r="BI263" s="131"/>
      <c r="BJ263" s="131"/>
      <c r="BK263" s="131"/>
      <c r="BL263" s="131"/>
      <c r="BM263" s="131"/>
      <c r="BN263" s="131"/>
      <c r="BO263" s="131"/>
      <c r="BP263" s="131"/>
      <c r="BQ263" s="131"/>
      <c r="BR263" s="131"/>
      <c r="BS263" s="131"/>
      <c r="BT263" s="131"/>
      <c r="BU263" s="131"/>
      <c r="BV263" s="131"/>
      <c r="BW263" s="131"/>
      <c r="BX263" s="131"/>
      <c r="BY263" s="131"/>
      <c r="BZ263" s="131"/>
      <c r="CA263" s="131"/>
      <c r="CB263" s="131"/>
      <c r="CC263" s="131"/>
      <c r="CD263" s="117"/>
      <c r="CE263" s="117"/>
      <c r="CF263" s="117"/>
      <c r="CG263" s="117"/>
      <c r="CH263" s="117"/>
      <c r="CI263" s="117"/>
      <c r="CJ263" s="117"/>
      <c r="CK263" s="117"/>
      <c r="CL263" s="117"/>
      <c r="CM263" s="117"/>
      <c r="CN263" s="117"/>
      <c r="CO263" s="117"/>
      <c r="CP263" s="117"/>
      <c r="CQ263" s="117"/>
      <c r="CR263" s="117"/>
      <c r="CS263" s="117"/>
      <c r="CT263" s="117"/>
      <c r="CU263" s="117"/>
      <c r="CV263" s="117"/>
      <c r="CW263" s="117"/>
      <c r="CX263" s="117"/>
      <c r="CY263" s="117"/>
      <c r="CZ263" s="117"/>
      <c r="DA263" s="117"/>
      <c r="DB263" s="117"/>
      <c r="DC263" s="117"/>
      <c r="DD263" s="117"/>
      <c r="DE263" s="117"/>
      <c r="DF263" s="117"/>
      <c r="DG263" s="117"/>
      <c r="DH263" s="117"/>
      <c r="DI263" s="117"/>
      <c r="DJ263" s="117"/>
      <c r="DK263" s="117"/>
      <c r="DL263" s="117"/>
      <c r="DM263" s="117"/>
      <c r="DN263" s="117"/>
      <c r="DO263" s="117"/>
      <c r="DP263" s="117"/>
      <c r="DQ263" s="117"/>
      <c r="DR263" s="117"/>
      <c r="DS263" s="117"/>
      <c r="DT263" s="117"/>
      <c r="DU263" s="117"/>
      <c r="DV263" s="117"/>
      <c r="DW263" s="117"/>
      <c r="DX263" s="117"/>
      <c r="DY263" s="117"/>
      <c r="DZ263" s="21"/>
      <c r="EA263" s="21"/>
      <c r="EB263" s="21"/>
      <c r="EC263" s="21"/>
      <c r="ED263" s="21"/>
      <c r="EE263" s="21"/>
      <c r="EF263" s="21"/>
      <c r="EG263" s="21"/>
      <c r="EH263" s="21"/>
      <c r="EI263" s="21"/>
      <c r="EJ263" s="21"/>
      <c r="EK263" s="21"/>
      <c r="EL263" s="21"/>
      <c r="EM263" s="21"/>
      <c r="EN263" s="21"/>
      <c r="EO263" s="21"/>
      <c r="EP263" s="21"/>
      <c r="EQ263" s="21"/>
      <c r="ER263" s="21"/>
      <c r="ES263" s="21"/>
      <c r="ET263" s="21"/>
      <c r="EU263" s="21"/>
      <c r="EV263" s="21"/>
      <c r="EW263" s="21"/>
      <c r="EX263" s="21"/>
      <c r="EY263" s="21"/>
      <c r="EZ263" s="21"/>
      <c r="FA263" s="21"/>
      <c r="FB263" s="21"/>
      <c r="FC263" s="21"/>
      <c r="FD263" s="21"/>
      <c r="FE263" s="21"/>
      <c r="FF263" s="21"/>
      <c r="FG263" s="21"/>
      <c r="FH263" s="21"/>
      <c r="FI263" s="21"/>
      <c r="FJ263" s="21"/>
      <c r="FK263" s="21"/>
      <c r="FL263" s="21"/>
      <c r="FM263" s="21"/>
      <c r="FN263" s="21"/>
      <c r="FO263" s="21"/>
      <c r="FP263" s="21"/>
      <c r="FQ263" s="21"/>
      <c r="FR263" s="21"/>
      <c r="FS263" s="21"/>
      <c r="FT263" s="21"/>
      <c r="FU263" s="21"/>
      <c r="FV263" s="21"/>
      <c r="FW263" s="21"/>
      <c r="FX263" s="21"/>
      <c r="FY263" s="21"/>
      <c r="FZ263" s="21"/>
      <c r="GA263" s="21"/>
      <c r="GB263" s="21"/>
      <c r="GC263" s="21"/>
      <c r="GD263" s="21"/>
      <c r="GE263" s="21"/>
      <c r="GF263" s="21"/>
      <c r="GG263" s="21"/>
      <c r="GH263" s="21"/>
    </row>
    <row r="264" spans="1:190" ht="16.5" customHeight="1">
      <c r="A264" s="83"/>
      <c r="B264" s="83"/>
      <c r="C264" s="83"/>
      <c r="D264" s="85"/>
      <c r="E264" s="128"/>
      <c r="F264" s="129"/>
      <c r="G264" s="129"/>
      <c r="H264" s="129"/>
      <c r="I264" s="129"/>
      <c r="J264" s="129"/>
      <c r="K264" s="129"/>
      <c r="L264" s="129"/>
      <c r="M264" s="88"/>
      <c r="N264" s="88"/>
      <c r="O264" s="88"/>
      <c r="P264" s="88"/>
      <c r="Q264" s="88"/>
      <c r="R264" s="88"/>
      <c r="S264" s="130"/>
      <c r="T264" s="130"/>
      <c r="U264" s="130"/>
      <c r="V264" s="130"/>
      <c r="W264" s="130"/>
      <c r="X264" s="130"/>
      <c r="Y264" s="90"/>
      <c r="Z264" s="90"/>
      <c r="AA264" s="90"/>
      <c r="AB264" s="90"/>
      <c r="AC264" s="90"/>
      <c r="AD264" s="90"/>
      <c r="AE264" s="91"/>
      <c r="AF264" s="91"/>
      <c r="AG264" s="91"/>
      <c r="AH264" s="91"/>
      <c r="AI264" s="91"/>
      <c r="AJ264" s="91"/>
      <c r="AK264" s="226"/>
      <c r="AL264" s="226"/>
      <c r="AM264" s="226"/>
      <c r="AN264" s="226"/>
      <c r="AO264" s="226"/>
      <c r="AP264" s="226"/>
      <c r="AQ264" s="92"/>
      <c r="AR264" s="92"/>
      <c r="AS264" s="92"/>
      <c r="AT264" s="92"/>
      <c r="AU264" s="92"/>
      <c r="AV264" s="92"/>
      <c r="AW264" s="92"/>
      <c r="AX264" s="92"/>
      <c r="AY264" s="92"/>
      <c r="AZ264" s="91"/>
      <c r="BA264" s="91"/>
      <c r="BB264" s="91"/>
      <c r="BC264" s="91"/>
      <c r="BD264" s="117"/>
      <c r="BE264" s="131"/>
      <c r="BF264" s="131"/>
      <c r="BG264" s="131"/>
      <c r="BH264" s="131"/>
      <c r="BI264" s="131"/>
      <c r="BJ264" s="131"/>
      <c r="BK264" s="131"/>
      <c r="BL264" s="131"/>
      <c r="BM264" s="131"/>
      <c r="BN264" s="131"/>
      <c r="BO264" s="131"/>
      <c r="BP264" s="131"/>
      <c r="BQ264" s="131"/>
      <c r="BR264" s="131"/>
      <c r="BS264" s="131"/>
      <c r="BT264" s="131"/>
      <c r="BU264" s="131"/>
      <c r="BV264" s="131"/>
      <c r="BW264" s="131"/>
      <c r="BX264" s="131"/>
      <c r="BY264" s="131"/>
      <c r="BZ264" s="131"/>
      <c r="CA264" s="131"/>
      <c r="CB264" s="131"/>
      <c r="CC264" s="131"/>
      <c r="CD264" s="117"/>
      <c r="CE264" s="117"/>
      <c r="CF264" s="117"/>
      <c r="CG264" s="117"/>
      <c r="CH264" s="117"/>
      <c r="CI264" s="117"/>
      <c r="CJ264" s="117"/>
      <c r="CK264" s="117"/>
      <c r="CL264" s="117"/>
      <c r="CM264" s="117"/>
      <c r="CN264" s="117"/>
      <c r="CO264" s="117"/>
      <c r="CP264" s="117"/>
      <c r="CQ264" s="117"/>
      <c r="CR264" s="117"/>
      <c r="CS264" s="117"/>
      <c r="CT264" s="117"/>
      <c r="CU264" s="117"/>
      <c r="CV264" s="117"/>
      <c r="CW264" s="117"/>
      <c r="CX264" s="117"/>
      <c r="CY264" s="117"/>
      <c r="CZ264" s="117"/>
      <c r="DA264" s="117"/>
      <c r="DB264" s="117"/>
      <c r="DC264" s="117"/>
      <c r="DD264" s="117"/>
      <c r="DE264" s="117"/>
      <c r="DF264" s="117"/>
      <c r="DG264" s="117"/>
      <c r="DH264" s="117"/>
      <c r="DI264" s="117"/>
      <c r="DJ264" s="117"/>
      <c r="DK264" s="117"/>
      <c r="DL264" s="117"/>
      <c r="DM264" s="117"/>
      <c r="DN264" s="117"/>
      <c r="DO264" s="117"/>
      <c r="DP264" s="117"/>
      <c r="DQ264" s="117"/>
      <c r="DR264" s="117"/>
      <c r="DS264" s="117"/>
      <c r="DT264" s="117"/>
      <c r="DU264" s="117"/>
      <c r="DV264" s="117"/>
      <c r="DW264" s="117"/>
      <c r="DX264" s="117"/>
      <c r="DY264" s="117"/>
      <c r="DZ264" s="21"/>
      <c r="EA264" s="21"/>
      <c r="EB264" s="21"/>
      <c r="EC264" s="21"/>
      <c r="ED264" s="21"/>
      <c r="EE264" s="21"/>
      <c r="EF264" s="21"/>
      <c r="EG264" s="21"/>
      <c r="EH264" s="21"/>
      <c r="EI264" s="21"/>
      <c r="EJ264" s="21"/>
      <c r="EK264" s="21"/>
      <c r="EL264" s="21"/>
      <c r="EM264" s="21"/>
      <c r="EN264" s="21"/>
      <c r="EO264" s="21"/>
      <c r="EP264" s="21"/>
      <c r="EQ264" s="21"/>
      <c r="ER264" s="21"/>
      <c r="ES264" s="21"/>
      <c r="ET264" s="21"/>
      <c r="EU264" s="21"/>
      <c r="EV264" s="21"/>
      <c r="EW264" s="21"/>
      <c r="EX264" s="21"/>
      <c r="EY264" s="21"/>
      <c r="EZ264" s="21"/>
      <c r="FA264" s="21"/>
      <c r="FB264" s="21"/>
      <c r="FC264" s="21"/>
      <c r="FD264" s="21"/>
      <c r="FE264" s="21"/>
      <c r="FF264" s="21"/>
      <c r="FG264" s="21"/>
      <c r="FH264" s="21"/>
      <c r="FI264" s="21"/>
      <c r="FJ264" s="21"/>
      <c r="FK264" s="21"/>
      <c r="FL264" s="21"/>
      <c r="FM264" s="21"/>
      <c r="FN264" s="21"/>
      <c r="FO264" s="21"/>
      <c r="FP264" s="21"/>
      <c r="FQ264" s="21"/>
      <c r="FR264" s="21"/>
      <c r="FS264" s="21"/>
      <c r="FT264" s="21"/>
      <c r="FU264" s="21"/>
      <c r="FV264" s="21"/>
      <c r="FW264" s="21"/>
      <c r="FX264" s="21"/>
      <c r="FY264" s="21"/>
      <c r="FZ264" s="21"/>
      <c r="GA264" s="21"/>
      <c r="GB264" s="21"/>
      <c r="GC264" s="21"/>
      <c r="GD264" s="21"/>
      <c r="GE264" s="21"/>
      <c r="GF264" s="21"/>
      <c r="GG264" s="21"/>
      <c r="GH264" s="21"/>
    </row>
    <row r="265" spans="1:190" ht="16.5" customHeight="1">
      <c r="A265" s="83"/>
      <c r="B265" s="83"/>
      <c r="C265" s="83"/>
      <c r="D265" s="85"/>
      <c r="E265" s="128"/>
      <c r="F265" s="129"/>
      <c r="G265" s="129"/>
      <c r="H265" s="129"/>
      <c r="I265" s="129"/>
      <c r="J265" s="129"/>
      <c r="K265" s="129"/>
      <c r="L265" s="129"/>
      <c r="M265" s="88"/>
      <c r="N265" s="88"/>
      <c r="O265" s="88"/>
      <c r="P265" s="88"/>
      <c r="Q265" s="88"/>
      <c r="R265" s="88"/>
      <c r="S265" s="130"/>
      <c r="T265" s="130"/>
      <c r="U265" s="130"/>
      <c r="V265" s="130"/>
      <c r="W265" s="130"/>
      <c r="X265" s="130"/>
      <c r="Y265" s="90"/>
      <c r="Z265" s="90"/>
      <c r="AA265" s="90"/>
      <c r="AB265" s="90"/>
      <c r="AC265" s="90"/>
      <c r="AD265" s="90"/>
      <c r="AE265" s="91"/>
      <c r="AF265" s="91"/>
      <c r="AG265" s="91"/>
      <c r="AH265" s="91"/>
      <c r="AI265" s="91"/>
      <c r="AJ265" s="91"/>
      <c r="AK265" s="226"/>
      <c r="AL265" s="226"/>
      <c r="AM265" s="226"/>
      <c r="AN265" s="226"/>
      <c r="AO265" s="226"/>
      <c r="AP265" s="226"/>
      <c r="AQ265" s="92"/>
      <c r="AR265" s="92"/>
      <c r="AS265" s="92"/>
      <c r="AT265" s="92"/>
      <c r="AU265" s="92"/>
      <c r="AV265" s="92"/>
      <c r="AW265" s="92"/>
      <c r="AX265" s="92"/>
      <c r="AY265" s="92"/>
      <c r="AZ265" s="91"/>
      <c r="BA265" s="132"/>
      <c r="BB265" s="91"/>
      <c r="BC265" s="91"/>
      <c r="BD265" s="117"/>
      <c r="BE265" s="131"/>
      <c r="BF265" s="131"/>
      <c r="BG265" s="131"/>
      <c r="BH265" s="131"/>
      <c r="BI265" s="131"/>
      <c r="BJ265" s="131"/>
      <c r="BK265" s="131"/>
      <c r="BL265" s="131"/>
      <c r="BM265" s="131"/>
      <c r="BN265" s="131"/>
      <c r="BO265" s="131"/>
      <c r="BP265" s="131"/>
      <c r="BQ265" s="131"/>
      <c r="BR265" s="131"/>
      <c r="BS265" s="131"/>
      <c r="BT265" s="131"/>
      <c r="BU265" s="131"/>
      <c r="BV265" s="131"/>
      <c r="BW265" s="131"/>
      <c r="BX265" s="131"/>
      <c r="BY265" s="131"/>
      <c r="BZ265" s="131"/>
      <c r="CA265" s="131"/>
      <c r="CB265" s="131"/>
      <c r="CC265" s="131"/>
      <c r="CD265" s="117"/>
      <c r="CE265" s="117"/>
      <c r="CF265" s="117"/>
      <c r="CG265" s="117"/>
      <c r="CH265" s="117"/>
      <c r="CI265" s="117"/>
      <c r="CJ265" s="117"/>
      <c r="CK265" s="117"/>
      <c r="CL265" s="117"/>
      <c r="CM265" s="117"/>
      <c r="CN265" s="117"/>
      <c r="CO265" s="117"/>
      <c r="CP265" s="117"/>
      <c r="CQ265" s="117"/>
      <c r="CR265" s="117"/>
      <c r="CS265" s="117"/>
      <c r="CT265" s="117"/>
      <c r="CU265" s="117"/>
      <c r="CV265" s="117"/>
      <c r="CW265" s="117"/>
      <c r="CX265" s="117"/>
      <c r="CY265" s="117"/>
      <c r="CZ265" s="117"/>
      <c r="DA265" s="117"/>
      <c r="DB265" s="117"/>
      <c r="DC265" s="117"/>
      <c r="DD265" s="117"/>
      <c r="DE265" s="117"/>
      <c r="DF265" s="117"/>
      <c r="DG265" s="117"/>
      <c r="DH265" s="117"/>
      <c r="DI265" s="117"/>
      <c r="DJ265" s="117"/>
      <c r="DK265" s="117"/>
      <c r="DL265" s="117"/>
      <c r="DM265" s="117"/>
      <c r="DN265" s="117"/>
      <c r="DO265" s="117"/>
      <c r="DP265" s="117"/>
      <c r="DQ265" s="117"/>
      <c r="DR265" s="117"/>
      <c r="DS265" s="117"/>
      <c r="DT265" s="117"/>
      <c r="DU265" s="117"/>
      <c r="DV265" s="117"/>
      <c r="DW265" s="117"/>
      <c r="DX265" s="117"/>
      <c r="DY265" s="117"/>
      <c r="DZ265" s="21"/>
      <c r="EA265" s="21"/>
      <c r="EB265" s="21"/>
      <c r="EC265" s="21"/>
      <c r="ED265" s="21"/>
      <c r="EE265" s="21"/>
      <c r="EF265" s="21"/>
      <c r="EG265" s="21"/>
      <c r="EH265" s="21"/>
      <c r="EI265" s="21"/>
      <c r="EJ265" s="21"/>
      <c r="EK265" s="21"/>
      <c r="EL265" s="21"/>
      <c r="EM265" s="21"/>
      <c r="EN265" s="21"/>
      <c r="EO265" s="21"/>
      <c r="EP265" s="21"/>
      <c r="EQ265" s="21"/>
      <c r="ER265" s="21"/>
      <c r="ES265" s="21"/>
      <c r="ET265" s="21"/>
      <c r="EU265" s="21"/>
      <c r="EV265" s="21"/>
      <c r="EW265" s="21"/>
      <c r="EX265" s="21"/>
      <c r="EY265" s="21"/>
      <c r="EZ265" s="21"/>
      <c r="FA265" s="21"/>
      <c r="FB265" s="21"/>
      <c r="FC265" s="21"/>
      <c r="FD265" s="21"/>
      <c r="FE265" s="21"/>
      <c r="FF265" s="21"/>
      <c r="FG265" s="21"/>
      <c r="FH265" s="21"/>
      <c r="FI265" s="21"/>
      <c r="FJ265" s="21"/>
      <c r="FK265" s="21"/>
      <c r="FL265" s="21"/>
      <c r="FM265" s="21"/>
      <c r="FN265" s="21"/>
      <c r="FO265" s="21"/>
      <c r="FP265" s="21"/>
      <c r="FQ265" s="21"/>
      <c r="FR265" s="21"/>
      <c r="FS265" s="21"/>
      <c r="FT265" s="21"/>
      <c r="FU265" s="21"/>
      <c r="FV265" s="21"/>
      <c r="FW265" s="21"/>
      <c r="FX265" s="21"/>
      <c r="FY265" s="21"/>
      <c r="FZ265" s="21"/>
      <c r="GA265" s="21"/>
      <c r="GB265" s="21"/>
      <c r="GC265" s="21"/>
      <c r="GD265" s="21"/>
      <c r="GE265" s="21"/>
      <c r="GF265" s="21"/>
      <c r="GG265" s="21"/>
      <c r="GH265" s="21"/>
    </row>
    <row r="266" spans="1:190" ht="16.5" customHeight="1">
      <c r="A266" s="83"/>
      <c r="B266" s="83"/>
      <c r="C266" s="83"/>
      <c r="D266" s="85"/>
      <c r="E266" s="128"/>
      <c r="F266" s="129"/>
      <c r="G266" s="129"/>
      <c r="H266" s="129"/>
      <c r="I266" s="129"/>
      <c r="J266" s="129"/>
      <c r="K266" s="129"/>
      <c r="L266" s="129"/>
      <c r="M266" s="88"/>
      <c r="N266" s="88"/>
      <c r="O266" s="88"/>
      <c r="P266" s="88"/>
      <c r="Q266" s="88"/>
      <c r="R266" s="88"/>
      <c r="S266" s="130"/>
      <c r="T266" s="130"/>
      <c r="U266" s="130"/>
      <c r="V266" s="130"/>
      <c r="W266" s="130"/>
      <c r="X266" s="130"/>
      <c r="Y266" s="90"/>
      <c r="Z266" s="90"/>
      <c r="AA266" s="90"/>
      <c r="AB266" s="90"/>
      <c r="AC266" s="90"/>
      <c r="AD266" s="90"/>
      <c r="AE266" s="91"/>
      <c r="AF266" s="91"/>
      <c r="AG266" s="91"/>
      <c r="AH266" s="91"/>
      <c r="AI266" s="91"/>
      <c r="AJ266" s="91"/>
      <c r="AK266" s="226"/>
      <c r="AL266" s="226"/>
      <c r="AM266" s="226"/>
      <c r="AN266" s="226"/>
      <c r="AO266" s="226"/>
      <c r="AP266" s="226"/>
      <c r="AQ266" s="92"/>
      <c r="AR266" s="92"/>
      <c r="AS266" s="92"/>
      <c r="AT266" s="92"/>
      <c r="AU266" s="92"/>
      <c r="AV266" s="92"/>
      <c r="AW266" s="92"/>
      <c r="AX266" s="92"/>
      <c r="AY266" s="92"/>
      <c r="AZ266" s="91"/>
      <c r="BA266" s="91"/>
      <c r="BB266" s="91"/>
      <c r="BC266" s="91"/>
      <c r="BD266" s="117"/>
      <c r="BE266" s="131"/>
      <c r="BF266" s="131"/>
      <c r="BG266" s="131"/>
      <c r="BH266" s="131"/>
      <c r="BI266" s="131"/>
      <c r="BJ266" s="131"/>
      <c r="BK266" s="131"/>
      <c r="BL266" s="131"/>
      <c r="BM266" s="131"/>
      <c r="BN266" s="131"/>
      <c r="BO266" s="131"/>
      <c r="BP266" s="131"/>
      <c r="BQ266" s="131"/>
      <c r="BR266" s="131"/>
      <c r="BS266" s="131"/>
      <c r="BT266" s="131"/>
      <c r="BU266" s="131"/>
      <c r="BV266" s="131"/>
      <c r="BW266" s="131"/>
      <c r="BX266" s="131"/>
      <c r="BY266" s="131"/>
      <c r="BZ266" s="131"/>
      <c r="CA266" s="131"/>
      <c r="CB266" s="131"/>
      <c r="CC266" s="131"/>
      <c r="CD266" s="117"/>
      <c r="CE266" s="117"/>
      <c r="CF266" s="117"/>
      <c r="CG266" s="117"/>
      <c r="CH266" s="117"/>
      <c r="CI266" s="117"/>
      <c r="CJ266" s="117"/>
      <c r="CK266" s="117"/>
      <c r="CL266" s="117"/>
      <c r="CM266" s="117"/>
      <c r="CN266" s="117"/>
      <c r="CO266" s="117"/>
      <c r="CP266" s="117"/>
      <c r="CQ266" s="117"/>
      <c r="CR266" s="117"/>
      <c r="CS266" s="117"/>
      <c r="CT266" s="117"/>
      <c r="CU266" s="117"/>
      <c r="CV266" s="117"/>
      <c r="CW266" s="117"/>
      <c r="CX266" s="117"/>
      <c r="CY266" s="117"/>
      <c r="CZ266" s="117"/>
      <c r="DA266" s="117"/>
      <c r="DB266" s="117"/>
      <c r="DC266" s="117"/>
      <c r="DD266" s="117"/>
      <c r="DE266" s="117"/>
      <c r="DF266" s="117"/>
      <c r="DG266" s="117"/>
      <c r="DH266" s="117"/>
      <c r="DI266" s="117"/>
      <c r="DJ266" s="117"/>
      <c r="DK266" s="117"/>
      <c r="DL266" s="117"/>
      <c r="DM266" s="117"/>
      <c r="DN266" s="117"/>
      <c r="DO266" s="117"/>
      <c r="DP266" s="117"/>
      <c r="DQ266" s="117"/>
      <c r="DR266" s="117"/>
      <c r="DS266" s="117"/>
      <c r="DT266" s="117"/>
      <c r="DU266" s="117"/>
      <c r="DV266" s="117"/>
      <c r="DW266" s="117"/>
      <c r="DX266" s="117"/>
      <c r="DY266" s="117"/>
      <c r="DZ266" s="21"/>
      <c r="EA266" s="21"/>
      <c r="EB266" s="21"/>
      <c r="EC266" s="21"/>
      <c r="ED266" s="21"/>
      <c r="EE266" s="21"/>
      <c r="EF266" s="21"/>
      <c r="EG266" s="21"/>
      <c r="EH266" s="21"/>
      <c r="EI266" s="21"/>
      <c r="EJ266" s="21"/>
      <c r="EK266" s="21"/>
      <c r="EL266" s="21"/>
      <c r="EM266" s="21"/>
      <c r="EN266" s="21"/>
      <c r="EO266" s="21"/>
      <c r="EP266" s="21"/>
      <c r="EQ266" s="21"/>
      <c r="ER266" s="21"/>
      <c r="ES266" s="21"/>
      <c r="ET266" s="21"/>
      <c r="EU266" s="21"/>
      <c r="EV266" s="21"/>
      <c r="EW266" s="21"/>
      <c r="EX266" s="21"/>
      <c r="EY266" s="21"/>
      <c r="EZ266" s="21"/>
      <c r="FA266" s="21"/>
      <c r="FB266" s="21"/>
      <c r="FC266" s="21"/>
      <c r="FD266" s="21"/>
      <c r="FE266" s="21"/>
      <c r="FF266" s="21"/>
      <c r="FG266" s="21"/>
      <c r="FH266" s="21"/>
      <c r="FI266" s="21"/>
      <c r="FJ266" s="21"/>
      <c r="FK266" s="21"/>
      <c r="FL266" s="21"/>
      <c r="FM266" s="21"/>
      <c r="FN266" s="21"/>
      <c r="FO266" s="21"/>
      <c r="FP266" s="21"/>
      <c r="FQ266" s="21"/>
      <c r="FR266" s="21"/>
      <c r="FS266" s="21"/>
      <c r="FT266" s="21"/>
      <c r="FU266" s="21"/>
      <c r="FV266" s="21"/>
      <c r="FW266" s="21"/>
      <c r="FX266" s="21"/>
      <c r="FY266" s="21"/>
      <c r="FZ266" s="21"/>
      <c r="GA266" s="21"/>
      <c r="GB266" s="21"/>
      <c r="GC266" s="21"/>
      <c r="GD266" s="21"/>
      <c r="GE266" s="21"/>
      <c r="GF266" s="21"/>
      <c r="GG266" s="21"/>
      <c r="GH266" s="21"/>
    </row>
    <row r="267" spans="1:190" ht="16.5" customHeight="1">
      <c r="A267" s="83"/>
      <c r="B267" s="83"/>
      <c r="C267" s="83"/>
      <c r="D267" s="85"/>
      <c r="E267" s="128"/>
      <c r="F267" s="129"/>
      <c r="G267" s="129"/>
      <c r="H267" s="129"/>
      <c r="I267" s="129"/>
      <c r="J267" s="129"/>
      <c r="K267" s="129"/>
      <c r="L267" s="129"/>
      <c r="M267" s="88"/>
      <c r="N267" s="88"/>
      <c r="O267" s="88"/>
      <c r="P267" s="88"/>
      <c r="Q267" s="88"/>
      <c r="R267" s="88"/>
      <c r="S267" s="130"/>
      <c r="T267" s="130"/>
      <c r="U267" s="130"/>
      <c r="V267" s="130"/>
      <c r="W267" s="130"/>
      <c r="X267" s="130"/>
      <c r="Y267" s="90"/>
      <c r="Z267" s="90"/>
      <c r="AA267" s="90"/>
      <c r="AB267" s="90"/>
      <c r="AC267" s="90"/>
      <c r="AD267" s="90"/>
      <c r="AE267" s="91"/>
      <c r="AF267" s="91"/>
      <c r="AG267" s="91"/>
      <c r="AH267" s="91"/>
      <c r="AI267" s="91"/>
      <c r="AJ267" s="91"/>
      <c r="AK267" s="226"/>
      <c r="AL267" s="226"/>
      <c r="AM267" s="226"/>
      <c r="AN267" s="226"/>
      <c r="AO267" s="226"/>
      <c r="AP267" s="226"/>
      <c r="AQ267" s="92"/>
      <c r="AR267" s="92"/>
      <c r="AS267" s="92"/>
      <c r="AT267" s="92"/>
      <c r="AU267" s="92"/>
      <c r="AV267" s="92"/>
      <c r="AW267" s="92"/>
      <c r="AX267" s="92"/>
      <c r="AY267" s="92"/>
      <c r="AZ267" s="91"/>
      <c r="BA267" s="91"/>
      <c r="BB267" s="91"/>
      <c r="BC267" s="91"/>
      <c r="BD267" s="117"/>
      <c r="BE267" s="131"/>
      <c r="BF267" s="131"/>
      <c r="BG267" s="131"/>
      <c r="BH267" s="131"/>
      <c r="BI267" s="131"/>
      <c r="BJ267" s="131"/>
      <c r="BK267" s="131"/>
      <c r="BL267" s="131"/>
      <c r="BM267" s="131"/>
      <c r="BN267" s="131"/>
      <c r="BO267" s="131"/>
      <c r="BP267" s="131"/>
      <c r="BQ267" s="131"/>
      <c r="BR267" s="131"/>
      <c r="BS267" s="131"/>
      <c r="BT267" s="131"/>
      <c r="BU267" s="131"/>
      <c r="BV267" s="131"/>
      <c r="BW267" s="131"/>
      <c r="BX267" s="131"/>
      <c r="BY267" s="131"/>
      <c r="BZ267" s="131"/>
      <c r="CA267" s="131"/>
      <c r="CB267" s="131"/>
      <c r="CC267" s="131"/>
      <c r="CD267" s="117"/>
      <c r="CE267" s="117"/>
      <c r="CF267" s="117"/>
      <c r="CG267" s="117"/>
      <c r="CH267" s="117"/>
      <c r="CI267" s="117"/>
      <c r="CJ267" s="117"/>
      <c r="CK267" s="117"/>
      <c r="CL267" s="117"/>
      <c r="CM267" s="117"/>
      <c r="CN267" s="117"/>
      <c r="CO267" s="117"/>
      <c r="CP267" s="117"/>
      <c r="CQ267" s="117"/>
      <c r="CR267" s="117"/>
      <c r="CS267" s="117"/>
      <c r="CT267" s="117"/>
      <c r="CU267" s="117"/>
      <c r="CV267" s="117"/>
      <c r="CW267" s="117"/>
      <c r="CX267" s="117"/>
      <c r="CY267" s="117"/>
      <c r="CZ267" s="117"/>
      <c r="DA267" s="117"/>
      <c r="DB267" s="117"/>
      <c r="DC267" s="117"/>
      <c r="DD267" s="117"/>
      <c r="DE267" s="117"/>
      <c r="DF267" s="117"/>
      <c r="DG267" s="117"/>
      <c r="DH267" s="117"/>
      <c r="DI267" s="117"/>
      <c r="DJ267" s="117"/>
      <c r="DK267" s="117"/>
      <c r="DL267" s="117"/>
      <c r="DM267" s="117"/>
      <c r="DN267" s="117"/>
      <c r="DO267" s="117"/>
      <c r="DP267" s="117"/>
      <c r="DQ267" s="117"/>
      <c r="DR267" s="117"/>
      <c r="DS267" s="117"/>
      <c r="DT267" s="117"/>
      <c r="DU267" s="117"/>
      <c r="DV267" s="117"/>
      <c r="DW267" s="117"/>
      <c r="DX267" s="117"/>
      <c r="DY267" s="117"/>
      <c r="DZ267" s="21"/>
      <c r="EA267" s="21"/>
      <c r="EB267" s="21"/>
      <c r="EC267" s="21"/>
      <c r="ED267" s="21"/>
      <c r="EE267" s="21"/>
      <c r="EF267" s="21"/>
      <c r="EG267" s="21"/>
      <c r="EH267" s="21"/>
      <c r="EI267" s="21"/>
      <c r="EJ267" s="21"/>
      <c r="EK267" s="21"/>
      <c r="EL267" s="21"/>
      <c r="EM267" s="21"/>
      <c r="EN267" s="21"/>
      <c r="EO267" s="21"/>
      <c r="EP267" s="21"/>
      <c r="EQ267" s="21"/>
      <c r="ER267" s="21"/>
      <c r="ES267" s="21"/>
      <c r="ET267" s="21"/>
      <c r="EU267" s="21"/>
      <c r="EV267" s="21"/>
      <c r="EW267" s="21"/>
      <c r="EX267" s="21"/>
      <c r="EY267" s="21"/>
      <c r="EZ267" s="21"/>
      <c r="FA267" s="21"/>
      <c r="FB267" s="21"/>
      <c r="FC267" s="21"/>
      <c r="FD267" s="21"/>
      <c r="FE267" s="21"/>
      <c r="FF267" s="21"/>
      <c r="FG267" s="21"/>
      <c r="FH267" s="21"/>
      <c r="FI267" s="21"/>
      <c r="FJ267" s="21"/>
      <c r="FK267" s="21"/>
      <c r="FL267" s="21"/>
      <c r="FM267" s="21"/>
      <c r="FN267" s="21"/>
      <c r="FO267" s="21"/>
      <c r="FP267" s="21"/>
      <c r="FQ267" s="21"/>
      <c r="FR267" s="21"/>
      <c r="FS267" s="21"/>
      <c r="FT267" s="21"/>
      <c r="FU267" s="21"/>
      <c r="FV267" s="21"/>
      <c r="FW267" s="21"/>
      <c r="FX267" s="21"/>
      <c r="FY267" s="21"/>
      <c r="FZ267" s="21"/>
      <c r="GA267" s="21"/>
      <c r="GB267" s="21"/>
      <c r="GC267" s="21"/>
      <c r="GD267" s="21"/>
      <c r="GE267" s="21"/>
      <c r="GF267" s="21"/>
      <c r="GG267" s="21"/>
      <c r="GH267" s="21"/>
    </row>
    <row r="268" spans="1:190" ht="16.5" customHeight="1">
      <c r="A268" s="83"/>
      <c r="B268" s="83"/>
      <c r="C268" s="83"/>
      <c r="D268" s="85"/>
      <c r="E268" s="128"/>
      <c r="F268" s="129"/>
      <c r="G268" s="129"/>
      <c r="H268" s="129"/>
      <c r="I268" s="129"/>
      <c r="J268" s="129"/>
      <c r="K268" s="129"/>
      <c r="L268" s="129"/>
      <c r="M268" s="88"/>
      <c r="N268" s="88"/>
      <c r="O268" s="88"/>
      <c r="P268" s="88"/>
      <c r="Q268" s="88"/>
      <c r="R268" s="88"/>
      <c r="S268" s="130"/>
      <c r="T268" s="130"/>
      <c r="U268" s="130"/>
      <c r="V268" s="130"/>
      <c r="W268" s="130"/>
      <c r="X268" s="130"/>
      <c r="Y268" s="90"/>
      <c r="Z268" s="90"/>
      <c r="AA268" s="90"/>
      <c r="AB268" s="90"/>
      <c r="AC268" s="90"/>
      <c r="AD268" s="90"/>
      <c r="AE268" s="91"/>
      <c r="AF268" s="91"/>
      <c r="AG268" s="91"/>
      <c r="AH268" s="91"/>
      <c r="AI268" s="91"/>
      <c r="AJ268" s="91"/>
      <c r="AK268" s="226"/>
      <c r="AL268" s="226"/>
      <c r="AM268" s="226"/>
      <c r="AN268" s="226"/>
      <c r="AO268" s="226"/>
      <c r="AP268" s="226"/>
      <c r="AQ268" s="92"/>
      <c r="AR268" s="92"/>
      <c r="AS268" s="92"/>
      <c r="AT268" s="92"/>
      <c r="AU268" s="92"/>
      <c r="AV268" s="92"/>
      <c r="AW268" s="92"/>
      <c r="AX268" s="92"/>
      <c r="AY268" s="92"/>
      <c r="AZ268" s="91"/>
      <c r="BA268" s="91"/>
      <c r="BB268" s="91"/>
      <c r="BC268" s="91"/>
      <c r="BD268" s="117"/>
      <c r="BE268" s="131"/>
      <c r="BF268" s="131"/>
      <c r="BG268" s="131"/>
      <c r="BH268" s="131"/>
      <c r="BI268" s="131"/>
      <c r="BJ268" s="131"/>
      <c r="BK268" s="131"/>
      <c r="BL268" s="131"/>
      <c r="BM268" s="131"/>
      <c r="BN268" s="131"/>
      <c r="BO268" s="131"/>
      <c r="BP268" s="131"/>
      <c r="BQ268" s="131"/>
      <c r="BR268" s="131"/>
      <c r="BS268" s="131"/>
      <c r="BT268" s="131"/>
      <c r="BU268" s="131"/>
      <c r="BV268" s="131"/>
      <c r="BW268" s="131"/>
      <c r="BX268" s="131"/>
      <c r="BY268" s="131"/>
      <c r="BZ268" s="131"/>
      <c r="CA268" s="131"/>
      <c r="CB268" s="131"/>
      <c r="CC268" s="131"/>
      <c r="CD268" s="117"/>
      <c r="CE268" s="117"/>
      <c r="CF268" s="117"/>
      <c r="CG268" s="117"/>
      <c r="CH268" s="117"/>
      <c r="CI268" s="117"/>
      <c r="CJ268" s="117"/>
      <c r="CK268" s="117"/>
      <c r="CL268" s="117"/>
      <c r="CM268" s="117"/>
      <c r="CN268" s="117"/>
      <c r="CO268" s="117"/>
      <c r="CP268" s="117"/>
      <c r="CQ268" s="117"/>
      <c r="CR268" s="117"/>
      <c r="CS268" s="117"/>
      <c r="CT268" s="117"/>
      <c r="CU268" s="117"/>
      <c r="CV268" s="117"/>
      <c r="CW268" s="117"/>
      <c r="CX268" s="117"/>
      <c r="CY268" s="117"/>
      <c r="CZ268" s="117"/>
      <c r="DA268" s="117"/>
      <c r="DB268" s="117"/>
      <c r="DC268" s="117"/>
      <c r="DD268" s="117"/>
      <c r="DE268" s="117"/>
      <c r="DF268" s="117"/>
      <c r="DG268" s="117"/>
      <c r="DH268" s="117"/>
      <c r="DI268" s="117"/>
      <c r="DJ268" s="117"/>
      <c r="DK268" s="117"/>
      <c r="DL268" s="117"/>
      <c r="DM268" s="117"/>
      <c r="DN268" s="117"/>
      <c r="DO268" s="117"/>
      <c r="DP268" s="117"/>
      <c r="DQ268" s="117"/>
      <c r="DR268" s="117"/>
      <c r="DS268" s="117"/>
      <c r="DT268" s="117"/>
      <c r="DU268" s="117"/>
      <c r="DV268" s="117"/>
      <c r="DW268" s="117"/>
      <c r="DX268" s="117"/>
      <c r="DY268" s="117"/>
      <c r="DZ268" s="21"/>
      <c r="EA268" s="21"/>
      <c r="EB268" s="21"/>
      <c r="EC268" s="21"/>
      <c r="ED268" s="21"/>
      <c r="EE268" s="21"/>
      <c r="EF268" s="21"/>
      <c r="EG268" s="21"/>
      <c r="EH268" s="21"/>
      <c r="EI268" s="21"/>
      <c r="EJ268" s="21"/>
      <c r="EK268" s="21"/>
      <c r="EL268" s="21"/>
      <c r="EM268" s="21"/>
      <c r="EN268" s="21"/>
      <c r="EO268" s="21"/>
      <c r="EP268" s="21"/>
      <c r="EQ268" s="21"/>
      <c r="ER268" s="21"/>
      <c r="ES268" s="21"/>
      <c r="ET268" s="21"/>
      <c r="EU268" s="21"/>
      <c r="EV268" s="21"/>
      <c r="EW268" s="21"/>
      <c r="EX268" s="21"/>
      <c r="EY268" s="21"/>
      <c r="EZ268" s="21"/>
      <c r="FA268" s="21"/>
      <c r="FB268" s="21"/>
      <c r="FC268" s="21"/>
      <c r="FD268" s="21"/>
      <c r="FE268" s="21"/>
      <c r="FF268" s="21"/>
      <c r="FG268" s="21"/>
      <c r="FH268" s="21"/>
      <c r="FI268" s="21"/>
      <c r="FJ268" s="21"/>
      <c r="FK268" s="21"/>
      <c r="FL268" s="21"/>
      <c r="FM268" s="21"/>
      <c r="FN268" s="21"/>
      <c r="FO268" s="21"/>
      <c r="FP268" s="21"/>
      <c r="FQ268" s="21"/>
      <c r="FR268" s="21"/>
      <c r="FS268" s="21"/>
      <c r="FT268" s="21"/>
      <c r="FU268" s="21"/>
      <c r="FV268" s="21"/>
      <c r="FW268" s="21"/>
      <c r="FX268" s="21"/>
      <c r="FY268" s="21"/>
      <c r="FZ268" s="21"/>
      <c r="GA268" s="21"/>
      <c r="GB268" s="21"/>
      <c r="GC268" s="21"/>
      <c r="GD268" s="21"/>
      <c r="GE268" s="21"/>
      <c r="GF268" s="21"/>
      <c r="GG268" s="21"/>
      <c r="GH268" s="21"/>
    </row>
    <row r="269" spans="1:190" ht="16.5" customHeight="1">
      <c r="A269" s="83"/>
      <c r="B269" s="83"/>
      <c r="C269" s="83"/>
      <c r="D269" s="85"/>
      <c r="E269" s="128"/>
      <c r="F269" s="129"/>
      <c r="G269" s="129"/>
      <c r="H269" s="129"/>
      <c r="I269" s="129"/>
      <c r="J269" s="129"/>
      <c r="K269" s="129"/>
      <c r="L269" s="129"/>
      <c r="M269" s="88"/>
      <c r="N269" s="88"/>
      <c r="O269" s="88"/>
      <c r="P269" s="88"/>
      <c r="Q269" s="88"/>
      <c r="R269" s="88"/>
      <c r="S269" s="130"/>
      <c r="T269" s="130"/>
      <c r="U269" s="130"/>
      <c r="V269" s="130"/>
      <c r="W269" s="130"/>
      <c r="X269" s="130"/>
      <c r="Y269" s="90"/>
      <c r="Z269" s="90"/>
      <c r="AA269" s="90"/>
      <c r="AB269" s="90"/>
      <c r="AC269" s="90"/>
      <c r="AD269" s="90"/>
      <c r="AE269" s="91"/>
      <c r="AF269" s="91"/>
      <c r="AG269" s="91"/>
      <c r="AH269" s="91"/>
      <c r="AI269" s="91"/>
      <c r="AJ269" s="91"/>
      <c r="AK269" s="226"/>
      <c r="AL269" s="226"/>
      <c r="AM269" s="226"/>
      <c r="AN269" s="226"/>
      <c r="AO269" s="226"/>
      <c r="AP269" s="226"/>
      <c r="AQ269" s="92"/>
      <c r="AR269" s="92"/>
      <c r="AS269" s="92"/>
      <c r="AT269" s="92"/>
      <c r="AU269" s="92"/>
      <c r="AV269" s="92"/>
      <c r="AW269" s="92"/>
      <c r="AX269" s="92"/>
      <c r="AY269" s="92"/>
      <c r="AZ269" s="91"/>
      <c r="BA269" s="91"/>
      <c r="BB269" s="91"/>
      <c r="BC269" s="91"/>
      <c r="BD269" s="117"/>
      <c r="BE269" s="131"/>
      <c r="BF269" s="131"/>
      <c r="BG269" s="131"/>
      <c r="BH269" s="131"/>
      <c r="BI269" s="131"/>
      <c r="BJ269" s="131"/>
      <c r="BK269" s="131"/>
      <c r="BL269" s="131"/>
      <c r="BM269" s="131"/>
      <c r="BN269" s="131"/>
      <c r="BO269" s="131"/>
      <c r="BP269" s="131"/>
      <c r="BQ269" s="131"/>
      <c r="BR269" s="131"/>
      <c r="BS269" s="131"/>
      <c r="BT269" s="131"/>
      <c r="BU269" s="131"/>
      <c r="BV269" s="131"/>
      <c r="BW269" s="131"/>
      <c r="BX269" s="131"/>
      <c r="BY269" s="131"/>
      <c r="BZ269" s="131"/>
      <c r="CA269" s="131"/>
      <c r="CB269" s="131"/>
      <c r="CC269" s="131"/>
      <c r="CD269" s="117"/>
      <c r="CE269" s="117"/>
      <c r="CF269" s="117"/>
      <c r="CG269" s="117"/>
      <c r="CH269" s="117"/>
      <c r="CI269" s="117"/>
      <c r="CJ269" s="117"/>
      <c r="CK269" s="117"/>
      <c r="CL269" s="117"/>
      <c r="CM269" s="117"/>
      <c r="CN269" s="117"/>
      <c r="CO269" s="117"/>
      <c r="CP269" s="117"/>
      <c r="CQ269" s="117"/>
      <c r="CR269" s="117"/>
      <c r="CS269" s="117"/>
      <c r="CT269" s="117"/>
      <c r="CU269" s="117"/>
      <c r="CV269" s="117"/>
      <c r="CW269" s="117"/>
      <c r="CX269" s="117"/>
      <c r="CY269" s="117"/>
      <c r="CZ269" s="117"/>
      <c r="DA269" s="117"/>
      <c r="DB269" s="117"/>
      <c r="DC269" s="117"/>
      <c r="DD269" s="117"/>
      <c r="DE269" s="117"/>
      <c r="DF269" s="117"/>
      <c r="DG269" s="117"/>
      <c r="DH269" s="117"/>
      <c r="DI269" s="117"/>
      <c r="DJ269" s="117"/>
      <c r="DK269" s="117"/>
      <c r="DL269" s="117"/>
      <c r="DM269" s="117"/>
      <c r="DN269" s="117"/>
      <c r="DO269" s="117"/>
      <c r="DP269" s="117"/>
      <c r="DQ269" s="117"/>
      <c r="DR269" s="117"/>
      <c r="DS269" s="117"/>
      <c r="DT269" s="117"/>
      <c r="DU269" s="117"/>
      <c r="DV269" s="117"/>
      <c r="DW269" s="117"/>
      <c r="DX269" s="117"/>
      <c r="DY269" s="117"/>
      <c r="DZ269" s="21"/>
      <c r="EA269" s="21"/>
      <c r="EB269" s="21"/>
      <c r="EC269" s="21"/>
      <c r="ED269" s="21"/>
      <c r="EE269" s="21"/>
      <c r="EF269" s="21"/>
      <c r="EG269" s="21"/>
      <c r="EH269" s="21"/>
      <c r="EI269" s="21"/>
      <c r="EJ269" s="21"/>
      <c r="EK269" s="21"/>
      <c r="EL269" s="21"/>
      <c r="EM269" s="21"/>
      <c r="EN269" s="21"/>
      <c r="EO269" s="21"/>
      <c r="EP269" s="21"/>
      <c r="EQ269" s="21"/>
      <c r="ER269" s="21"/>
      <c r="ES269" s="21"/>
      <c r="ET269" s="21"/>
      <c r="EU269" s="21"/>
      <c r="EV269" s="21"/>
      <c r="EW269" s="21"/>
      <c r="EX269" s="21"/>
      <c r="EY269" s="21"/>
      <c r="EZ269" s="21"/>
      <c r="FA269" s="21"/>
      <c r="FB269" s="21"/>
      <c r="FC269" s="21"/>
      <c r="FD269" s="21"/>
      <c r="FE269" s="21"/>
      <c r="FF269" s="21"/>
      <c r="FG269" s="21"/>
      <c r="FH269" s="21"/>
      <c r="FI269" s="21"/>
      <c r="FJ269" s="21"/>
      <c r="FK269" s="21"/>
      <c r="FL269" s="21"/>
      <c r="FM269" s="21"/>
      <c r="FN269" s="21"/>
      <c r="FO269" s="21"/>
      <c r="FP269" s="21"/>
      <c r="FQ269" s="21"/>
      <c r="FR269" s="21"/>
      <c r="FS269" s="21"/>
      <c r="FT269" s="21"/>
      <c r="FU269" s="21"/>
      <c r="FV269" s="21"/>
      <c r="FW269" s="21"/>
      <c r="FX269" s="21"/>
      <c r="FY269" s="21"/>
      <c r="FZ269" s="21"/>
      <c r="GA269" s="21"/>
      <c r="GB269" s="21"/>
      <c r="GC269" s="21"/>
      <c r="GD269" s="21"/>
      <c r="GE269" s="21"/>
      <c r="GF269" s="21"/>
      <c r="GG269" s="21"/>
      <c r="GH269" s="21"/>
    </row>
    <row r="270" spans="1:190" ht="16.5" customHeight="1">
      <c r="A270" s="83"/>
      <c r="B270" s="83"/>
      <c r="C270" s="83"/>
      <c r="D270" s="85"/>
      <c r="E270" s="128"/>
      <c r="F270" s="129"/>
      <c r="G270" s="129"/>
      <c r="H270" s="129"/>
      <c r="I270" s="129"/>
      <c r="J270" s="129"/>
      <c r="K270" s="129"/>
      <c r="L270" s="129"/>
      <c r="M270" s="88"/>
      <c r="N270" s="88"/>
      <c r="O270" s="88"/>
      <c r="P270" s="88"/>
      <c r="Q270" s="88"/>
      <c r="R270" s="88"/>
      <c r="S270" s="130"/>
      <c r="T270" s="130"/>
      <c r="U270" s="130"/>
      <c r="V270" s="130"/>
      <c r="W270" s="130"/>
      <c r="X270" s="130"/>
      <c r="Y270" s="90"/>
      <c r="Z270" s="90"/>
      <c r="AA270" s="90"/>
      <c r="AB270" s="90"/>
      <c r="AC270" s="90"/>
      <c r="AD270" s="90"/>
      <c r="AE270" s="91"/>
      <c r="AF270" s="91"/>
      <c r="AG270" s="91"/>
      <c r="AH270" s="91"/>
      <c r="AI270" s="91"/>
      <c r="AJ270" s="91"/>
      <c r="AK270" s="226"/>
      <c r="AL270" s="226"/>
      <c r="AM270" s="226"/>
      <c r="AN270" s="226"/>
      <c r="AO270" s="226"/>
      <c r="AP270" s="226"/>
      <c r="AQ270" s="92"/>
      <c r="AR270" s="92"/>
      <c r="AS270" s="92"/>
      <c r="AT270" s="92"/>
      <c r="AU270" s="92"/>
      <c r="AV270" s="92"/>
      <c r="AW270" s="92"/>
      <c r="AX270" s="92"/>
      <c r="AY270" s="92"/>
      <c r="AZ270" s="91"/>
      <c r="BA270" s="91"/>
      <c r="BB270" s="91"/>
      <c r="BC270" s="91"/>
      <c r="BD270" s="117"/>
      <c r="BE270" s="131"/>
      <c r="BF270" s="131"/>
      <c r="BG270" s="131"/>
      <c r="BH270" s="131"/>
      <c r="BI270" s="131"/>
      <c r="BJ270" s="131"/>
      <c r="BK270" s="131"/>
      <c r="BL270" s="131"/>
      <c r="BM270" s="131"/>
      <c r="BN270" s="131"/>
      <c r="BO270" s="131"/>
      <c r="BP270" s="131"/>
      <c r="BQ270" s="131"/>
      <c r="BR270" s="131"/>
      <c r="BS270" s="131"/>
      <c r="BT270" s="131"/>
      <c r="BU270" s="131"/>
      <c r="BV270" s="131"/>
      <c r="BW270" s="131"/>
      <c r="BX270" s="131"/>
      <c r="BY270" s="131"/>
      <c r="BZ270" s="131"/>
      <c r="CA270" s="131"/>
      <c r="CB270" s="131"/>
      <c r="CC270" s="131"/>
      <c r="CD270" s="117"/>
      <c r="CE270" s="117"/>
      <c r="CF270" s="117"/>
      <c r="CG270" s="117"/>
      <c r="CH270" s="117"/>
      <c r="CI270" s="117"/>
      <c r="CJ270" s="117"/>
      <c r="CK270" s="117"/>
      <c r="CL270" s="117"/>
      <c r="CM270" s="117"/>
      <c r="CN270" s="117"/>
      <c r="CO270" s="117"/>
      <c r="CP270" s="117"/>
      <c r="CQ270" s="117"/>
      <c r="CR270" s="117"/>
      <c r="CS270" s="117"/>
      <c r="CT270" s="117"/>
      <c r="CU270" s="117"/>
      <c r="CV270" s="117"/>
      <c r="CW270" s="117"/>
      <c r="CX270" s="117"/>
      <c r="CY270" s="117"/>
      <c r="CZ270" s="117"/>
      <c r="DA270" s="117"/>
      <c r="DB270" s="117"/>
      <c r="DC270" s="117"/>
      <c r="DD270" s="117"/>
      <c r="DE270" s="117"/>
      <c r="DF270" s="117"/>
      <c r="DG270" s="117"/>
      <c r="DH270" s="117"/>
      <c r="DI270" s="117"/>
      <c r="DJ270" s="117"/>
      <c r="DK270" s="117"/>
      <c r="DL270" s="117"/>
      <c r="DM270" s="117"/>
      <c r="DN270" s="117"/>
      <c r="DO270" s="117"/>
      <c r="DP270" s="117"/>
      <c r="DQ270" s="117"/>
      <c r="DR270" s="117"/>
      <c r="DS270" s="117"/>
      <c r="DT270" s="117"/>
      <c r="DU270" s="117"/>
      <c r="DV270" s="117"/>
      <c r="DW270" s="117"/>
      <c r="DX270" s="117"/>
      <c r="DY270" s="117"/>
      <c r="DZ270" s="21"/>
      <c r="EA270" s="21"/>
      <c r="EB270" s="21"/>
      <c r="EC270" s="21"/>
      <c r="ED270" s="21"/>
      <c r="EE270" s="21"/>
      <c r="EF270" s="21"/>
      <c r="EG270" s="21"/>
      <c r="EH270" s="21"/>
      <c r="EI270" s="21"/>
      <c r="EJ270" s="21"/>
      <c r="EK270" s="21"/>
      <c r="EL270" s="21"/>
      <c r="EM270" s="21"/>
      <c r="EN270" s="21"/>
      <c r="EO270" s="21"/>
      <c r="EP270" s="21"/>
      <c r="EQ270" s="21"/>
      <c r="ER270" s="21"/>
      <c r="ES270" s="21"/>
      <c r="ET270" s="21"/>
      <c r="EU270" s="21"/>
      <c r="EV270" s="21"/>
      <c r="EW270" s="21"/>
      <c r="EX270" s="21"/>
      <c r="EY270" s="21"/>
      <c r="EZ270" s="21"/>
      <c r="FA270" s="21"/>
      <c r="FB270" s="21"/>
      <c r="FC270" s="21"/>
      <c r="FD270" s="21"/>
      <c r="FE270" s="21"/>
      <c r="FF270" s="21"/>
      <c r="FG270" s="21"/>
      <c r="FH270" s="21"/>
      <c r="FI270" s="21"/>
      <c r="FJ270" s="21"/>
      <c r="FK270" s="21"/>
      <c r="FL270" s="21"/>
      <c r="FM270" s="21"/>
      <c r="FN270" s="21"/>
      <c r="FO270" s="21"/>
      <c r="FP270" s="21"/>
      <c r="FQ270" s="21"/>
      <c r="FR270" s="21"/>
      <c r="FS270" s="21"/>
      <c r="FT270" s="21"/>
      <c r="FU270" s="21"/>
      <c r="FV270" s="21"/>
      <c r="FW270" s="21"/>
      <c r="FX270" s="21"/>
      <c r="FY270" s="21"/>
      <c r="FZ270" s="21"/>
      <c r="GA270" s="21"/>
      <c r="GB270" s="21"/>
      <c r="GC270" s="21"/>
      <c r="GD270" s="21"/>
      <c r="GE270" s="21"/>
      <c r="GF270" s="21"/>
      <c r="GG270" s="21"/>
      <c r="GH270" s="21"/>
    </row>
    <row r="271" spans="1:190" ht="16.5" customHeight="1">
      <c r="A271" s="83"/>
      <c r="B271" s="83"/>
      <c r="C271" s="83"/>
      <c r="D271" s="85"/>
      <c r="E271" s="128"/>
      <c r="F271" s="129"/>
      <c r="G271" s="129"/>
      <c r="H271" s="129"/>
      <c r="I271" s="129"/>
      <c r="J271" s="129"/>
      <c r="K271" s="129"/>
      <c r="L271" s="129"/>
      <c r="M271" s="88"/>
      <c r="N271" s="88"/>
      <c r="O271" s="88"/>
      <c r="P271" s="88"/>
      <c r="Q271" s="88"/>
      <c r="R271" s="88"/>
      <c r="S271" s="130"/>
      <c r="T271" s="130"/>
      <c r="U271" s="130"/>
      <c r="V271" s="130"/>
      <c r="W271" s="130"/>
      <c r="X271" s="130"/>
      <c r="Y271" s="90"/>
      <c r="Z271" s="90"/>
      <c r="AA271" s="90"/>
      <c r="AB271" s="90"/>
      <c r="AC271" s="90"/>
      <c r="AD271" s="90"/>
      <c r="AE271" s="91"/>
      <c r="AF271" s="91"/>
      <c r="AG271" s="91"/>
      <c r="AH271" s="91"/>
      <c r="AI271" s="91"/>
      <c r="AJ271" s="91"/>
      <c r="AK271" s="226"/>
      <c r="AL271" s="226"/>
      <c r="AM271" s="226"/>
      <c r="AN271" s="226"/>
      <c r="AO271" s="226"/>
      <c r="AP271" s="226"/>
      <c r="AQ271" s="92"/>
      <c r="AR271" s="92"/>
      <c r="AS271" s="92"/>
      <c r="AT271" s="92"/>
      <c r="AU271" s="92"/>
      <c r="AV271" s="92"/>
      <c r="AW271" s="92"/>
      <c r="AX271" s="92"/>
      <c r="AY271" s="92"/>
      <c r="AZ271" s="91"/>
      <c r="BA271" s="132"/>
      <c r="BB271" s="91"/>
      <c r="BC271" s="91"/>
      <c r="BD271" s="117"/>
      <c r="BE271" s="131"/>
      <c r="BF271" s="131"/>
      <c r="BG271" s="131"/>
      <c r="BH271" s="131"/>
      <c r="BI271" s="131"/>
      <c r="BJ271" s="131"/>
      <c r="BK271" s="131"/>
      <c r="BL271" s="131"/>
      <c r="BM271" s="131"/>
      <c r="BN271" s="131"/>
      <c r="BO271" s="131"/>
      <c r="BP271" s="131"/>
      <c r="BQ271" s="131"/>
      <c r="BR271" s="131"/>
      <c r="BS271" s="131"/>
      <c r="BT271" s="131"/>
      <c r="BU271" s="131"/>
      <c r="BV271" s="131"/>
      <c r="BW271" s="131"/>
      <c r="BX271" s="131"/>
      <c r="BY271" s="131"/>
      <c r="BZ271" s="131"/>
      <c r="CA271" s="131"/>
      <c r="CB271" s="131"/>
      <c r="CC271" s="131"/>
      <c r="CD271" s="117"/>
      <c r="CE271" s="117"/>
      <c r="CF271" s="117"/>
      <c r="CG271" s="117"/>
      <c r="CH271" s="117"/>
      <c r="CI271" s="117"/>
      <c r="CJ271" s="117"/>
      <c r="CK271" s="117"/>
      <c r="CL271" s="117"/>
      <c r="CM271" s="117"/>
      <c r="CN271" s="117"/>
      <c r="CO271" s="117"/>
      <c r="CP271" s="117"/>
      <c r="CQ271" s="117"/>
      <c r="CR271" s="117"/>
      <c r="CS271" s="117"/>
      <c r="CT271" s="117"/>
      <c r="CU271" s="117"/>
      <c r="CV271" s="117"/>
      <c r="CW271" s="117"/>
      <c r="CX271" s="117"/>
      <c r="CY271" s="117"/>
      <c r="CZ271" s="117"/>
      <c r="DA271" s="117"/>
      <c r="DB271" s="117"/>
      <c r="DC271" s="117"/>
      <c r="DD271" s="117"/>
      <c r="DE271" s="117"/>
      <c r="DF271" s="117"/>
      <c r="DG271" s="117"/>
      <c r="DH271" s="117"/>
      <c r="DI271" s="117"/>
      <c r="DJ271" s="117"/>
      <c r="DK271" s="117"/>
      <c r="DL271" s="117"/>
      <c r="DM271" s="117"/>
      <c r="DN271" s="117"/>
      <c r="DO271" s="117"/>
      <c r="DP271" s="117"/>
      <c r="DQ271" s="117"/>
      <c r="DR271" s="117"/>
      <c r="DS271" s="117"/>
      <c r="DT271" s="117"/>
      <c r="DU271" s="117"/>
      <c r="DV271" s="117"/>
      <c r="DW271" s="117"/>
      <c r="DX271" s="117"/>
      <c r="DY271" s="117"/>
      <c r="DZ271" s="21"/>
      <c r="EA271" s="21"/>
      <c r="EB271" s="21"/>
      <c r="EC271" s="21"/>
      <c r="ED271" s="21"/>
      <c r="EE271" s="21"/>
      <c r="EF271" s="21"/>
      <c r="EG271" s="21"/>
      <c r="EH271" s="21"/>
      <c r="EI271" s="21"/>
      <c r="EJ271" s="21"/>
      <c r="EK271" s="21"/>
      <c r="EL271" s="21"/>
      <c r="EM271" s="21"/>
      <c r="EN271" s="21"/>
      <c r="EO271" s="21"/>
      <c r="EP271" s="21"/>
      <c r="EQ271" s="21"/>
      <c r="ER271" s="21"/>
      <c r="ES271" s="21"/>
      <c r="ET271" s="21"/>
      <c r="EU271" s="21"/>
      <c r="EV271" s="21"/>
      <c r="EW271" s="21"/>
      <c r="EX271" s="21"/>
      <c r="EY271" s="21"/>
      <c r="EZ271" s="21"/>
      <c r="FA271" s="21"/>
      <c r="FB271" s="21"/>
      <c r="FC271" s="21"/>
      <c r="FD271" s="21"/>
      <c r="FE271" s="21"/>
      <c r="FF271" s="21"/>
      <c r="FG271" s="21"/>
      <c r="FH271" s="21"/>
      <c r="FI271" s="21"/>
      <c r="FJ271" s="21"/>
      <c r="FK271" s="21"/>
      <c r="FL271" s="21"/>
      <c r="FM271" s="21"/>
      <c r="FN271" s="21"/>
      <c r="FO271" s="21"/>
      <c r="FP271" s="21"/>
      <c r="FQ271" s="21"/>
      <c r="FR271" s="21"/>
      <c r="FS271" s="21"/>
      <c r="FT271" s="21"/>
      <c r="FU271" s="21"/>
      <c r="FV271" s="21"/>
      <c r="FW271" s="21"/>
      <c r="FX271" s="21"/>
      <c r="FY271" s="21"/>
      <c r="FZ271" s="21"/>
      <c r="GA271" s="21"/>
      <c r="GB271" s="21"/>
      <c r="GC271" s="21"/>
      <c r="GD271" s="21"/>
      <c r="GE271" s="21"/>
      <c r="GF271" s="21"/>
      <c r="GG271" s="21"/>
      <c r="GH271" s="21"/>
    </row>
    <row r="272" spans="1:190" ht="16.5" customHeight="1">
      <c r="A272" s="83"/>
      <c r="B272" s="83"/>
      <c r="C272" s="83"/>
      <c r="D272" s="85"/>
      <c r="E272" s="128"/>
      <c r="F272" s="129"/>
      <c r="G272" s="129"/>
      <c r="H272" s="129"/>
      <c r="I272" s="129"/>
      <c r="J272" s="129"/>
      <c r="K272" s="129"/>
      <c r="L272" s="129"/>
      <c r="M272" s="88"/>
      <c r="N272" s="88"/>
      <c r="O272" s="88"/>
      <c r="P272" s="88"/>
      <c r="Q272" s="88"/>
      <c r="R272" s="88"/>
      <c r="S272" s="130"/>
      <c r="T272" s="130"/>
      <c r="U272" s="130"/>
      <c r="V272" s="130"/>
      <c r="W272" s="130"/>
      <c r="X272" s="130"/>
      <c r="Y272" s="90"/>
      <c r="Z272" s="90"/>
      <c r="AA272" s="90"/>
      <c r="AB272" s="90"/>
      <c r="AC272" s="90"/>
      <c r="AD272" s="90"/>
      <c r="AE272" s="91"/>
      <c r="AF272" s="91"/>
      <c r="AG272" s="91"/>
      <c r="AH272" s="91"/>
      <c r="AI272" s="91"/>
      <c r="AJ272" s="91"/>
      <c r="AK272" s="226"/>
      <c r="AL272" s="226"/>
      <c r="AM272" s="226"/>
      <c r="AN272" s="226"/>
      <c r="AO272" s="226"/>
      <c r="AP272" s="226"/>
      <c r="AQ272" s="92"/>
      <c r="AR272" s="92"/>
      <c r="AS272" s="92"/>
      <c r="AT272" s="92"/>
      <c r="AU272" s="92"/>
      <c r="AV272" s="92"/>
      <c r="AW272" s="92"/>
      <c r="AX272" s="92"/>
      <c r="AY272" s="92"/>
      <c r="AZ272" s="91"/>
      <c r="BA272" s="91"/>
      <c r="BB272" s="91"/>
      <c r="BC272" s="91"/>
      <c r="BD272" s="117"/>
      <c r="BE272" s="131"/>
      <c r="BF272" s="131"/>
      <c r="BG272" s="131"/>
      <c r="BH272" s="131"/>
      <c r="BI272" s="131"/>
      <c r="BJ272" s="131"/>
      <c r="BK272" s="131"/>
      <c r="BL272" s="131"/>
      <c r="BM272" s="131"/>
      <c r="BN272" s="131"/>
      <c r="BO272" s="131"/>
      <c r="BP272" s="131"/>
      <c r="BQ272" s="131"/>
      <c r="BR272" s="131"/>
      <c r="BS272" s="131"/>
      <c r="BT272" s="131"/>
      <c r="BU272" s="131"/>
      <c r="BV272" s="131"/>
      <c r="BW272" s="131"/>
      <c r="BX272" s="131"/>
      <c r="BY272" s="131"/>
      <c r="BZ272" s="131"/>
      <c r="CA272" s="131"/>
      <c r="CB272" s="131"/>
      <c r="CC272" s="131"/>
      <c r="CD272" s="117"/>
      <c r="CE272" s="117"/>
      <c r="CF272" s="117"/>
      <c r="CG272" s="117"/>
      <c r="CH272" s="117"/>
      <c r="CI272" s="117"/>
      <c r="CJ272" s="117"/>
      <c r="CK272" s="117"/>
      <c r="CL272" s="117"/>
      <c r="CM272" s="117"/>
      <c r="CN272" s="117"/>
      <c r="CO272" s="117"/>
      <c r="CP272" s="117"/>
      <c r="CQ272" s="117"/>
      <c r="CR272" s="117"/>
      <c r="CS272" s="117"/>
      <c r="CT272" s="117"/>
      <c r="CU272" s="117"/>
      <c r="CV272" s="117"/>
      <c r="CW272" s="117"/>
      <c r="CX272" s="117"/>
      <c r="CY272" s="117"/>
      <c r="CZ272" s="117"/>
      <c r="DA272" s="117"/>
      <c r="DB272" s="117"/>
      <c r="DC272" s="117"/>
      <c r="DD272" s="117"/>
      <c r="DE272" s="117"/>
      <c r="DF272" s="117"/>
      <c r="DG272" s="117"/>
      <c r="DH272" s="117"/>
      <c r="DI272" s="117"/>
      <c r="DJ272" s="117"/>
      <c r="DK272" s="117"/>
      <c r="DL272" s="117"/>
      <c r="DM272" s="117"/>
      <c r="DN272" s="117"/>
      <c r="DO272" s="117"/>
      <c r="DP272" s="117"/>
      <c r="DQ272" s="117"/>
      <c r="DR272" s="117"/>
      <c r="DS272" s="117"/>
      <c r="DT272" s="117"/>
      <c r="DU272" s="117"/>
      <c r="DV272" s="117"/>
      <c r="DW272" s="117"/>
      <c r="DX272" s="117"/>
      <c r="DY272" s="117"/>
      <c r="DZ272" s="21"/>
      <c r="EA272" s="21"/>
      <c r="EB272" s="21"/>
      <c r="EC272" s="21"/>
      <c r="ED272" s="21"/>
      <c r="EE272" s="21"/>
      <c r="EF272" s="21"/>
      <c r="EG272" s="21"/>
      <c r="EH272" s="21"/>
      <c r="EI272" s="21"/>
      <c r="EJ272" s="21"/>
      <c r="EK272" s="21"/>
      <c r="EL272" s="21"/>
      <c r="EM272" s="21"/>
      <c r="EN272" s="21"/>
      <c r="EO272" s="21"/>
      <c r="EP272" s="21"/>
      <c r="EQ272" s="21"/>
      <c r="ER272" s="21"/>
      <c r="ES272" s="21"/>
      <c r="ET272" s="21"/>
      <c r="EU272" s="21"/>
      <c r="EV272" s="21"/>
      <c r="EW272" s="21"/>
      <c r="EX272" s="21"/>
      <c r="EY272" s="21"/>
      <c r="EZ272" s="21"/>
      <c r="FA272" s="21"/>
      <c r="FB272" s="21"/>
      <c r="FC272" s="21"/>
      <c r="FD272" s="21"/>
      <c r="FE272" s="21"/>
      <c r="FF272" s="21"/>
      <c r="FG272" s="21"/>
      <c r="FH272" s="21"/>
      <c r="FI272" s="21"/>
      <c r="FJ272" s="21"/>
      <c r="FK272" s="21"/>
      <c r="FL272" s="21"/>
      <c r="FM272" s="21"/>
      <c r="FN272" s="21"/>
      <c r="FO272" s="21"/>
      <c r="FP272" s="21"/>
      <c r="FQ272" s="21"/>
      <c r="FR272" s="21"/>
      <c r="FS272" s="21"/>
      <c r="FT272" s="21"/>
      <c r="FU272" s="21"/>
      <c r="FV272" s="21"/>
      <c r="FW272" s="21"/>
      <c r="FX272" s="21"/>
      <c r="FY272" s="21"/>
      <c r="FZ272" s="21"/>
      <c r="GA272" s="21"/>
      <c r="GB272" s="21"/>
      <c r="GC272" s="21"/>
      <c r="GD272" s="21"/>
      <c r="GE272" s="21"/>
      <c r="GF272" s="21"/>
      <c r="GG272" s="21"/>
      <c r="GH272" s="21"/>
    </row>
    <row r="273" spans="1:190" ht="16.5" customHeight="1">
      <c r="A273" s="83"/>
      <c r="B273" s="83"/>
      <c r="C273" s="83"/>
      <c r="D273" s="85"/>
      <c r="E273" s="128"/>
      <c r="F273" s="129"/>
      <c r="G273" s="129"/>
      <c r="H273" s="129"/>
      <c r="I273" s="129"/>
      <c r="J273" s="129"/>
      <c r="K273" s="129"/>
      <c r="L273" s="129"/>
      <c r="M273" s="88"/>
      <c r="N273" s="88"/>
      <c r="O273" s="88"/>
      <c r="P273" s="88"/>
      <c r="Q273" s="88"/>
      <c r="R273" s="88"/>
      <c r="S273" s="130"/>
      <c r="T273" s="130"/>
      <c r="U273" s="130"/>
      <c r="V273" s="130"/>
      <c r="W273" s="130"/>
      <c r="X273" s="130"/>
      <c r="Y273" s="90"/>
      <c r="Z273" s="90"/>
      <c r="AA273" s="90"/>
      <c r="AB273" s="90"/>
      <c r="AC273" s="90"/>
      <c r="AD273" s="90"/>
      <c r="AE273" s="91"/>
      <c r="AF273" s="91"/>
      <c r="AG273" s="91"/>
      <c r="AH273" s="91"/>
      <c r="AI273" s="91"/>
      <c r="AJ273" s="91"/>
      <c r="AK273" s="226"/>
      <c r="AL273" s="226"/>
      <c r="AM273" s="226"/>
      <c r="AN273" s="226"/>
      <c r="AO273" s="226"/>
      <c r="AP273" s="226"/>
      <c r="AQ273" s="92"/>
      <c r="AR273" s="92"/>
      <c r="AS273" s="92"/>
      <c r="AT273" s="92"/>
      <c r="AU273" s="92"/>
      <c r="AV273" s="92"/>
      <c r="AW273" s="92"/>
      <c r="AX273" s="92"/>
      <c r="AY273" s="92"/>
      <c r="AZ273" s="91"/>
      <c r="BA273" s="91"/>
      <c r="BB273" s="91"/>
      <c r="BC273" s="91"/>
      <c r="BD273" s="117"/>
      <c r="BE273" s="131"/>
      <c r="BF273" s="131"/>
      <c r="BG273" s="131"/>
      <c r="BH273" s="131"/>
      <c r="BI273" s="131"/>
      <c r="BJ273" s="131"/>
      <c r="BK273" s="131"/>
      <c r="BL273" s="131"/>
      <c r="BM273" s="131"/>
      <c r="BN273" s="131"/>
      <c r="BO273" s="131"/>
      <c r="BP273" s="131"/>
      <c r="BQ273" s="131"/>
      <c r="BR273" s="131"/>
      <c r="BS273" s="131"/>
      <c r="BT273" s="131"/>
      <c r="BU273" s="131"/>
      <c r="BV273" s="131"/>
      <c r="BW273" s="131"/>
      <c r="BX273" s="131"/>
      <c r="BY273" s="131"/>
      <c r="BZ273" s="131"/>
      <c r="CA273" s="131"/>
      <c r="CB273" s="131"/>
      <c r="CC273" s="131"/>
      <c r="CD273" s="117"/>
      <c r="CE273" s="117"/>
      <c r="CF273" s="117"/>
      <c r="CG273" s="117"/>
      <c r="CH273" s="117"/>
      <c r="CI273" s="117"/>
      <c r="CJ273" s="117"/>
      <c r="CK273" s="117"/>
      <c r="CL273" s="117"/>
      <c r="CM273" s="117"/>
      <c r="CN273" s="117"/>
      <c r="CO273" s="117"/>
      <c r="CP273" s="117"/>
      <c r="CQ273" s="117"/>
      <c r="CR273" s="117"/>
      <c r="CS273" s="117"/>
      <c r="CT273" s="117"/>
      <c r="CU273" s="117"/>
      <c r="CV273" s="117"/>
      <c r="CW273" s="117"/>
      <c r="CX273" s="117"/>
      <c r="CY273" s="117"/>
      <c r="CZ273" s="117"/>
      <c r="DA273" s="117"/>
      <c r="DB273" s="117"/>
      <c r="DC273" s="117"/>
      <c r="DD273" s="117"/>
      <c r="DE273" s="117"/>
      <c r="DF273" s="117"/>
      <c r="DG273" s="117"/>
      <c r="DH273" s="117"/>
      <c r="DI273" s="117"/>
      <c r="DJ273" s="117"/>
      <c r="DK273" s="117"/>
      <c r="DL273" s="117"/>
      <c r="DM273" s="117"/>
      <c r="DN273" s="117"/>
      <c r="DO273" s="117"/>
      <c r="DP273" s="117"/>
      <c r="DQ273" s="117"/>
      <c r="DR273" s="117"/>
      <c r="DS273" s="117"/>
      <c r="DT273" s="117"/>
      <c r="DU273" s="117"/>
      <c r="DV273" s="117"/>
      <c r="DW273" s="117"/>
      <c r="DX273" s="117"/>
      <c r="DY273" s="117"/>
      <c r="DZ273" s="21"/>
      <c r="EA273" s="21"/>
      <c r="EB273" s="21"/>
      <c r="EC273" s="21"/>
      <c r="ED273" s="21"/>
      <c r="EE273" s="21"/>
      <c r="EF273" s="21"/>
      <c r="EG273" s="21"/>
      <c r="EH273" s="21"/>
      <c r="EI273" s="21"/>
      <c r="EJ273" s="21"/>
      <c r="EK273" s="21"/>
      <c r="EL273" s="21"/>
      <c r="EM273" s="21"/>
      <c r="EN273" s="21"/>
      <c r="EO273" s="21"/>
      <c r="EP273" s="21"/>
      <c r="EQ273" s="21"/>
      <c r="ER273" s="21"/>
      <c r="ES273" s="21"/>
      <c r="ET273" s="21"/>
      <c r="EU273" s="21"/>
      <c r="EV273" s="21"/>
      <c r="EW273" s="21"/>
      <c r="EX273" s="21"/>
      <c r="EY273" s="21"/>
      <c r="EZ273" s="21"/>
      <c r="FA273" s="21"/>
      <c r="FB273" s="21"/>
      <c r="FC273" s="21"/>
      <c r="FD273" s="21"/>
      <c r="FE273" s="21"/>
      <c r="FF273" s="21"/>
      <c r="FG273" s="21"/>
      <c r="FH273" s="21"/>
      <c r="FI273" s="21"/>
      <c r="FJ273" s="21"/>
      <c r="FK273" s="21"/>
      <c r="FL273" s="21"/>
      <c r="FM273" s="21"/>
      <c r="FN273" s="21"/>
      <c r="FO273" s="21"/>
      <c r="FP273" s="21"/>
      <c r="FQ273" s="21"/>
      <c r="FR273" s="21"/>
      <c r="FS273" s="21"/>
      <c r="FT273" s="21"/>
      <c r="FU273" s="21"/>
      <c r="FV273" s="21"/>
      <c r="FW273" s="21"/>
      <c r="FX273" s="21"/>
      <c r="FY273" s="21"/>
      <c r="FZ273" s="21"/>
      <c r="GA273" s="21"/>
      <c r="GB273" s="21"/>
      <c r="GC273" s="21"/>
      <c r="GD273" s="21"/>
      <c r="GE273" s="21"/>
      <c r="GF273" s="21"/>
      <c r="GG273" s="21"/>
      <c r="GH273" s="21"/>
    </row>
    <row r="274" spans="1:190" ht="16.5" customHeight="1">
      <c r="A274" s="83"/>
      <c r="B274" s="83"/>
      <c r="C274" s="83"/>
      <c r="D274" s="85"/>
      <c r="E274" s="128"/>
      <c r="F274" s="129"/>
      <c r="G274" s="129"/>
      <c r="H274" s="129"/>
      <c r="I274" s="129"/>
      <c r="J274" s="129"/>
      <c r="K274" s="129"/>
      <c r="L274" s="129"/>
      <c r="M274" s="88"/>
      <c r="N274" s="88"/>
      <c r="O274" s="88"/>
      <c r="P274" s="88"/>
      <c r="Q274" s="88"/>
      <c r="R274" s="88"/>
      <c r="S274" s="130"/>
      <c r="T274" s="130"/>
      <c r="U274" s="130"/>
      <c r="V274" s="130"/>
      <c r="W274" s="130"/>
      <c r="X274" s="130"/>
      <c r="Y274" s="90"/>
      <c r="Z274" s="90"/>
      <c r="AA274" s="90"/>
      <c r="AB274" s="90"/>
      <c r="AC274" s="90"/>
      <c r="AD274" s="90"/>
      <c r="AE274" s="91"/>
      <c r="AF274" s="91"/>
      <c r="AG274" s="91"/>
      <c r="AH274" s="91"/>
      <c r="AI274" s="91"/>
      <c r="AJ274" s="91"/>
      <c r="AK274" s="226"/>
      <c r="AL274" s="226"/>
      <c r="AM274" s="226"/>
      <c r="AN274" s="226"/>
      <c r="AO274" s="226"/>
      <c r="AP274" s="226"/>
      <c r="AQ274" s="92"/>
      <c r="AR274" s="92"/>
      <c r="AS274" s="92"/>
      <c r="AT274" s="92"/>
      <c r="AU274" s="92"/>
      <c r="AV274" s="92"/>
      <c r="AW274" s="92"/>
      <c r="AX274" s="92"/>
      <c r="AY274" s="92"/>
      <c r="AZ274" s="91"/>
      <c r="BA274" s="91"/>
      <c r="BB274" s="91"/>
      <c r="BC274" s="91"/>
      <c r="BD274" s="117"/>
      <c r="BE274" s="131"/>
      <c r="BF274" s="131"/>
      <c r="BG274" s="131"/>
      <c r="BH274" s="131"/>
      <c r="BI274" s="131"/>
      <c r="BJ274" s="131"/>
      <c r="BK274" s="131"/>
      <c r="BL274" s="131"/>
      <c r="BM274" s="131"/>
      <c r="BN274" s="131"/>
      <c r="BO274" s="131"/>
      <c r="BP274" s="131"/>
      <c r="BQ274" s="131"/>
      <c r="BR274" s="131"/>
      <c r="BS274" s="131"/>
      <c r="BT274" s="131"/>
      <c r="BU274" s="131"/>
      <c r="BV274" s="131"/>
      <c r="BW274" s="131"/>
      <c r="BX274" s="131"/>
      <c r="BY274" s="131"/>
      <c r="BZ274" s="131"/>
      <c r="CA274" s="131"/>
      <c r="CB274" s="131"/>
      <c r="CC274" s="131"/>
      <c r="CD274" s="117"/>
      <c r="CE274" s="117"/>
      <c r="CF274" s="117"/>
      <c r="CG274" s="117"/>
      <c r="CH274" s="117"/>
      <c r="CI274" s="117"/>
      <c r="CJ274" s="117"/>
      <c r="CK274" s="117"/>
      <c r="CL274" s="117"/>
      <c r="CM274" s="117"/>
      <c r="CN274" s="117"/>
      <c r="CO274" s="117"/>
      <c r="CP274" s="117"/>
      <c r="CQ274" s="117"/>
      <c r="CR274" s="117"/>
      <c r="CS274" s="117"/>
      <c r="CT274" s="117"/>
      <c r="CU274" s="117"/>
      <c r="CV274" s="117"/>
      <c r="CW274" s="117"/>
      <c r="CX274" s="117"/>
      <c r="CY274" s="117"/>
      <c r="CZ274" s="117"/>
      <c r="DA274" s="117"/>
      <c r="DB274" s="117"/>
      <c r="DC274" s="117"/>
      <c r="DD274" s="117"/>
      <c r="DE274" s="117"/>
      <c r="DF274" s="117"/>
      <c r="DG274" s="117"/>
      <c r="DH274" s="117"/>
      <c r="DI274" s="117"/>
      <c r="DJ274" s="117"/>
      <c r="DK274" s="117"/>
      <c r="DL274" s="117"/>
      <c r="DM274" s="117"/>
      <c r="DN274" s="117"/>
      <c r="DO274" s="117"/>
      <c r="DP274" s="117"/>
      <c r="DQ274" s="117"/>
      <c r="DR274" s="117"/>
      <c r="DS274" s="117"/>
      <c r="DT274" s="117"/>
      <c r="DU274" s="117"/>
      <c r="DV274" s="117"/>
      <c r="DW274" s="117"/>
      <c r="DX274" s="117"/>
      <c r="DY274" s="117"/>
      <c r="DZ274" s="21"/>
      <c r="EA274" s="21"/>
      <c r="EB274" s="21"/>
      <c r="EC274" s="21"/>
      <c r="ED274" s="21"/>
      <c r="EE274" s="21"/>
      <c r="EF274" s="21"/>
      <c r="EG274" s="21"/>
      <c r="EH274" s="21"/>
      <c r="EI274" s="21"/>
      <c r="EJ274" s="21"/>
      <c r="EK274" s="21"/>
      <c r="EL274" s="21"/>
      <c r="EM274" s="21"/>
      <c r="EN274" s="21"/>
      <c r="EO274" s="21"/>
      <c r="EP274" s="21"/>
      <c r="EQ274" s="21"/>
      <c r="ER274" s="21"/>
      <c r="ES274" s="21"/>
      <c r="ET274" s="21"/>
      <c r="EU274" s="21"/>
      <c r="EV274" s="21"/>
      <c r="EW274" s="21"/>
      <c r="EX274" s="21"/>
      <c r="EY274" s="21"/>
      <c r="EZ274" s="21"/>
      <c r="FA274" s="21"/>
      <c r="FB274" s="21"/>
      <c r="FC274" s="21"/>
      <c r="FD274" s="21"/>
      <c r="FE274" s="21"/>
      <c r="FF274" s="21"/>
      <c r="FG274" s="21"/>
      <c r="FH274" s="21"/>
      <c r="FI274" s="21"/>
      <c r="FJ274" s="21"/>
      <c r="FK274" s="21"/>
      <c r="FL274" s="21"/>
      <c r="FM274" s="21"/>
      <c r="FN274" s="21"/>
      <c r="FO274" s="21"/>
      <c r="FP274" s="21"/>
      <c r="FQ274" s="21"/>
      <c r="FR274" s="21"/>
      <c r="FS274" s="21"/>
      <c r="FT274" s="21"/>
      <c r="FU274" s="21"/>
      <c r="FV274" s="21"/>
      <c r="FW274" s="21"/>
      <c r="FX274" s="21"/>
      <c r="FY274" s="21"/>
      <c r="FZ274" s="21"/>
      <c r="GA274" s="21"/>
      <c r="GB274" s="21"/>
      <c r="GC274" s="21"/>
      <c r="GD274" s="21"/>
      <c r="GE274" s="21"/>
      <c r="GF274" s="21"/>
      <c r="GG274" s="21"/>
      <c r="GH274" s="21"/>
    </row>
    <row r="275" spans="1:190" ht="16.5" customHeight="1">
      <c r="A275" s="83"/>
      <c r="B275" s="83"/>
      <c r="C275" s="83"/>
      <c r="D275" s="85"/>
      <c r="E275" s="128"/>
      <c r="F275" s="129"/>
      <c r="G275" s="129"/>
      <c r="H275" s="129"/>
      <c r="I275" s="129"/>
      <c r="J275" s="129"/>
      <c r="K275" s="129"/>
      <c r="L275" s="129"/>
      <c r="M275" s="88"/>
      <c r="N275" s="88"/>
      <c r="O275" s="88"/>
      <c r="P275" s="88"/>
      <c r="Q275" s="88"/>
      <c r="R275" s="88"/>
      <c r="S275" s="130"/>
      <c r="T275" s="130"/>
      <c r="U275" s="130"/>
      <c r="V275" s="130"/>
      <c r="W275" s="130"/>
      <c r="X275" s="130"/>
      <c r="Y275" s="90"/>
      <c r="Z275" s="90"/>
      <c r="AA275" s="90"/>
      <c r="AB275" s="90"/>
      <c r="AC275" s="90"/>
      <c r="AD275" s="90"/>
      <c r="AE275" s="91"/>
      <c r="AF275" s="91"/>
      <c r="AG275" s="91"/>
      <c r="AH275" s="91"/>
      <c r="AI275" s="91"/>
      <c r="AJ275" s="91"/>
      <c r="AK275" s="226"/>
      <c r="AL275" s="226"/>
      <c r="AM275" s="226"/>
      <c r="AN275" s="226"/>
      <c r="AO275" s="226"/>
      <c r="AP275" s="226"/>
      <c r="AQ275" s="92"/>
      <c r="AR275" s="92"/>
      <c r="AS275" s="92"/>
      <c r="AT275" s="92"/>
      <c r="AU275" s="92"/>
      <c r="AV275" s="92"/>
      <c r="AW275" s="92"/>
      <c r="AX275" s="92"/>
      <c r="AY275" s="92"/>
      <c r="AZ275" s="91"/>
      <c r="BA275" s="91"/>
      <c r="BB275" s="91"/>
      <c r="BC275" s="91"/>
      <c r="BD275" s="117"/>
      <c r="BE275" s="131"/>
      <c r="BF275" s="131"/>
      <c r="BG275" s="131"/>
      <c r="BH275" s="131"/>
      <c r="BI275" s="131"/>
      <c r="BJ275" s="131"/>
      <c r="BK275" s="131"/>
      <c r="BL275" s="131"/>
      <c r="BM275" s="131"/>
      <c r="BN275" s="131"/>
      <c r="BO275" s="131"/>
      <c r="BP275" s="131"/>
      <c r="BQ275" s="131"/>
      <c r="BR275" s="131"/>
      <c r="BS275" s="131"/>
      <c r="BT275" s="131"/>
      <c r="BU275" s="131"/>
      <c r="BV275" s="131"/>
      <c r="BW275" s="131"/>
      <c r="BX275" s="131"/>
      <c r="BY275" s="131"/>
      <c r="BZ275" s="131"/>
      <c r="CA275" s="131"/>
      <c r="CB275" s="131"/>
      <c r="CC275" s="131"/>
      <c r="CD275" s="117"/>
      <c r="CE275" s="117"/>
      <c r="CF275" s="117"/>
      <c r="CG275" s="117"/>
      <c r="CH275" s="117"/>
      <c r="CI275" s="117"/>
      <c r="CJ275" s="117"/>
      <c r="CK275" s="117"/>
      <c r="CL275" s="117"/>
      <c r="CM275" s="117"/>
      <c r="CN275" s="117"/>
      <c r="CO275" s="117"/>
      <c r="CP275" s="117"/>
      <c r="CQ275" s="117"/>
      <c r="CR275" s="117"/>
      <c r="CS275" s="117"/>
      <c r="CT275" s="117"/>
      <c r="CU275" s="117"/>
      <c r="CV275" s="117"/>
      <c r="CW275" s="117"/>
      <c r="CX275" s="117"/>
      <c r="CY275" s="117"/>
      <c r="CZ275" s="117"/>
      <c r="DA275" s="117"/>
      <c r="DB275" s="117"/>
      <c r="DC275" s="117"/>
      <c r="DD275" s="117"/>
      <c r="DE275" s="117"/>
      <c r="DF275" s="117"/>
      <c r="DG275" s="117"/>
      <c r="DH275" s="117"/>
      <c r="DI275" s="117"/>
      <c r="DJ275" s="117"/>
      <c r="DK275" s="117"/>
      <c r="DL275" s="117"/>
      <c r="DM275" s="117"/>
      <c r="DN275" s="117"/>
      <c r="DO275" s="117"/>
      <c r="DP275" s="117"/>
      <c r="DQ275" s="117"/>
      <c r="DR275" s="117"/>
      <c r="DS275" s="117"/>
      <c r="DT275" s="117"/>
      <c r="DU275" s="117"/>
      <c r="DV275" s="117"/>
      <c r="DW275" s="117"/>
      <c r="DX275" s="117"/>
      <c r="DY275" s="117"/>
      <c r="DZ275" s="21"/>
      <c r="EA275" s="21"/>
      <c r="EB275" s="21"/>
      <c r="EC275" s="21"/>
      <c r="ED275" s="21"/>
      <c r="EE275" s="21"/>
      <c r="EF275" s="21"/>
      <c r="EG275" s="21"/>
      <c r="EH275" s="21"/>
      <c r="EI275" s="21"/>
      <c r="EJ275" s="21"/>
      <c r="EK275" s="21"/>
      <c r="EL275" s="21"/>
      <c r="EM275" s="21"/>
      <c r="EN275" s="21"/>
      <c r="EO275" s="21"/>
      <c r="EP275" s="21"/>
      <c r="EQ275" s="21"/>
      <c r="ER275" s="21"/>
      <c r="ES275" s="21"/>
      <c r="ET275" s="21"/>
      <c r="EU275" s="21"/>
      <c r="EV275" s="21"/>
      <c r="EW275" s="21"/>
      <c r="EX275" s="21"/>
      <c r="EY275" s="21"/>
      <c r="EZ275" s="21"/>
      <c r="FA275" s="21"/>
      <c r="FB275" s="21"/>
      <c r="FC275" s="21"/>
      <c r="FD275" s="21"/>
      <c r="FE275" s="21"/>
      <c r="FF275" s="21"/>
      <c r="FG275" s="21"/>
      <c r="FH275" s="21"/>
      <c r="FI275" s="21"/>
      <c r="FJ275" s="21"/>
      <c r="FK275" s="21"/>
      <c r="FL275" s="21"/>
      <c r="FM275" s="21"/>
      <c r="FN275" s="21"/>
      <c r="FO275" s="21"/>
      <c r="FP275" s="21"/>
      <c r="FQ275" s="21"/>
      <c r="FR275" s="21"/>
      <c r="FS275" s="21"/>
      <c r="FT275" s="21"/>
      <c r="FU275" s="21"/>
      <c r="FV275" s="21"/>
      <c r="FW275" s="21"/>
      <c r="FX275" s="21"/>
      <c r="FY275" s="21"/>
      <c r="FZ275" s="21"/>
      <c r="GA275" s="21"/>
      <c r="GB275" s="21"/>
      <c r="GC275" s="21"/>
      <c r="GD275" s="21"/>
      <c r="GE275" s="21"/>
      <c r="GF275" s="21"/>
      <c r="GG275" s="21"/>
      <c r="GH275" s="21"/>
    </row>
    <row r="276" spans="1:190" ht="16.5" customHeight="1">
      <c r="A276" s="83"/>
      <c r="B276" s="83"/>
      <c r="C276" s="83"/>
      <c r="D276" s="85"/>
      <c r="E276" s="128"/>
      <c r="F276" s="129"/>
      <c r="G276" s="129"/>
      <c r="H276" s="129"/>
      <c r="I276" s="129"/>
      <c r="J276" s="129"/>
      <c r="K276" s="129"/>
      <c r="L276" s="129"/>
      <c r="M276" s="88"/>
      <c r="N276" s="88"/>
      <c r="O276" s="88"/>
      <c r="P276" s="88"/>
      <c r="Q276" s="88"/>
      <c r="R276" s="88"/>
      <c r="S276" s="130"/>
      <c r="T276" s="130"/>
      <c r="U276" s="130"/>
      <c r="V276" s="130"/>
      <c r="W276" s="130"/>
      <c r="X276" s="130"/>
      <c r="Y276" s="90"/>
      <c r="Z276" s="90"/>
      <c r="AA276" s="90"/>
      <c r="AB276" s="90"/>
      <c r="AC276" s="90"/>
      <c r="AD276" s="90"/>
      <c r="AE276" s="91"/>
      <c r="AF276" s="91"/>
      <c r="AG276" s="91"/>
      <c r="AH276" s="91"/>
      <c r="AI276" s="91"/>
      <c r="AJ276" s="91"/>
      <c r="AK276" s="226"/>
      <c r="AL276" s="226"/>
      <c r="AM276" s="226"/>
      <c r="AN276" s="226"/>
      <c r="AO276" s="226"/>
      <c r="AP276" s="226"/>
      <c r="AQ276" s="92"/>
      <c r="AR276" s="92"/>
      <c r="AS276" s="92"/>
      <c r="AT276" s="92"/>
      <c r="AU276" s="92"/>
      <c r="AV276" s="92"/>
      <c r="AW276" s="92"/>
      <c r="AX276" s="92"/>
      <c r="AY276" s="92"/>
      <c r="AZ276" s="91"/>
      <c r="BA276" s="91"/>
      <c r="BB276" s="91"/>
      <c r="BC276" s="91"/>
      <c r="BD276" s="117"/>
      <c r="BE276" s="131"/>
      <c r="BF276" s="131"/>
      <c r="BG276" s="131"/>
      <c r="BH276" s="131"/>
      <c r="BI276" s="131"/>
      <c r="BJ276" s="131"/>
      <c r="BK276" s="131"/>
      <c r="BL276" s="131"/>
      <c r="BM276" s="131"/>
      <c r="BN276" s="131"/>
      <c r="BO276" s="131"/>
      <c r="BP276" s="131"/>
      <c r="BQ276" s="131"/>
      <c r="BR276" s="131"/>
      <c r="BS276" s="131"/>
      <c r="BT276" s="131"/>
      <c r="BU276" s="131"/>
      <c r="BV276" s="131"/>
      <c r="BW276" s="131"/>
      <c r="BX276" s="131"/>
      <c r="BY276" s="131"/>
      <c r="BZ276" s="131"/>
      <c r="CA276" s="131"/>
      <c r="CB276" s="131"/>
      <c r="CC276" s="131"/>
      <c r="CD276" s="117"/>
      <c r="CE276" s="117"/>
      <c r="CF276" s="117"/>
      <c r="CG276" s="117"/>
      <c r="CH276" s="117"/>
      <c r="CI276" s="117"/>
      <c r="CJ276" s="117"/>
      <c r="CK276" s="117"/>
      <c r="CL276" s="117"/>
      <c r="CM276" s="117"/>
      <c r="CN276" s="117"/>
      <c r="CO276" s="117"/>
      <c r="CP276" s="117"/>
      <c r="CQ276" s="117"/>
      <c r="CR276" s="117"/>
      <c r="CS276" s="117"/>
      <c r="CT276" s="117"/>
      <c r="CU276" s="117"/>
      <c r="CV276" s="117"/>
      <c r="CW276" s="117"/>
      <c r="CX276" s="117"/>
      <c r="CY276" s="117"/>
      <c r="CZ276" s="117"/>
      <c r="DA276" s="117"/>
      <c r="DB276" s="117"/>
      <c r="DC276" s="117"/>
      <c r="DD276" s="117"/>
      <c r="DE276" s="117"/>
      <c r="DF276" s="117"/>
      <c r="DG276" s="117"/>
      <c r="DH276" s="117"/>
      <c r="DI276" s="117"/>
      <c r="DJ276" s="117"/>
      <c r="DK276" s="117"/>
      <c r="DL276" s="117"/>
      <c r="DM276" s="117"/>
      <c r="DN276" s="117"/>
      <c r="DO276" s="117"/>
      <c r="DP276" s="117"/>
      <c r="DQ276" s="117"/>
      <c r="DR276" s="117"/>
      <c r="DS276" s="117"/>
      <c r="DT276" s="117"/>
      <c r="DU276" s="117"/>
      <c r="DV276" s="117"/>
      <c r="DW276" s="117"/>
      <c r="DX276" s="117"/>
      <c r="DY276" s="117"/>
      <c r="DZ276" s="21"/>
      <c r="EA276" s="21"/>
      <c r="EB276" s="21"/>
      <c r="EC276" s="21"/>
      <c r="ED276" s="21"/>
      <c r="EE276" s="21"/>
      <c r="EF276" s="21"/>
      <c r="EG276" s="21"/>
      <c r="EH276" s="21"/>
      <c r="EI276" s="21"/>
      <c r="EJ276" s="21"/>
      <c r="EK276" s="21"/>
      <c r="EL276" s="21"/>
      <c r="EM276" s="21"/>
      <c r="EN276" s="21"/>
      <c r="EO276" s="21"/>
      <c r="EP276" s="21"/>
      <c r="EQ276" s="21"/>
      <c r="ER276" s="21"/>
      <c r="ES276" s="21"/>
      <c r="ET276" s="21"/>
      <c r="EU276" s="21"/>
      <c r="EV276" s="21"/>
      <c r="EW276" s="21"/>
      <c r="EX276" s="21"/>
      <c r="EY276" s="21"/>
      <c r="EZ276" s="21"/>
      <c r="FA276" s="21"/>
      <c r="FB276" s="21"/>
      <c r="FC276" s="21"/>
      <c r="FD276" s="21"/>
      <c r="FE276" s="21"/>
      <c r="FF276" s="21"/>
      <c r="FG276" s="21"/>
      <c r="FH276" s="21"/>
      <c r="FI276" s="21"/>
      <c r="FJ276" s="21"/>
      <c r="FK276" s="21"/>
      <c r="FL276" s="21"/>
      <c r="FM276" s="21"/>
      <c r="FN276" s="21"/>
      <c r="FO276" s="21"/>
      <c r="FP276" s="21"/>
      <c r="FQ276" s="21"/>
      <c r="FR276" s="21"/>
      <c r="FS276" s="21"/>
      <c r="FT276" s="21"/>
      <c r="FU276" s="21"/>
      <c r="FV276" s="21"/>
      <c r="FW276" s="21"/>
      <c r="FX276" s="21"/>
      <c r="FY276" s="21"/>
      <c r="FZ276" s="21"/>
      <c r="GA276" s="21"/>
      <c r="GB276" s="21"/>
      <c r="GC276" s="21"/>
      <c r="GD276" s="21"/>
      <c r="GE276" s="21"/>
      <c r="GF276" s="21"/>
      <c r="GG276" s="21"/>
      <c r="GH276" s="21"/>
    </row>
    <row r="277" spans="1:190" ht="16.5" customHeight="1">
      <c r="A277" s="83"/>
      <c r="B277" s="83"/>
      <c r="C277" s="83"/>
      <c r="D277" s="85"/>
      <c r="E277" s="128"/>
      <c r="F277" s="129"/>
      <c r="G277" s="129"/>
      <c r="H277" s="129"/>
      <c r="I277" s="129"/>
      <c r="J277" s="129"/>
      <c r="K277" s="129"/>
      <c r="L277" s="129"/>
      <c r="M277" s="88"/>
      <c r="N277" s="88"/>
      <c r="O277" s="88"/>
      <c r="P277" s="88"/>
      <c r="Q277" s="88"/>
      <c r="R277" s="88"/>
      <c r="S277" s="130"/>
      <c r="T277" s="130"/>
      <c r="U277" s="130"/>
      <c r="V277" s="130"/>
      <c r="W277" s="130"/>
      <c r="X277" s="130"/>
      <c r="Y277" s="90"/>
      <c r="Z277" s="90"/>
      <c r="AA277" s="90"/>
      <c r="AB277" s="90"/>
      <c r="AC277" s="90"/>
      <c r="AD277" s="90"/>
      <c r="AE277" s="91"/>
      <c r="AF277" s="91"/>
      <c r="AG277" s="91"/>
      <c r="AH277" s="91"/>
      <c r="AI277" s="91"/>
      <c r="AJ277" s="91"/>
      <c r="AK277" s="226"/>
      <c r="AL277" s="226"/>
      <c r="AM277" s="226"/>
      <c r="AN277" s="226"/>
      <c r="AO277" s="226"/>
      <c r="AP277" s="226"/>
      <c r="AQ277" s="92"/>
      <c r="AR277" s="92"/>
      <c r="AS277" s="92"/>
      <c r="AT277" s="92"/>
      <c r="AU277" s="92"/>
      <c r="AV277" s="92"/>
      <c r="AW277" s="92"/>
      <c r="AX277" s="92"/>
      <c r="AY277" s="92"/>
      <c r="AZ277" s="91"/>
      <c r="BA277" s="132"/>
      <c r="BB277" s="91"/>
      <c r="BC277" s="91"/>
      <c r="BD277" s="117"/>
      <c r="BE277" s="131"/>
      <c r="BF277" s="131"/>
      <c r="BG277" s="131"/>
      <c r="BH277" s="131"/>
      <c r="BI277" s="131"/>
      <c r="BJ277" s="131"/>
      <c r="BK277" s="131"/>
      <c r="BL277" s="131"/>
      <c r="BM277" s="131"/>
      <c r="BN277" s="131"/>
      <c r="BO277" s="131"/>
      <c r="BP277" s="131"/>
      <c r="BQ277" s="131"/>
      <c r="BR277" s="131"/>
      <c r="BS277" s="131"/>
      <c r="BT277" s="131"/>
      <c r="BU277" s="131"/>
      <c r="BV277" s="131"/>
      <c r="BW277" s="131"/>
      <c r="BX277" s="131"/>
      <c r="BY277" s="131"/>
      <c r="BZ277" s="131"/>
      <c r="CA277" s="131"/>
      <c r="CB277" s="131"/>
      <c r="CC277" s="131"/>
      <c r="CD277" s="117"/>
      <c r="CE277" s="117"/>
      <c r="CF277" s="117"/>
      <c r="CG277" s="117"/>
      <c r="CH277" s="117"/>
      <c r="CI277" s="117"/>
      <c r="CJ277" s="117"/>
      <c r="CK277" s="117"/>
      <c r="CL277" s="117"/>
      <c r="CM277" s="117"/>
      <c r="CN277" s="117"/>
      <c r="CO277" s="117"/>
      <c r="CP277" s="117"/>
      <c r="CQ277" s="117"/>
      <c r="CR277" s="117"/>
      <c r="CS277" s="117"/>
      <c r="CT277" s="117"/>
      <c r="CU277" s="117"/>
      <c r="CV277" s="117"/>
      <c r="CW277" s="117"/>
      <c r="CX277" s="117"/>
      <c r="CY277" s="117"/>
      <c r="CZ277" s="117"/>
      <c r="DA277" s="117"/>
      <c r="DB277" s="117"/>
      <c r="DC277" s="117"/>
      <c r="DD277" s="117"/>
      <c r="DE277" s="117"/>
      <c r="DF277" s="117"/>
      <c r="DG277" s="117"/>
      <c r="DH277" s="117"/>
      <c r="DI277" s="117"/>
      <c r="DJ277" s="117"/>
      <c r="DK277" s="117"/>
      <c r="DL277" s="117"/>
      <c r="DM277" s="117"/>
      <c r="DN277" s="117"/>
      <c r="DO277" s="117"/>
      <c r="DP277" s="117"/>
      <c r="DQ277" s="117"/>
      <c r="DR277" s="117"/>
      <c r="DS277" s="117"/>
      <c r="DT277" s="117"/>
      <c r="DU277" s="117"/>
      <c r="DV277" s="117"/>
      <c r="DW277" s="117"/>
      <c r="DX277" s="117"/>
      <c r="DY277" s="117"/>
      <c r="DZ277" s="21"/>
      <c r="EA277" s="21"/>
      <c r="EB277" s="21"/>
      <c r="EC277" s="21"/>
      <c r="ED277" s="21"/>
      <c r="EE277" s="21"/>
      <c r="EF277" s="21"/>
      <c r="EG277" s="21"/>
      <c r="EH277" s="21"/>
      <c r="EI277" s="21"/>
      <c r="EJ277" s="21"/>
      <c r="EK277" s="21"/>
      <c r="EL277" s="21"/>
      <c r="EM277" s="21"/>
      <c r="EN277" s="21"/>
      <c r="EO277" s="21"/>
      <c r="EP277" s="21"/>
      <c r="EQ277" s="21"/>
      <c r="ER277" s="21"/>
      <c r="ES277" s="21"/>
      <c r="ET277" s="21"/>
      <c r="EU277" s="21"/>
      <c r="EV277" s="21"/>
      <c r="EW277" s="21"/>
      <c r="EX277" s="21"/>
      <c r="EY277" s="21"/>
      <c r="EZ277" s="21"/>
      <c r="FA277" s="21"/>
      <c r="FB277" s="21"/>
      <c r="FC277" s="21"/>
      <c r="FD277" s="21"/>
      <c r="FE277" s="21"/>
      <c r="FF277" s="21"/>
      <c r="FG277" s="21"/>
      <c r="FH277" s="21"/>
      <c r="FI277" s="21"/>
      <c r="FJ277" s="21"/>
      <c r="FK277" s="21"/>
      <c r="FL277" s="21"/>
      <c r="FM277" s="21"/>
      <c r="FN277" s="21"/>
      <c r="FO277" s="21"/>
      <c r="FP277" s="21"/>
      <c r="FQ277" s="21"/>
      <c r="FR277" s="21"/>
      <c r="FS277" s="21"/>
      <c r="FT277" s="21"/>
      <c r="FU277" s="21"/>
      <c r="FV277" s="21"/>
      <c r="FW277" s="21"/>
      <c r="FX277" s="21"/>
      <c r="FY277" s="21"/>
      <c r="FZ277" s="21"/>
      <c r="GA277" s="21"/>
      <c r="GB277" s="21"/>
      <c r="GC277" s="21"/>
      <c r="GD277" s="21"/>
      <c r="GE277" s="21"/>
      <c r="GF277" s="21"/>
      <c r="GG277" s="21"/>
      <c r="GH277" s="21"/>
    </row>
    <row r="278" spans="1:190" ht="16.5" customHeight="1">
      <c r="A278" s="83"/>
      <c r="B278" s="83"/>
      <c r="C278" s="83"/>
      <c r="D278" s="85"/>
      <c r="E278" s="128"/>
      <c r="F278" s="129"/>
      <c r="G278" s="129"/>
      <c r="H278" s="129"/>
      <c r="I278" s="129"/>
      <c r="J278" s="129"/>
      <c r="K278" s="129"/>
      <c r="L278" s="129"/>
      <c r="M278" s="88"/>
      <c r="N278" s="88"/>
      <c r="O278" s="88"/>
      <c r="P278" s="88"/>
      <c r="Q278" s="88"/>
      <c r="R278" s="88"/>
      <c r="S278" s="130"/>
      <c r="T278" s="130"/>
      <c r="U278" s="130"/>
      <c r="V278" s="130"/>
      <c r="W278" s="130"/>
      <c r="X278" s="130"/>
      <c r="Y278" s="90"/>
      <c r="Z278" s="90"/>
      <c r="AA278" s="90"/>
      <c r="AB278" s="90"/>
      <c r="AC278" s="90"/>
      <c r="AD278" s="90"/>
      <c r="AE278" s="91"/>
      <c r="AF278" s="91"/>
      <c r="AG278" s="91"/>
      <c r="AH278" s="91"/>
      <c r="AI278" s="91"/>
      <c r="AJ278" s="91"/>
      <c r="AK278" s="226"/>
      <c r="AL278" s="226"/>
      <c r="AM278" s="226"/>
      <c r="AN278" s="226"/>
      <c r="AO278" s="226"/>
      <c r="AP278" s="226"/>
      <c r="AQ278" s="92"/>
      <c r="AR278" s="92"/>
      <c r="AS278" s="92"/>
      <c r="AT278" s="92"/>
      <c r="AU278" s="92"/>
      <c r="AV278" s="92"/>
      <c r="AW278" s="92"/>
      <c r="AX278" s="92"/>
      <c r="AY278" s="92"/>
      <c r="AZ278" s="91"/>
      <c r="BA278" s="91"/>
      <c r="BB278" s="91"/>
      <c r="BC278" s="91"/>
      <c r="BD278" s="117"/>
      <c r="BE278" s="131"/>
      <c r="BF278" s="131"/>
      <c r="BG278" s="131"/>
      <c r="BH278" s="131"/>
      <c r="BI278" s="131"/>
      <c r="BJ278" s="131"/>
      <c r="BK278" s="131"/>
      <c r="BL278" s="131"/>
      <c r="BM278" s="131"/>
      <c r="BN278" s="131"/>
      <c r="BO278" s="131"/>
      <c r="BP278" s="131"/>
      <c r="BQ278" s="131"/>
      <c r="BR278" s="131"/>
      <c r="BS278" s="131"/>
      <c r="BT278" s="131"/>
      <c r="BU278" s="131"/>
      <c r="BV278" s="131"/>
      <c r="BW278" s="131"/>
      <c r="BX278" s="131"/>
      <c r="BY278" s="131"/>
      <c r="BZ278" s="131"/>
      <c r="CA278" s="131"/>
      <c r="CB278" s="131"/>
      <c r="CC278" s="131"/>
      <c r="CD278" s="117"/>
      <c r="CE278" s="117"/>
      <c r="CF278" s="117"/>
      <c r="CG278" s="117"/>
      <c r="CH278" s="117"/>
      <c r="CI278" s="117"/>
      <c r="CJ278" s="117"/>
      <c r="CK278" s="117"/>
      <c r="CL278" s="117"/>
      <c r="CM278" s="117"/>
      <c r="CN278" s="117"/>
      <c r="CO278" s="117"/>
      <c r="CP278" s="117"/>
      <c r="CQ278" s="117"/>
      <c r="CR278" s="117"/>
      <c r="CS278" s="117"/>
      <c r="CT278" s="117"/>
      <c r="CU278" s="117"/>
      <c r="CV278" s="117"/>
      <c r="CW278" s="117"/>
      <c r="CX278" s="117"/>
      <c r="CY278" s="117"/>
      <c r="CZ278" s="117"/>
      <c r="DA278" s="117"/>
      <c r="DB278" s="117"/>
      <c r="DC278" s="117"/>
      <c r="DD278" s="117"/>
      <c r="DE278" s="117"/>
      <c r="DF278" s="117"/>
      <c r="DG278" s="117"/>
      <c r="DH278" s="117"/>
      <c r="DI278" s="117"/>
      <c r="DJ278" s="117"/>
      <c r="DK278" s="117"/>
      <c r="DL278" s="117"/>
      <c r="DM278" s="117"/>
      <c r="DN278" s="117"/>
      <c r="DO278" s="117"/>
      <c r="DP278" s="117"/>
      <c r="DQ278" s="117"/>
      <c r="DR278" s="117"/>
      <c r="DS278" s="117"/>
      <c r="DT278" s="117"/>
      <c r="DU278" s="117"/>
      <c r="DV278" s="117"/>
      <c r="DW278" s="117"/>
      <c r="DX278" s="117"/>
      <c r="DY278" s="117"/>
      <c r="DZ278" s="21"/>
      <c r="EA278" s="21"/>
      <c r="EB278" s="21"/>
      <c r="EC278" s="21"/>
      <c r="ED278" s="21"/>
      <c r="EE278" s="21"/>
      <c r="EF278" s="21"/>
      <c r="EG278" s="21"/>
      <c r="EH278" s="21"/>
      <c r="EI278" s="21"/>
      <c r="EJ278" s="21"/>
      <c r="EK278" s="21"/>
      <c r="EL278" s="21"/>
      <c r="EM278" s="21"/>
      <c r="EN278" s="21"/>
      <c r="EO278" s="21"/>
      <c r="EP278" s="21"/>
      <c r="EQ278" s="21"/>
      <c r="ER278" s="21"/>
      <c r="ES278" s="21"/>
      <c r="ET278" s="21"/>
      <c r="EU278" s="21"/>
      <c r="EV278" s="21"/>
      <c r="EW278" s="21"/>
      <c r="EX278" s="21"/>
      <c r="EY278" s="21"/>
      <c r="EZ278" s="21"/>
      <c r="FA278" s="21"/>
      <c r="FB278" s="21"/>
      <c r="FC278" s="21"/>
      <c r="FD278" s="21"/>
      <c r="FE278" s="21"/>
      <c r="FF278" s="21"/>
      <c r="FG278" s="21"/>
      <c r="FH278" s="21"/>
      <c r="FI278" s="21"/>
      <c r="FJ278" s="21"/>
      <c r="FK278" s="21"/>
      <c r="FL278" s="21"/>
      <c r="FM278" s="21"/>
      <c r="FN278" s="21"/>
      <c r="FO278" s="21"/>
      <c r="FP278" s="21"/>
      <c r="FQ278" s="21"/>
      <c r="FR278" s="21"/>
      <c r="FS278" s="21"/>
      <c r="FT278" s="21"/>
      <c r="FU278" s="21"/>
      <c r="FV278" s="21"/>
      <c r="FW278" s="21"/>
      <c r="FX278" s="21"/>
      <c r="FY278" s="21"/>
      <c r="FZ278" s="21"/>
      <c r="GA278" s="21"/>
      <c r="GB278" s="21"/>
      <c r="GC278" s="21"/>
      <c r="GD278" s="21"/>
      <c r="GE278" s="21"/>
      <c r="GF278" s="21"/>
      <c r="GG278" s="21"/>
      <c r="GH278" s="21"/>
    </row>
    <row r="279" spans="1:190" ht="16.5" customHeight="1">
      <c r="A279" s="83"/>
      <c r="B279" s="83"/>
      <c r="C279" s="83"/>
      <c r="D279" s="85"/>
      <c r="E279" s="128"/>
      <c r="F279" s="129"/>
      <c r="G279" s="129"/>
      <c r="H279" s="129"/>
      <c r="I279" s="129"/>
      <c r="J279" s="129"/>
      <c r="K279" s="129"/>
      <c r="L279" s="129"/>
      <c r="M279" s="88"/>
      <c r="N279" s="88"/>
      <c r="O279" s="88"/>
      <c r="P279" s="88"/>
      <c r="Q279" s="88"/>
      <c r="R279" s="88"/>
      <c r="S279" s="130"/>
      <c r="T279" s="130"/>
      <c r="U279" s="130"/>
      <c r="V279" s="130"/>
      <c r="W279" s="130"/>
      <c r="X279" s="130"/>
      <c r="Y279" s="90"/>
      <c r="Z279" s="90"/>
      <c r="AA279" s="90"/>
      <c r="AB279" s="90"/>
      <c r="AC279" s="90"/>
      <c r="AD279" s="90"/>
      <c r="AE279" s="91"/>
      <c r="AF279" s="91"/>
      <c r="AG279" s="91"/>
      <c r="AH279" s="91"/>
      <c r="AI279" s="91"/>
      <c r="AJ279" s="91"/>
      <c r="AK279" s="226"/>
      <c r="AL279" s="226"/>
      <c r="AM279" s="226"/>
      <c r="AN279" s="226"/>
      <c r="AO279" s="226"/>
      <c r="AP279" s="226"/>
      <c r="AQ279" s="92"/>
      <c r="AR279" s="92"/>
      <c r="AS279" s="92"/>
      <c r="AT279" s="92"/>
      <c r="AU279" s="92"/>
      <c r="AV279" s="92"/>
      <c r="AW279" s="92"/>
      <c r="AX279" s="92"/>
      <c r="AY279" s="92"/>
      <c r="AZ279" s="91"/>
      <c r="BA279" s="91"/>
      <c r="BB279" s="91"/>
      <c r="BC279" s="91"/>
      <c r="BD279" s="117"/>
      <c r="BE279" s="131"/>
      <c r="BF279" s="131"/>
      <c r="BG279" s="131"/>
      <c r="BH279" s="131"/>
      <c r="BI279" s="131"/>
      <c r="BJ279" s="131"/>
      <c r="BK279" s="131"/>
      <c r="BL279" s="131"/>
      <c r="BM279" s="131"/>
      <c r="BN279" s="131"/>
      <c r="BO279" s="131"/>
      <c r="BP279" s="131"/>
      <c r="BQ279" s="131"/>
      <c r="BR279" s="131"/>
      <c r="BS279" s="131"/>
      <c r="BT279" s="131"/>
      <c r="BU279" s="131"/>
      <c r="BV279" s="131"/>
      <c r="BW279" s="131"/>
      <c r="BX279" s="131"/>
      <c r="BY279" s="131"/>
      <c r="BZ279" s="131"/>
      <c r="CA279" s="131"/>
      <c r="CB279" s="131"/>
      <c r="CC279" s="131"/>
      <c r="CD279" s="117"/>
      <c r="CE279" s="117"/>
      <c r="CF279" s="117"/>
      <c r="CG279" s="117"/>
      <c r="CH279" s="117"/>
      <c r="CI279" s="117"/>
      <c r="CJ279" s="117"/>
      <c r="CK279" s="117"/>
      <c r="CL279" s="117"/>
      <c r="CM279" s="117"/>
      <c r="CN279" s="117"/>
      <c r="CO279" s="117"/>
      <c r="CP279" s="117"/>
      <c r="CQ279" s="117"/>
      <c r="CR279" s="117"/>
      <c r="CS279" s="117"/>
      <c r="CT279" s="117"/>
      <c r="CU279" s="117"/>
      <c r="CV279" s="117"/>
      <c r="CW279" s="117"/>
      <c r="CX279" s="117"/>
      <c r="CY279" s="117"/>
      <c r="CZ279" s="117"/>
      <c r="DA279" s="117"/>
      <c r="DB279" s="117"/>
      <c r="DC279" s="117"/>
      <c r="DD279" s="117"/>
      <c r="DE279" s="117"/>
      <c r="DF279" s="117"/>
      <c r="DG279" s="117"/>
      <c r="DH279" s="117"/>
      <c r="DI279" s="117"/>
      <c r="DJ279" s="117"/>
      <c r="DK279" s="117"/>
      <c r="DL279" s="117"/>
      <c r="DM279" s="117"/>
      <c r="DN279" s="117"/>
      <c r="DO279" s="117"/>
      <c r="DP279" s="117"/>
      <c r="DQ279" s="117"/>
      <c r="DR279" s="117"/>
      <c r="DS279" s="117"/>
      <c r="DT279" s="117"/>
      <c r="DU279" s="117"/>
      <c r="DV279" s="117"/>
      <c r="DW279" s="117"/>
      <c r="DX279" s="117"/>
      <c r="DY279" s="117"/>
      <c r="DZ279" s="21"/>
      <c r="EA279" s="21"/>
      <c r="EB279" s="21"/>
      <c r="EC279" s="21"/>
      <c r="ED279" s="21"/>
      <c r="EE279" s="21"/>
      <c r="EF279" s="21"/>
      <c r="EG279" s="21"/>
      <c r="EH279" s="21"/>
      <c r="EI279" s="21"/>
      <c r="EJ279" s="21"/>
      <c r="EK279" s="21"/>
      <c r="EL279" s="21"/>
      <c r="EM279" s="21"/>
      <c r="EN279" s="21"/>
      <c r="EO279" s="21"/>
      <c r="EP279" s="21"/>
      <c r="EQ279" s="21"/>
      <c r="ER279" s="21"/>
      <c r="ES279" s="21"/>
      <c r="ET279" s="21"/>
      <c r="EU279" s="21"/>
      <c r="EV279" s="21"/>
      <c r="EW279" s="21"/>
      <c r="EX279" s="21"/>
      <c r="EY279" s="21"/>
      <c r="EZ279" s="21"/>
      <c r="FA279" s="21"/>
      <c r="FB279" s="21"/>
      <c r="FC279" s="21"/>
      <c r="FD279" s="21"/>
      <c r="FE279" s="21"/>
      <c r="FF279" s="21"/>
      <c r="FG279" s="21"/>
      <c r="FH279" s="21"/>
      <c r="FI279" s="21"/>
      <c r="FJ279" s="21"/>
      <c r="FK279" s="21"/>
      <c r="FL279" s="21"/>
      <c r="FM279" s="21"/>
      <c r="FN279" s="21"/>
      <c r="FO279" s="21"/>
      <c r="FP279" s="21"/>
      <c r="FQ279" s="21"/>
      <c r="FR279" s="21"/>
      <c r="FS279" s="21"/>
      <c r="FT279" s="21"/>
      <c r="FU279" s="21"/>
      <c r="FV279" s="21"/>
      <c r="FW279" s="21"/>
      <c r="FX279" s="21"/>
      <c r="FY279" s="21"/>
      <c r="FZ279" s="21"/>
      <c r="GA279" s="21"/>
      <c r="GB279" s="21"/>
      <c r="GC279" s="21"/>
      <c r="GD279" s="21"/>
      <c r="GE279" s="21"/>
      <c r="GF279" s="21"/>
      <c r="GG279" s="21"/>
      <c r="GH279" s="21"/>
    </row>
    <row r="280" spans="1:190" ht="16.5" customHeight="1">
      <c r="A280" s="83"/>
      <c r="B280" s="83"/>
      <c r="C280" s="83"/>
      <c r="D280" s="85"/>
      <c r="E280" s="128"/>
      <c r="F280" s="129"/>
      <c r="G280" s="129"/>
      <c r="H280" s="129"/>
      <c r="I280" s="129"/>
      <c r="J280" s="129"/>
      <c r="K280" s="129"/>
      <c r="L280" s="129"/>
      <c r="M280" s="88"/>
      <c r="N280" s="88"/>
      <c r="O280" s="88"/>
      <c r="P280" s="88"/>
      <c r="Q280" s="88"/>
      <c r="R280" s="88"/>
      <c r="S280" s="130"/>
      <c r="T280" s="130"/>
      <c r="U280" s="130"/>
      <c r="V280" s="130"/>
      <c r="W280" s="130"/>
      <c r="X280" s="130"/>
      <c r="Y280" s="90"/>
      <c r="Z280" s="90"/>
      <c r="AA280" s="90"/>
      <c r="AB280" s="90"/>
      <c r="AC280" s="90"/>
      <c r="AD280" s="90"/>
      <c r="AE280" s="91"/>
      <c r="AF280" s="91"/>
      <c r="AG280" s="91"/>
      <c r="AH280" s="91"/>
      <c r="AI280" s="91"/>
      <c r="AJ280" s="91"/>
      <c r="AK280" s="226"/>
      <c r="AL280" s="226"/>
      <c r="AM280" s="226"/>
      <c r="AN280" s="226"/>
      <c r="AO280" s="226"/>
      <c r="AP280" s="226"/>
      <c r="AQ280" s="92"/>
      <c r="AR280" s="92"/>
      <c r="AS280" s="92"/>
      <c r="AT280" s="92"/>
      <c r="AU280" s="92"/>
      <c r="AV280" s="92"/>
      <c r="AW280" s="92"/>
      <c r="AX280" s="92"/>
      <c r="AY280" s="92"/>
      <c r="AZ280" s="91"/>
      <c r="BA280" s="91"/>
      <c r="BB280" s="91"/>
      <c r="BC280" s="91"/>
      <c r="BD280" s="117"/>
      <c r="BE280" s="131"/>
      <c r="BF280" s="131"/>
      <c r="BG280" s="131"/>
      <c r="BH280" s="131"/>
      <c r="BI280" s="131"/>
      <c r="BJ280" s="131"/>
      <c r="BK280" s="131"/>
      <c r="BL280" s="131"/>
      <c r="BM280" s="131"/>
      <c r="BN280" s="131"/>
      <c r="BO280" s="131"/>
      <c r="BP280" s="131"/>
      <c r="BQ280" s="131"/>
      <c r="BR280" s="131"/>
      <c r="BS280" s="131"/>
      <c r="BT280" s="131"/>
      <c r="BU280" s="131"/>
      <c r="BV280" s="131"/>
      <c r="BW280" s="131"/>
      <c r="BX280" s="131"/>
      <c r="BY280" s="131"/>
      <c r="BZ280" s="131"/>
      <c r="CA280" s="131"/>
      <c r="CB280" s="131"/>
      <c r="CC280" s="131"/>
      <c r="CD280" s="117"/>
      <c r="CE280" s="117"/>
      <c r="CF280" s="117"/>
      <c r="CG280" s="117"/>
      <c r="CH280" s="117"/>
      <c r="CI280" s="117"/>
      <c r="CJ280" s="117"/>
      <c r="CK280" s="117"/>
      <c r="CL280" s="117"/>
      <c r="CM280" s="117"/>
      <c r="CN280" s="117"/>
      <c r="CO280" s="117"/>
      <c r="CP280" s="117"/>
      <c r="CQ280" s="117"/>
      <c r="CR280" s="117"/>
      <c r="CS280" s="117"/>
      <c r="CT280" s="117"/>
      <c r="CU280" s="117"/>
      <c r="CV280" s="117"/>
      <c r="CW280" s="117"/>
      <c r="CX280" s="117"/>
      <c r="CY280" s="117"/>
      <c r="CZ280" s="117"/>
      <c r="DA280" s="117"/>
      <c r="DB280" s="117"/>
      <c r="DC280" s="117"/>
      <c r="DD280" s="117"/>
      <c r="DE280" s="117"/>
      <c r="DF280" s="117"/>
      <c r="DG280" s="117"/>
      <c r="DH280" s="117"/>
      <c r="DI280" s="117"/>
      <c r="DJ280" s="117"/>
      <c r="DK280" s="117"/>
      <c r="DL280" s="117"/>
      <c r="DM280" s="117"/>
      <c r="DN280" s="117"/>
      <c r="DO280" s="117"/>
      <c r="DP280" s="117"/>
      <c r="DQ280" s="117"/>
      <c r="DR280" s="117"/>
      <c r="DS280" s="117"/>
      <c r="DT280" s="117"/>
      <c r="DU280" s="117"/>
      <c r="DV280" s="117"/>
      <c r="DW280" s="117"/>
      <c r="DX280" s="117"/>
      <c r="DY280" s="117"/>
      <c r="DZ280" s="21"/>
      <c r="EA280" s="21"/>
      <c r="EB280" s="21"/>
      <c r="EC280" s="21"/>
      <c r="ED280" s="21"/>
      <c r="EE280" s="21"/>
      <c r="EF280" s="21"/>
      <c r="EG280" s="21"/>
      <c r="EH280" s="21"/>
      <c r="EI280" s="21"/>
      <c r="EJ280" s="21"/>
      <c r="EK280" s="21"/>
      <c r="EL280" s="21"/>
      <c r="EM280" s="21"/>
      <c r="EN280" s="21"/>
      <c r="EO280" s="21"/>
      <c r="EP280" s="21"/>
      <c r="EQ280" s="21"/>
      <c r="ER280" s="21"/>
      <c r="ES280" s="21"/>
      <c r="ET280" s="21"/>
      <c r="EU280" s="21"/>
      <c r="EV280" s="21"/>
      <c r="EW280" s="21"/>
      <c r="EX280" s="21"/>
      <c r="EY280" s="21"/>
      <c r="EZ280" s="21"/>
      <c r="FA280" s="21"/>
      <c r="FB280" s="21"/>
      <c r="FC280" s="21"/>
      <c r="FD280" s="21"/>
      <c r="FE280" s="21"/>
      <c r="FF280" s="21"/>
      <c r="FG280" s="21"/>
      <c r="FH280" s="21"/>
      <c r="FI280" s="21"/>
      <c r="FJ280" s="21"/>
      <c r="FK280" s="21"/>
      <c r="FL280" s="21"/>
      <c r="FM280" s="21"/>
      <c r="FN280" s="21"/>
      <c r="FO280" s="21"/>
      <c r="FP280" s="21"/>
      <c r="FQ280" s="21"/>
      <c r="FR280" s="21"/>
      <c r="FS280" s="21"/>
      <c r="FT280" s="21"/>
      <c r="FU280" s="21"/>
      <c r="FV280" s="21"/>
      <c r="FW280" s="21"/>
      <c r="FX280" s="21"/>
      <c r="FY280" s="21"/>
      <c r="FZ280" s="21"/>
      <c r="GA280" s="21"/>
      <c r="GB280" s="21"/>
      <c r="GC280" s="21"/>
      <c r="GD280" s="21"/>
      <c r="GE280" s="21"/>
      <c r="GF280" s="21"/>
      <c r="GG280" s="21"/>
      <c r="GH280" s="21"/>
    </row>
    <row r="281" spans="1:190" ht="16.5" customHeight="1">
      <c r="A281" s="83"/>
      <c r="B281" s="83"/>
      <c r="C281" s="83"/>
      <c r="D281" s="85"/>
      <c r="E281" s="128"/>
      <c r="F281" s="129"/>
      <c r="G281" s="129"/>
      <c r="H281" s="129"/>
      <c r="I281" s="129"/>
      <c r="J281" s="129"/>
      <c r="K281" s="129"/>
      <c r="L281" s="129"/>
      <c r="M281" s="88"/>
      <c r="N281" s="88"/>
      <c r="O281" s="88"/>
      <c r="P281" s="88"/>
      <c r="Q281" s="88"/>
      <c r="R281" s="88"/>
      <c r="S281" s="130"/>
      <c r="T281" s="130"/>
      <c r="U281" s="130"/>
      <c r="V281" s="130"/>
      <c r="W281" s="130"/>
      <c r="X281" s="130"/>
      <c r="Y281" s="90"/>
      <c r="Z281" s="90"/>
      <c r="AA281" s="90"/>
      <c r="AB281" s="90"/>
      <c r="AC281" s="90"/>
      <c r="AD281" s="90"/>
      <c r="AE281" s="91"/>
      <c r="AF281" s="91"/>
      <c r="AG281" s="91"/>
      <c r="AH281" s="91"/>
      <c r="AI281" s="91"/>
      <c r="AJ281" s="91"/>
      <c r="AK281" s="226"/>
      <c r="AL281" s="226"/>
      <c r="AM281" s="226"/>
      <c r="AN281" s="226"/>
      <c r="AO281" s="226"/>
      <c r="AP281" s="226"/>
      <c r="AQ281" s="92"/>
      <c r="AR281" s="92"/>
      <c r="AS281" s="92"/>
      <c r="AT281" s="92"/>
      <c r="AU281" s="92"/>
      <c r="AV281" s="92"/>
      <c r="AW281" s="92"/>
      <c r="AX281" s="92"/>
      <c r="AY281" s="92"/>
      <c r="AZ281" s="91"/>
      <c r="BA281" s="91"/>
      <c r="BB281" s="91"/>
      <c r="BC281" s="91"/>
      <c r="BD281" s="117"/>
      <c r="BE281" s="131"/>
      <c r="BF281" s="131"/>
      <c r="BG281" s="131"/>
      <c r="BH281" s="131"/>
      <c r="BI281" s="131"/>
      <c r="BJ281" s="131"/>
      <c r="BK281" s="131"/>
      <c r="BL281" s="131"/>
      <c r="BM281" s="131"/>
      <c r="BN281" s="131"/>
      <c r="BO281" s="131"/>
      <c r="BP281" s="131"/>
      <c r="BQ281" s="131"/>
      <c r="BR281" s="131"/>
      <c r="BS281" s="131"/>
      <c r="BT281" s="131"/>
      <c r="BU281" s="131"/>
      <c r="BV281" s="131"/>
      <c r="BW281" s="131"/>
      <c r="BX281" s="131"/>
      <c r="BY281" s="131"/>
      <c r="BZ281" s="131"/>
      <c r="CA281" s="131"/>
      <c r="CB281" s="131"/>
      <c r="CC281" s="131"/>
      <c r="CD281" s="117"/>
      <c r="CE281" s="117"/>
      <c r="CF281" s="117"/>
      <c r="CG281" s="117"/>
      <c r="CH281" s="117"/>
      <c r="CI281" s="117"/>
      <c r="CJ281" s="117"/>
      <c r="CK281" s="117"/>
      <c r="CL281" s="117"/>
      <c r="CM281" s="117"/>
      <c r="CN281" s="117"/>
      <c r="CO281" s="117"/>
      <c r="CP281" s="117"/>
      <c r="CQ281" s="117"/>
      <c r="CR281" s="117"/>
      <c r="CS281" s="117"/>
      <c r="CT281" s="117"/>
      <c r="CU281" s="117"/>
      <c r="CV281" s="117"/>
      <c r="CW281" s="117"/>
      <c r="CX281" s="117"/>
      <c r="CY281" s="117"/>
      <c r="CZ281" s="117"/>
      <c r="DA281" s="117"/>
      <c r="DB281" s="117"/>
      <c r="DC281" s="117"/>
      <c r="DD281" s="117"/>
      <c r="DE281" s="117"/>
      <c r="DF281" s="117"/>
      <c r="DG281" s="117"/>
      <c r="DH281" s="117"/>
      <c r="DI281" s="117"/>
      <c r="DJ281" s="117"/>
      <c r="DK281" s="117"/>
      <c r="DL281" s="117"/>
      <c r="DM281" s="117"/>
      <c r="DN281" s="117"/>
      <c r="DO281" s="117"/>
      <c r="DP281" s="117"/>
      <c r="DQ281" s="117"/>
      <c r="DR281" s="117"/>
      <c r="DS281" s="117"/>
      <c r="DT281" s="117"/>
      <c r="DU281" s="117"/>
      <c r="DV281" s="117"/>
      <c r="DW281" s="117"/>
      <c r="DX281" s="117"/>
      <c r="DY281" s="117"/>
      <c r="DZ281" s="21"/>
      <c r="EA281" s="21"/>
      <c r="EB281" s="21"/>
      <c r="EC281" s="21"/>
      <c r="ED281" s="21"/>
      <c r="EE281" s="21"/>
      <c r="EF281" s="21"/>
      <c r="EG281" s="21"/>
      <c r="EH281" s="21"/>
      <c r="EI281" s="21"/>
      <c r="EJ281" s="21"/>
      <c r="EK281" s="21"/>
      <c r="EL281" s="21"/>
      <c r="EM281" s="21"/>
      <c r="EN281" s="21"/>
      <c r="EO281" s="21"/>
      <c r="EP281" s="21"/>
      <c r="EQ281" s="21"/>
      <c r="ER281" s="21"/>
      <c r="ES281" s="21"/>
      <c r="ET281" s="21"/>
      <c r="EU281" s="21"/>
      <c r="EV281" s="21"/>
      <c r="EW281" s="21"/>
      <c r="EX281" s="21"/>
      <c r="EY281" s="21"/>
      <c r="EZ281" s="21"/>
      <c r="FA281" s="21"/>
      <c r="FB281" s="21"/>
      <c r="FC281" s="21"/>
      <c r="FD281" s="21"/>
      <c r="FE281" s="21"/>
      <c r="FF281" s="21"/>
      <c r="FG281" s="21"/>
      <c r="FH281" s="21"/>
      <c r="FI281" s="21"/>
      <c r="FJ281" s="21"/>
      <c r="FK281" s="21"/>
      <c r="FL281" s="21"/>
      <c r="FM281" s="21"/>
      <c r="FN281" s="21"/>
      <c r="FO281" s="21"/>
      <c r="FP281" s="21"/>
      <c r="FQ281" s="21"/>
      <c r="FR281" s="21"/>
      <c r="FS281" s="21"/>
      <c r="FT281" s="21"/>
      <c r="FU281" s="21"/>
      <c r="FV281" s="21"/>
      <c r="FW281" s="21"/>
      <c r="FX281" s="21"/>
      <c r="FY281" s="21"/>
      <c r="FZ281" s="21"/>
      <c r="GA281" s="21"/>
      <c r="GB281" s="21"/>
      <c r="GC281" s="21"/>
      <c r="GD281" s="21"/>
      <c r="GE281" s="21"/>
      <c r="GF281" s="21"/>
      <c r="GG281" s="21"/>
      <c r="GH281" s="21"/>
    </row>
    <row r="282" spans="1:190" ht="16.5" customHeight="1">
      <c r="A282" s="83"/>
      <c r="B282" s="83"/>
      <c r="C282" s="83"/>
      <c r="D282" s="85"/>
      <c r="E282" s="128"/>
      <c r="F282" s="129"/>
      <c r="G282" s="129"/>
      <c r="H282" s="129"/>
      <c r="I282" s="129"/>
      <c r="J282" s="129"/>
      <c r="K282" s="129"/>
      <c r="L282" s="129"/>
      <c r="M282" s="88"/>
      <c r="N282" s="88"/>
      <c r="O282" s="88"/>
      <c r="P282" s="88"/>
      <c r="Q282" s="88"/>
      <c r="R282" s="88"/>
      <c r="S282" s="130"/>
      <c r="T282" s="130"/>
      <c r="U282" s="130"/>
      <c r="V282" s="130"/>
      <c r="W282" s="130"/>
      <c r="X282" s="130"/>
      <c r="Y282" s="90"/>
      <c r="Z282" s="90"/>
      <c r="AA282" s="90"/>
      <c r="AB282" s="90"/>
      <c r="AC282" s="90"/>
      <c r="AD282" s="90"/>
      <c r="AE282" s="91"/>
      <c r="AF282" s="91"/>
      <c r="AG282" s="91"/>
      <c r="AH282" s="91"/>
      <c r="AI282" s="91"/>
      <c r="AJ282" s="91"/>
      <c r="AK282" s="226"/>
      <c r="AL282" s="226"/>
      <c r="AM282" s="226"/>
      <c r="AN282" s="226"/>
      <c r="AO282" s="226"/>
      <c r="AP282" s="226"/>
      <c r="AQ282" s="92"/>
      <c r="AR282" s="92"/>
      <c r="AS282" s="92"/>
      <c r="AT282" s="92"/>
      <c r="AU282" s="92"/>
      <c r="AV282" s="92"/>
      <c r="AW282" s="92"/>
      <c r="AX282" s="92"/>
      <c r="AY282" s="92"/>
      <c r="AZ282" s="91"/>
      <c r="BA282" s="91"/>
      <c r="BB282" s="91"/>
      <c r="BC282" s="91"/>
      <c r="BD282" s="117"/>
      <c r="BE282" s="131"/>
      <c r="BF282" s="131"/>
      <c r="BG282" s="131"/>
      <c r="BH282" s="131"/>
      <c r="BI282" s="131"/>
      <c r="BJ282" s="131"/>
      <c r="BK282" s="131"/>
      <c r="BL282" s="131"/>
      <c r="BM282" s="131"/>
      <c r="BN282" s="131"/>
      <c r="BO282" s="131"/>
      <c r="BP282" s="131"/>
      <c r="BQ282" s="131"/>
      <c r="BR282" s="131"/>
      <c r="BS282" s="131"/>
      <c r="BT282" s="131"/>
      <c r="BU282" s="131"/>
      <c r="BV282" s="131"/>
      <c r="BW282" s="131"/>
      <c r="BX282" s="131"/>
      <c r="BY282" s="131"/>
      <c r="BZ282" s="131"/>
      <c r="CA282" s="131"/>
      <c r="CB282" s="131"/>
      <c r="CC282" s="131"/>
      <c r="CD282" s="117"/>
      <c r="CE282" s="117"/>
      <c r="CF282" s="117"/>
      <c r="CG282" s="117"/>
      <c r="CH282" s="117"/>
      <c r="CI282" s="117"/>
      <c r="CJ282" s="117"/>
      <c r="CK282" s="117"/>
      <c r="CL282" s="117"/>
      <c r="CM282" s="117"/>
      <c r="CN282" s="117"/>
      <c r="CO282" s="117"/>
      <c r="CP282" s="117"/>
      <c r="CQ282" s="117"/>
      <c r="CR282" s="117"/>
      <c r="CS282" s="117"/>
      <c r="CT282" s="117"/>
      <c r="CU282" s="117"/>
      <c r="CV282" s="117"/>
      <c r="CW282" s="117"/>
      <c r="CX282" s="117"/>
      <c r="CY282" s="117"/>
      <c r="CZ282" s="117"/>
      <c r="DA282" s="117"/>
      <c r="DB282" s="117"/>
      <c r="DC282" s="117"/>
      <c r="DD282" s="117"/>
      <c r="DE282" s="117"/>
      <c r="DF282" s="117"/>
      <c r="DG282" s="117"/>
      <c r="DH282" s="117"/>
      <c r="DI282" s="117"/>
      <c r="DJ282" s="117"/>
      <c r="DK282" s="117"/>
      <c r="DL282" s="117"/>
      <c r="DM282" s="117"/>
      <c r="DN282" s="117"/>
      <c r="DO282" s="117"/>
      <c r="DP282" s="117"/>
      <c r="DQ282" s="117"/>
      <c r="DR282" s="117"/>
      <c r="DS282" s="117"/>
      <c r="DT282" s="117"/>
      <c r="DU282" s="117"/>
      <c r="DV282" s="117"/>
      <c r="DW282" s="117"/>
      <c r="DX282" s="117"/>
      <c r="DY282" s="117"/>
      <c r="DZ282" s="21"/>
      <c r="EA282" s="21"/>
      <c r="EB282" s="21"/>
      <c r="EC282" s="21"/>
      <c r="ED282" s="21"/>
      <c r="EE282" s="21"/>
      <c r="EF282" s="21"/>
      <c r="EG282" s="21"/>
      <c r="EH282" s="21"/>
      <c r="EI282" s="21"/>
      <c r="EJ282" s="21"/>
      <c r="EK282" s="21"/>
      <c r="EL282" s="21"/>
      <c r="EM282" s="21"/>
      <c r="EN282" s="21"/>
      <c r="EO282" s="21"/>
      <c r="EP282" s="21"/>
      <c r="EQ282" s="21"/>
      <c r="ER282" s="21"/>
      <c r="ES282" s="21"/>
      <c r="ET282" s="21"/>
      <c r="EU282" s="21"/>
      <c r="EV282" s="21"/>
      <c r="EW282" s="21"/>
      <c r="EX282" s="21"/>
      <c r="EY282" s="21"/>
      <c r="EZ282" s="21"/>
      <c r="FA282" s="21"/>
      <c r="FB282" s="21"/>
      <c r="FC282" s="21"/>
      <c r="FD282" s="21"/>
      <c r="FE282" s="21"/>
      <c r="FF282" s="21"/>
      <c r="FG282" s="21"/>
      <c r="FH282" s="21"/>
      <c r="FI282" s="21"/>
      <c r="FJ282" s="21"/>
      <c r="FK282" s="21"/>
      <c r="FL282" s="21"/>
      <c r="FM282" s="21"/>
      <c r="FN282" s="21"/>
      <c r="FO282" s="21"/>
      <c r="FP282" s="21"/>
      <c r="FQ282" s="21"/>
      <c r="FR282" s="21"/>
      <c r="FS282" s="21"/>
      <c r="FT282" s="21"/>
      <c r="FU282" s="21"/>
      <c r="FV282" s="21"/>
      <c r="FW282" s="21"/>
      <c r="FX282" s="21"/>
      <c r="FY282" s="21"/>
      <c r="FZ282" s="21"/>
      <c r="GA282" s="21"/>
      <c r="GB282" s="21"/>
      <c r="GC282" s="21"/>
      <c r="GD282" s="21"/>
      <c r="GE282" s="21"/>
      <c r="GF282" s="21"/>
      <c r="GG282" s="21"/>
      <c r="GH282" s="21"/>
    </row>
    <row r="283" spans="1:190" ht="16.5" customHeight="1">
      <c r="A283" s="83"/>
      <c r="B283" s="83"/>
      <c r="C283" s="83"/>
      <c r="D283" s="85"/>
      <c r="E283" s="128"/>
      <c r="F283" s="129"/>
      <c r="G283" s="129"/>
      <c r="H283" s="129"/>
      <c r="I283" s="129"/>
      <c r="J283" s="129"/>
      <c r="K283" s="129"/>
      <c r="L283" s="129"/>
      <c r="M283" s="88"/>
      <c r="N283" s="88"/>
      <c r="O283" s="88"/>
      <c r="P283" s="88"/>
      <c r="Q283" s="88"/>
      <c r="R283" s="88"/>
      <c r="S283" s="130"/>
      <c r="T283" s="130"/>
      <c r="U283" s="130"/>
      <c r="V283" s="130"/>
      <c r="W283" s="130"/>
      <c r="X283" s="130"/>
      <c r="Y283" s="90"/>
      <c r="Z283" s="90"/>
      <c r="AA283" s="90"/>
      <c r="AB283" s="90"/>
      <c r="AC283" s="90"/>
      <c r="AD283" s="90"/>
      <c r="AE283" s="91"/>
      <c r="AF283" s="91"/>
      <c r="AG283" s="91"/>
      <c r="AH283" s="91"/>
      <c r="AI283" s="91"/>
      <c r="AJ283" s="91"/>
      <c r="AK283" s="226"/>
      <c r="AL283" s="226"/>
      <c r="AM283" s="226"/>
      <c r="AN283" s="226"/>
      <c r="AO283" s="226"/>
      <c r="AP283" s="226"/>
      <c r="AQ283" s="92"/>
      <c r="AR283" s="92"/>
      <c r="AS283" s="92"/>
      <c r="AT283" s="92"/>
      <c r="AU283" s="92"/>
      <c r="AV283" s="92"/>
      <c r="AW283" s="92"/>
      <c r="AX283" s="92"/>
      <c r="AY283" s="92"/>
      <c r="AZ283" s="91"/>
      <c r="BA283" s="132"/>
      <c r="BB283" s="91"/>
      <c r="BC283" s="91"/>
      <c r="BD283" s="117"/>
      <c r="BE283" s="131"/>
      <c r="BF283" s="131"/>
      <c r="BG283" s="131"/>
      <c r="BH283" s="131"/>
      <c r="BI283" s="131"/>
      <c r="BJ283" s="131"/>
      <c r="BK283" s="131"/>
      <c r="BL283" s="131"/>
      <c r="BM283" s="131"/>
      <c r="BN283" s="131"/>
      <c r="BO283" s="131"/>
      <c r="BP283" s="131"/>
      <c r="BQ283" s="131"/>
      <c r="BR283" s="131"/>
      <c r="BS283" s="131"/>
      <c r="BT283" s="131"/>
      <c r="BU283" s="131"/>
      <c r="BV283" s="131"/>
      <c r="BW283" s="131"/>
      <c r="BX283" s="131"/>
      <c r="BY283" s="131"/>
      <c r="BZ283" s="131"/>
      <c r="CA283" s="131"/>
      <c r="CB283" s="131"/>
      <c r="CC283" s="131"/>
      <c r="CD283" s="117"/>
      <c r="CE283" s="117"/>
      <c r="CF283" s="117"/>
      <c r="CG283" s="117"/>
      <c r="CH283" s="117"/>
      <c r="CI283" s="117"/>
      <c r="CJ283" s="117"/>
      <c r="CK283" s="117"/>
      <c r="CL283" s="117"/>
      <c r="CM283" s="117"/>
      <c r="CN283" s="117"/>
      <c r="CO283" s="117"/>
      <c r="CP283" s="117"/>
      <c r="CQ283" s="117"/>
      <c r="CR283" s="117"/>
      <c r="CS283" s="117"/>
      <c r="CT283" s="117"/>
      <c r="CU283" s="117"/>
      <c r="CV283" s="117"/>
      <c r="CW283" s="117"/>
      <c r="CX283" s="117"/>
      <c r="CY283" s="117"/>
      <c r="CZ283" s="117"/>
      <c r="DA283" s="117"/>
      <c r="DB283" s="117"/>
      <c r="DC283" s="117"/>
      <c r="DD283" s="117"/>
      <c r="DE283" s="117"/>
      <c r="DF283" s="117"/>
      <c r="DG283" s="117"/>
      <c r="DH283" s="117"/>
      <c r="DI283" s="117"/>
      <c r="DJ283" s="117"/>
      <c r="DK283" s="117"/>
      <c r="DL283" s="117"/>
      <c r="DM283" s="117"/>
      <c r="DN283" s="117"/>
      <c r="DO283" s="117"/>
      <c r="DP283" s="117"/>
      <c r="DQ283" s="117"/>
      <c r="DR283" s="117"/>
      <c r="DS283" s="117"/>
      <c r="DT283" s="117"/>
      <c r="DU283" s="117"/>
      <c r="DV283" s="117"/>
      <c r="DW283" s="117"/>
      <c r="DX283" s="117"/>
      <c r="DY283" s="117"/>
      <c r="DZ283" s="21"/>
      <c r="EA283" s="21"/>
      <c r="EB283" s="21"/>
      <c r="EC283" s="21"/>
      <c r="ED283" s="21"/>
      <c r="EE283" s="21"/>
      <c r="EF283" s="21"/>
      <c r="EG283" s="21"/>
      <c r="EH283" s="21"/>
      <c r="EI283" s="21"/>
      <c r="EJ283" s="21"/>
      <c r="EK283" s="21"/>
      <c r="EL283" s="21"/>
      <c r="EM283" s="21"/>
      <c r="EN283" s="21"/>
      <c r="EO283" s="21"/>
      <c r="EP283" s="21"/>
      <c r="EQ283" s="21"/>
      <c r="ER283" s="21"/>
      <c r="ES283" s="21"/>
      <c r="ET283" s="21"/>
      <c r="EU283" s="21"/>
      <c r="EV283" s="21"/>
      <c r="EW283" s="21"/>
      <c r="EX283" s="21"/>
      <c r="EY283" s="21"/>
      <c r="EZ283" s="21"/>
      <c r="FA283" s="21"/>
      <c r="FB283" s="21"/>
      <c r="FC283" s="21"/>
      <c r="FD283" s="21"/>
      <c r="FE283" s="21"/>
      <c r="FF283" s="21"/>
      <c r="FG283" s="21"/>
      <c r="FH283" s="21"/>
      <c r="FI283" s="21"/>
      <c r="FJ283" s="21"/>
      <c r="FK283" s="21"/>
      <c r="FL283" s="21"/>
      <c r="FM283" s="21"/>
      <c r="FN283" s="21"/>
      <c r="FO283" s="21"/>
      <c r="FP283" s="21"/>
      <c r="FQ283" s="21"/>
      <c r="FR283" s="21"/>
      <c r="FS283" s="21"/>
      <c r="FT283" s="21"/>
      <c r="FU283" s="21"/>
      <c r="FV283" s="21"/>
      <c r="FW283" s="21"/>
      <c r="FX283" s="21"/>
      <c r="FY283" s="21"/>
      <c r="FZ283" s="21"/>
      <c r="GA283" s="21"/>
      <c r="GB283" s="21"/>
      <c r="GC283" s="21"/>
      <c r="GD283" s="21"/>
      <c r="GE283" s="21"/>
      <c r="GF283" s="21"/>
      <c r="GG283" s="21"/>
      <c r="GH283" s="21"/>
    </row>
    <row r="284" spans="1:190" ht="16.5" customHeight="1">
      <c r="A284" s="83"/>
      <c r="B284" s="83"/>
      <c r="C284" s="83"/>
      <c r="D284" s="85"/>
      <c r="E284" s="128"/>
      <c r="F284" s="129"/>
      <c r="G284" s="129"/>
      <c r="H284" s="129"/>
      <c r="I284" s="129"/>
      <c r="J284" s="129"/>
      <c r="K284" s="129"/>
      <c r="L284" s="129"/>
      <c r="M284" s="88"/>
      <c r="N284" s="88"/>
      <c r="O284" s="88"/>
      <c r="P284" s="88"/>
      <c r="Q284" s="88"/>
      <c r="R284" s="88"/>
      <c r="S284" s="130"/>
      <c r="T284" s="130"/>
      <c r="U284" s="130"/>
      <c r="V284" s="130"/>
      <c r="W284" s="130"/>
      <c r="X284" s="130"/>
      <c r="Y284" s="90"/>
      <c r="Z284" s="90"/>
      <c r="AA284" s="90"/>
      <c r="AB284" s="90"/>
      <c r="AC284" s="90"/>
      <c r="AD284" s="90"/>
      <c r="AE284" s="91"/>
      <c r="AF284" s="91"/>
      <c r="AG284" s="91"/>
      <c r="AH284" s="91"/>
      <c r="AI284" s="91"/>
      <c r="AJ284" s="91"/>
      <c r="AK284" s="226"/>
      <c r="AL284" s="226"/>
      <c r="AM284" s="226"/>
      <c r="AN284" s="226"/>
      <c r="AO284" s="226"/>
      <c r="AP284" s="226"/>
      <c r="AQ284" s="92"/>
      <c r="AR284" s="92"/>
      <c r="AS284" s="92"/>
      <c r="AT284" s="92"/>
      <c r="AU284" s="92"/>
      <c r="AV284" s="92"/>
      <c r="AW284" s="92"/>
      <c r="AX284" s="92"/>
      <c r="AY284" s="92"/>
      <c r="AZ284" s="91"/>
      <c r="BA284" s="91"/>
      <c r="BB284" s="91"/>
      <c r="BC284" s="91"/>
      <c r="BD284" s="117"/>
      <c r="BE284" s="131"/>
      <c r="BF284" s="131"/>
      <c r="BG284" s="131"/>
      <c r="BH284" s="131"/>
      <c r="BI284" s="131"/>
      <c r="BJ284" s="131"/>
      <c r="BK284" s="131"/>
      <c r="BL284" s="131"/>
      <c r="BM284" s="131"/>
      <c r="BN284" s="131"/>
      <c r="BO284" s="131"/>
      <c r="BP284" s="131"/>
      <c r="BQ284" s="131"/>
      <c r="BR284" s="131"/>
      <c r="BS284" s="131"/>
      <c r="BT284" s="131"/>
      <c r="BU284" s="131"/>
      <c r="BV284" s="131"/>
      <c r="BW284" s="131"/>
      <c r="BX284" s="131"/>
      <c r="BY284" s="131"/>
      <c r="BZ284" s="131"/>
      <c r="CA284" s="131"/>
      <c r="CB284" s="131"/>
      <c r="CC284" s="131"/>
      <c r="CD284" s="117"/>
      <c r="CE284" s="117"/>
      <c r="CF284" s="117"/>
      <c r="CG284" s="117"/>
      <c r="CH284" s="117"/>
      <c r="CI284" s="117"/>
      <c r="CJ284" s="117"/>
      <c r="CK284" s="117"/>
      <c r="CL284" s="117"/>
      <c r="CM284" s="117"/>
      <c r="CN284" s="117"/>
      <c r="CO284" s="117"/>
      <c r="CP284" s="117"/>
      <c r="CQ284" s="117"/>
      <c r="CR284" s="117"/>
      <c r="CS284" s="117"/>
      <c r="CT284" s="117"/>
      <c r="CU284" s="117"/>
      <c r="CV284" s="117"/>
      <c r="CW284" s="117"/>
      <c r="CX284" s="117"/>
      <c r="CY284" s="117"/>
      <c r="CZ284" s="117"/>
      <c r="DA284" s="117"/>
      <c r="DB284" s="117"/>
      <c r="DC284" s="117"/>
      <c r="DD284" s="117"/>
      <c r="DE284" s="117"/>
      <c r="DF284" s="117"/>
      <c r="DG284" s="117"/>
      <c r="DH284" s="117"/>
      <c r="DI284" s="117"/>
      <c r="DJ284" s="117"/>
      <c r="DK284" s="117"/>
      <c r="DL284" s="117"/>
      <c r="DM284" s="117"/>
      <c r="DN284" s="117"/>
      <c r="DO284" s="117"/>
      <c r="DP284" s="117"/>
      <c r="DQ284" s="117"/>
      <c r="DR284" s="117"/>
      <c r="DS284" s="117"/>
      <c r="DT284" s="117"/>
      <c r="DU284" s="117"/>
      <c r="DV284" s="117"/>
      <c r="DW284" s="117"/>
      <c r="DX284" s="117"/>
      <c r="DY284" s="117"/>
      <c r="DZ284" s="21"/>
      <c r="EA284" s="21"/>
      <c r="EB284" s="21"/>
      <c r="EC284" s="21"/>
      <c r="ED284" s="21"/>
      <c r="EE284" s="21"/>
      <c r="EF284" s="21"/>
      <c r="EG284" s="21"/>
      <c r="EH284" s="21"/>
      <c r="EI284" s="21"/>
      <c r="EJ284" s="21"/>
      <c r="EK284" s="21"/>
      <c r="EL284" s="21"/>
      <c r="EM284" s="21"/>
      <c r="EN284" s="21"/>
      <c r="EO284" s="21"/>
      <c r="EP284" s="21"/>
      <c r="EQ284" s="21"/>
      <c r="ER284" s="21"/>
      <c r="ES284" s="21"/>
      <c r="ET284" s="21"/>
      <c r="EU284" s="21"/>
      <c r="EV284" s="21"/>
      <c r="EW284" s="21"/>
      <c r="EX284" s="21"/>
      <c r="EY284" s="21"/>
      <c r="EZ284" s="21"/>
      <c r="FA284" s="21"/>
      <c r="FB284" s="21"/>
      <c r="FC284" s="21"/>
      <c r="FD284" s="21"/>
      <c r="FE284" s="21"/>
      <c r="FF284" s="21"/>
      <c r="FG284" s="21"/>
      <c r="FH284" s="21"/>
      <c r="FI284" s="21"/>
      <c r="FJ284" s="21"/>
      <c r="FK284" s="21"/>
      <c r="FL284" s="21"/>
      <c r="FM284" s="21"/>
      <c r="FN284" s="21"/>
      <c r="FO284" s="21"/>
      <c r="FP284" s="21"/>
      <c r="FQ284" s="21"/>
      <c r="FR284" s="21"/>
      <c r="FS284" s="21"/>
      <c r="FT284" s="21"/>
      <c r="FU284" s="21"/>
      <c r="FV284" s="21"/>
      <c r="FW284" s="21"/>
      <c r="FX284" s="21"/>
      <c r="FY284" s="21"/>
      <c r="FZ284" s="21"/>
      <c r="GA284" s="21"/>
      <c r="GB284" s="21"/>
      <c r="GC284" s="21"/>
      <c r="GD284" s="21"/>
      <c r="GE284" s="21"/>
      <c r="GF284" s="21"/>
      <c r="GG284" s="21"/>
      <c r="GH284" s="21"/>
    </row>
    <row r="285" spans="1:190" ht="16.5" customHeight="1">
      <c r="A285" s="83"/>
      <c r="B285" s="83"/>
      <c r="C285" s="83"/>
      <c r="D285" s="85"/>
      <c r="E285" s="128"/>
      <c r="F285" s="129"/>
      <c r="G285" s="129"/>
      <c r="H285" s="129"/>
      <c r="I285" s="129"/>
      <c r="J285" s="129"/>
      <c r="K285" s="129"/>
      <c r="L285" s="129"/>
      <c r="M285" s="88"/>
      <c r="N285" s="88"/>
      <c r="O285" s="88"/>
      <c r="P285" s="88"/>
      <c r="Q285" s="88"/>
      <c r="R285" s="88"/>
      <c r="S285" s="130"/>
      <c r="T285" s="130"/>
      <c r="U285" s="130"/>
      <c r="V285" s="130"/>
      <c r="W285" s="130"/>
      <c r="X285" s="130"/>
      <c r="Y285" s="90"/>
      <c r="Z285" s="90"/>
      <c r="AA285" s="90"/>
      <c r="AB285" s="90"/>
      <c r="AC285" s="90"/>
      <c r="AD285" s="90"/>
      <c r="AE285" s="91"/>
      <c r="AF285" s="91"/>
      <c r="AG285" s="91"/>
      <c r="AH285" s="91"/>
      <c r="AI285" s="91"/>
      <c r="AJ285" s="91"/>
      <c r="AK285" s="226"/>
      <c r="AL285" s="226"/>
      <c r="AM285" s="226"/>
      <c r="AN285" s="226"/>
      <c r="AO285" s="226"/>
      <c r="AP285" s="226"/>
      <c r="AQ285" s="92"/>
      <c r="AR285" s="92"/>
      <c r="AS285" s="92"/>
      <c r="AT285" s="92"/>
      <c r="AU285" s="92"/>
      <c r="AV285" s="92"/>
      <c r="AW285" s="92"/>
      <c r="AX285" s="92"/>
      <c r="AY285" s="92"/>
      <c r="AZ285" s="91"/>
      <c r="BA285" s="91"/>
      <c r="BB285" s="91"/>
      <c r="BC285" s="91"/>
      <c r="BD285" s="117"/>
      <c r="BE285" s="131"/>
      <c r="BF285" s="131"/>
      <c r="BG285" s="131"/>
      <c r="BH285" s="131"/>
      <c r="BI285" s="131"/>
      <c r="BJ285" s="131"/>
      <c r="BK285" s="131"/>
      <c r="BL285" s="131"/>
      <c r="BM285" s="131"/>
      <c r="BN285" s="131"/>
      <c r="BO285" s="131"/>
      <c r="BP285" s="131"/>
      <c r="BQ285" s="131"/>
      <c r="BR285" s="131"/>
      <c r="BS285" s="131"/>
      <c r="BT285" s="131"/>
      <c r="BU285" s="131"/>
      <c r="BV285" s="131"/>
      <c r="BW285" s="131"/>
      <c r="BX285" s="131"/>
      <c r="BY285" s="131"/>
      <c r="BZ285" s="131"/>
      <c r="CA285" s="131"/>
      <c r="CB285" s="131"/>
      <c r="CC285" s="131"/>
      <c r="CD285" s="117"/>
      <c r="CE285" s="117"/>
      <c r="CF285" s="117"/>
      <c r="CG285" s="117"/>
      <c r="CH285" s="117"/>
      <c r="CI285" s="117"/>
      <c r="CJ285" s="117"/>
      <c r="CK285" s="117"/>
      <c r="CL285" s="117"/>
      <c r="CM285" s="117"/>
      <c r="CN285" s="117"/>
      <c r="CO285" s="117"/>
      <c r="CP285" s="117"/>
      <c r="CQ285" s="117"/>
      <c r="CR285" s="117"/>
      <c r="CS285" s="117"/>
      <c r="CT285" s="117"/>
      <c r="CU285" s="117"/>
      <c r="CV285" s="117"/>
      <c r="CW285" s="117"/>
      <c r="CX285" s="117"/>
      <c r="CY285" s="117"/>
      <c r="CZ285" s="117"/>
      <c r="DA285" s="117"/>
      <c r="DB285" s="117"/>
      <c r="DC285" s="117"/>
      <c r="DD285" s="117"/>
      <c r="DE285" s="117"/>
      <c r="DF285" s="117"/>
      <c r="DG285" s="117"/>
      <c r="DH285" s="117"/>
      <c r="DI285" s="117"/>
      <c r="DJ285" s="117"/>
      <c r="DK285" s="117"/>
      <c r="DL285" s="117"/>
      <c r="DM285" s="117"/>
      <c r="DN285" s="117"/>
      <c r="DO285" s="117"/>
      <c r="DP285" s="117"/>
      <c r="DQ285" s="117"/>
      <c r="DR285" s="117"/>
      <c r="DS285" s="117"/>
      <c r="DT285" s="117"/>
      <c r="DU285" s="117"/>
      <c r="DV285" s="117"/>
      <c r="DW285" s="117"/>
      <c r="DX285" s="117"/>
      <c r="DY285" s="117"/>
      <c r="DZ285" s="21"/>
      <c r="EA285" s="21"/>
      <c r="EB285" s="21"/>
      <c r="EC285" s="21"/>
      <c r="ED285" s="21"/>
      <c r="EE285" s="21"/>
      <c r="EF285" s="21"/>
      <c r="EG285" s="21"/>
      <c r="EH285" s="21"/>
      <c r="EI285" s="21"/>
      <c r="EJ285" s="21"/>
      <c r="EK285" s="21"/>
      <c r="EL285" s="21"/>
      <c r="EM285" s="21"/>
      <c r="EN285" s="21"/>
      <c r="EO285" s="21"/>
      <c r="EP285" s="21"/>
      <c r="EQ285" s="21"/>
      <c r="ER285" s="21"/>
      <c r="ES285" s="21"/>
      <c r="ET285" s="21"/>
      <c r="EU285" s="21"/>
      <c r="EV285" s="21"/>
      <c r="EW285" s="21"/>
      <c r="EX285" s="21"/>
      <c r="EY285" s="21"/>
      <c r="EZ285" s="21"/>
      <c r="FA285" s="21"/>
      <c r="FB285" s="21"/>
      <c r="FC285" s="21"/>
      <c r="FD285" s="21"/>
      <c r="FE285" s="21"/>
      <c r="FF285" s="21"/>
      <c r="FG285" s="21"/>
      <c r="FH285" s="21"/>
      <c r="FI285" s="21"/>
      <c r="FJ285" s="21"/>
      <c r="FK285" s="21"/>
      <c r="FL285" s="21"/>
      <c r="FM285" s="21"/>
      <c r="FN285" s="21"/>
      <c r="FO285" s="21"/>
      <c r="FP285" s="21"/>
      <c r="FQ285" s="21"/>
      <c r="FR285" s="21"/>
      <c r="FS285" s="21"/>
      <c r="FT285" s="21"/>
      <c r="FU285" s="21"/>
      <c r="FV285" s="21"/>
      <c r="FW285" s="21"/>
      <c r="FX285" s="21"/>
      <c r="FY285" s="21"/>
      <c r="FZ285" s="21"/>
      <c r="GA285" s="21"/>
      <c r="GB285" s="21"/>
      <c r="GC285" s="21"/>
      <c r="GD285" s="21"/>
      <c r="GE285" s="21"/>
      <c r="GF285" s="21"/>
      <c r="GG285" s="21"/>
      <c r="GH285" s="21"/>
    </row>
    <row r="286" spans="1:190" ht="16.5" customHeight="1">
      <c r="A286" s="83"/>
      <c r="B286" s="83"/>
      <c r="C286" s="83"/>
      <c r="D286" s="85"/>
      <c r="E286" s="128"/>
      <c r="F286" s="129"/>
      <c r="G286" s="129"/>
      <c r="H286" s="129"/>
      <c r="I286" s="129"/>
      <c r="J286" s="129"/>
      <c r="K286" s="129"/>
      <c r="L286" s="129"/>
      <c r="M286" s="88"/>
      <c r="N286" s="88"/>
      <c r="O286" s="88"/>
      <c r="P286" s="88"/>
      <c r="Q286" s="88"/>
      <c r="R286" s="88"/>
      <c r="S286" s="130"/>
      <c r="T286" s="130"/>
      <c r="U286" s="130"/>
      <c r="V286" s="130"/>
      <c r="W286" s="130"/>
      <c r="X286" s="130"/>
      <c r="Y286" s="90"/>
      <c r="Z286" s="90"/>
      <c r="AA286" s="90"/>
      <c r="AB286" s="90"/>
      <c r="AC286" s="90"/>
      <c r="AD286" s="90"/>
      <c r="AE286" s="91"/>
      <c r="AF286" s="91"/>
      <c r="AG286" s="91"/>
      <c r="AH286" s="91"/>
      <c r="AI286" s="91"/>
      <c r="AJ286" s="91"/>
      <c r="AK286" s="226"/>
      <c r="AL286" s="226"/>
      <c r="AM286" s="226"/>
      <c r="AN286" s="226"/>
      <c r="AO286" s="226"/>
      <c r="AP286" s="226"/>
      <c r="AQ286" s="92"/>
      <c r="AR286" s="92"/>
      <c r="AS286" s="92"/>
      <c r="AT286" s="92"/>
      <c r="AU286" s="92"/>
      <c r="AV286" s="92"/>
      <c r="AW286" s="92"/>
      <c r="AX286" s="92"/>
      <c r="AY286" s="92"/>
      <c r="AZ286" s="91"/>
      <c r="BA286" s="91"/>
      <c r="BB286" s="91"/>
      <c r="BC286" s="91"/>
      <c r="BD286" s="117"/>
      <c r="BE286" s="131"/>
      <c r="BF286" s="131"/>
      <c r="BG286" s="131"/>
      <c r="BH286" s="131"/>
      <c r="BI286" s="131"/>
      <c r="BJ286" s="131"/>
      <c r="BK286" s="131"/>
      <c r="BL286" s="131"/>
      <c r="BM286" s="131"/>
      <c r="BN286" s="131"/>
      <c r="BO286" s="131"/>
      <c r="BP286" s="131"/>
      <c r="BQ286" s="131"/>
      <c r="BR286" s="131"/>
      <c r="BS286" s="131"/>
      <c r="BT286" s="131"/>
      <c r="BU286" s="131"/>
      <c r="BV286" s="131"/>
      <c r="BW286" s="131"/>
      <c r="BX286" s="131"/>
      <c r="BY286" s="131"/>
      <c r="BZ286" s="131"/>
      <c r="CA286" s="131"/>
      <c r="CB286" s="131"/>
      <c r="CC286" s="131"/>
      <c r="CD286" s="117"/>
      <c r="CE286" s="117"/>
      <c r="CF286" s="117"/>
      <c r="CG286" s="117"/>
      <c r="CH286" s="117"/>
      <c r="CI286" s="117"/>
      <c r="CJ286" s="117"/>
      <c r="CK286" s="117"/>
      <c r="CL286" s="117"/>
      <c r="CM286" s="117"/>
      <c r="CN286" s="117"/>
      <c r="CO286" s="117"/>
      <c r="CP286" s="117"/>
      <c r="CQ286" s="117"/>
      <c r="CR286" s="117"/>
      <c r="CS286" s="117"/>
      <c r="CT286" s="117"/>
      <c r="CU286" s="117"/>
      <c r="CV286" s="117"/>
      <c r="CW286" s="117"/>
      <c r="CX286" s="117"/>
      <c r="CY286" s="117"/>
      <c r="CZ286" s="117"/>
      <c r="DA286" s="117"/>
      <c r="DB286" s="117"/>
      <c r="DC286" s="117"/>
      <c r="DD286" s="117"/>
      <c r="DE286" s="117"/>
      <c r="DF286" s="117"/>
      <c r="DG286" s="117"/>
      <c r="DH286" s="117"/>
      <c r="DI286" s="117"/>
      <c r="DJ286" s="117"/>
      <c r="DK286" s="117"/>
      <c r="DL286" s="117"/>
      <c r="DM286" s="117"/>
      <c r="DN286" s="117"/>
      <c r="DO286" s="117"/>
      <c r="DP286" s="117"/>
      <c r="DQ286" s="117"/>
      <c r="DR286" s="117"/>
      <c r="DS286" s="117"/>
      <c r="DT286" s="117"/>
      <c r="DU286" s="117"/>
      <c r="DV286" s="117"/>
      <c r="DW286" s="117"/>
      <c r="DX286" s="117"/>
      <c r="DY286" s="117"/>
      <c r="DZ286" s="21"/>
      <c r="EA286" s="21"/>
      <c r="EB286" s="21"/>
      <c r="EC286" s="21"/>
      <c r="ED286" s="21"/>
      <c r="EE286" s="21"/>
      <c r="EF286" s="21"/>
      <c r="EG286" s="21"/>
      <c r="EH286" s="21"/>
      <c r="EI286" s="21"/>
      <c r="EJ286" s="21"/>
      <c r="EK286" s="21"/>
      <c r="EL286" s="21"/>
      <c r="EM286" s="21"/>
      <c r="EN286" s="21"/>
      <c r="EO286" s="21"/>
      <c r="EP286" s="21"/>
      <c r="EQ286" s="21"/>
      <c r="ER286" s="21"/>
      <c r="ES286" s="21"/>
      <c r="ET286" s="21"/>
      <c r="EU286" s="21"/>
      <c r="EV286" s="21"/>
      <c r="EW286" s="21"/>
      <c r="EX286" s="21"/>
      <c r="EY286" s="21"/>
      <c r="EZ286" s="21"/>
      <c r="FA286" s="21"/>
      <c r="FB286" s="21"/>
      <c r="FC286" s="21"/>
      <c r="FD286" s="21"/>
      <c r="FE286" s="21"/>
      <c r="FF286" s="21"/>
      <c r="FG286" s="21"/>
      <c r="FH286" s="21"/>
      <c r="FI286" s="21"/>
      <c r="FJ286" s="21"/>
      <c r="FK286" s="21"/>
      <c r="FL286" s="21"/>
      <c r="FM286" s="21"/>
      <c r="FN286" s="21"/>
      <c r="FO286" s="21"/>
      <c r="FP286" s="21"/>
      <c r="FQ286" s="21"/>
      <c r="FR286" s="21"/>
      <c r="FS286" s="21"/>
      <c r="FT286" s="21"/>
      <c r="FU286" s="21"/>
      <c r="FV286" s="21"/>
      <c r="FW286" s="21"/>
      <c r="FX286" s="21"/>
      <c r="FY286" s="21"/>
      <c r="FZ286" s="21"/>
      <c r="GA286" s="21"/>
      <c r="GB286" s="21"/>
      <c r="GC286" s="21"/>
      <c r="GD286" s="21"/>
      <c r="GE286" s="21"/>
      <c r="GF286" s="21"/>
      <c r="GG286" s="21"/>
      <c r="GH286" s="21"/>
    </row>
    <row r="287" spans="1:190" ht="16.5" customHeight="1">
      <c r="A287" s="83"/>
      <c r="B287" s="83"/>
      <c r="C287" s="83"/>
      <c r="D287" s="85"/>
      <c r="E287" s="128"/>
      <c r="F287" s="129"/>
      <c r="G287" s="129"/>
      <c r="H287" s="129"/>
      <c r="I287" s="129"/>
      <c r="J287" s="129"/>
      <c r="K287" s="129"/>
      <c r="L287" s="129"/>
      <c r="M287" s="88"/>
      <c r="N287" s="88"/>
      <c r="O287" s="88"/>
      <c r="P287" s="88"/>
      <c r="Q287" s="88"/>
      <c r="R287" s="88"/>
      <c r="S287" s="130"/>
      <c r="T287" s="130"/>
      <c r="U287" s="130"/>
      <c r="V287" s="130"/>
      <c r="W287" s="130"/>
      <c r="X287" s="130"/>
      <c r="Y287" s="90"/>
      <c r="Z287" s="90"/>
      <c r="AA287" s="90"/>
      <c r="AB287" s="90"/>
      <c r="AC287" s="90"/>
      <c r="AD287" s="90"/>
      <c r="AE287" s="91"/>
      <c r="AF287" s="91"/>
      <c r="AG287" s="91"/>
      <c r="AH287" s="91"/>
      <c r="AI287" s="91"/>
      <c r="AJ287" s="91"/>
      <c r="AK287" s="226"/>
      <c r="AL287" s="226"/>
      <c r="AM287" s="226"/>
      <c r="AN287" s="226"/>
      <c r="AO287" s="226"/>
      <c r="AP287" s="226"/>
      <c r="AQ287" s="92"/>
      <c r="AR287" s="92"/>
      <c r="AS287" s="92"/>
      <c r="AT287" s="92"/>
      <c r="AU287" s="92"/>
      <c r="AV287" s="92"/>
      <c r="AW287" s="92"/>
      <c r="AX287" s="92"/>
      <c r="AY287" s="92"/>
      <c r="AZ287" s="91"/>
      <c r="BA287" s="91"/>
      <c r="BB287" s="91"/>
      <c r="BC287" s="91"/>
      <c r="BD287" s="117"/>
      <c r="BE287" s="131"/>
      <c r="BF287" s="131"/>
      <c r="BG287" s="131"/>
      <c r="BH287" s="131"/>
      <c r="BI287" s="131"/>
      <c r="BJ287" s="131"/>
      <c r="BK287" s="131"/>
      <c r="BL287" s="131"/>
      <c r="BM287" s="131"/>
      <c r="BN287" s="131"/>
      <c r="BO287" s="131"/>
      <c r="BP287" s="131"/>
      <c r="BQ287" s="131"/>
      <c r="BR287" s="131"/>
      <c r="BS287" s="131"/>
      <c r="BT287" s="131"/>
      <c r="BU287" s="131"/>
      <c r="BV287" s="131"/>
      <c r="BW287" s="131"/>
      <c r="BX287" s="131"/>
      <c r="BY287" s="131"/>
      <c r="BZ287" s="131"/>
      <c r="CA287" s="131"/>
      <c r="CB287" s="131"/>
      <c r="CC287" s="131"/>
      <c r="CD287" s="117"/>
      <c r="CE287" s="117"/>
      <c r="CF287" s="117"/>
      <c r="CG287" s="117"/>
      <c r="CH287" s="117"/>
      <c r="CI287" s="117"/>
      <c r="CJ287" s="117"/>
      <c r="CK287" s="117"/>
      <c r="CL287" s="117"/>
      <c r="CM287" s="117"/>
      <c r="CN287" s="117"/>
      <c r="CO287" s="117"/>
      <c r="CP287" s="117"/>
      <c r="CQ287" s="117"/>
      <c r="CR287" s="117"/>
      <c r="CS287" s="117"/>
      <c r="CT287" s="117"/>
      <c r="CU287" s="117"/>
      <c r="CV287" s="117"/>
      <c r="CW287" s="117"/>
      <c r="CX287" s="117"/>
      <c r="CY287" s="117"/>
      <c r="CZ287" s="117"/>
      <c r="DA287" s="117"/>
      <c r="DB287" s="117"/>
      <c r="DC287" s="117"/>
      <c r="DD287" s="117"/>
      <c r="DE287" s="117"/>
      <c r="DF287" s="117"/>
      <c r="DG287" s="117"/>
      <c r="DH287" s="117"/>
      <c r="DI287" s="117"/>
      <c r="DJ287" s="117"/>
      <c r="DK287" s="117"/>
      <c r="DL287" s="117"/>
      <c r="DM287" s="117"/>
      <c r="DN287" s="117"/>
      <c r="DO287" s="117"/>
      <c r="DP287" s="117"/>
      <c r="DQ287" s="117"/>
      <c r="DR287" s="117"/>
      <c r="DS287" s="117"/>
      <c r="DT287" s="117"/>
      <c r="DU287" s="117"/>
      <c r="DV287" s="117"/>
      <c r="DW287" s="117"/>
      <c r="DX287" s="117"/>
      <c r="DY287" s="117"/>
      <c r="DZ287" s="21"/>
      <c r="EA287" s="21"/>
      <c r="EB287" s="21"/>
      <c r="EC287" s="21"/>
      <c r="ED287" s="21"/>
      <c r="EE287" s="21"/>
      <c r="EF287" s="21"/>
      <c r="EG287" s="21"/>
      <c r="EH287" s="21"/>
      <c r="EI287" s="21"/>
      <c r="EJ287" s="21"/>
      <c r="EK287" s="21"/>
      <c r="EL287" s="21"/>
      <c r="EM287" s="21"/>
      <c r="EN287" s="21"/>
      <c r="EO287" s="21"/>
      <c r="EP287" s="21"/>
      <c r="EQ287" s="21"/>
      <c r="ER287" s="21"/>
      <c r="ES287" s="21"/>
      <c r="ET287" s="21"/>
      <c r="EU287" s="21"/>
      <c r="EV287" s="21"/>
      <c r="EW287" s="21"/>
      <c r="EX287" s="21"/>
      <c r="EY287" s="21"/>
      <c r="EZ287" s="21"/>
      <c r="FA287" s="21"/>
      <c r="FB287" s="21"/>
      <c r="FC287" s="21"/>
      <c r="FD287" s="21"/>
      <c r="FE287" s="21"/>
      <c r="FF287" s="21"/>
      <c r="FG287" s="21"/>
      <c r="FH287" s="21"/>
      <c r="FI287" s="21"/>
      <c r="FJ287" s="21"/>
      <c r="FK287" s="21"/>
      <c r="FL287" s="21"/>
      <c r="FM287" s="21"/>
      <c r="FN287" s="21"/>
      <c r="FO287" s="21"/>
      <c r="FP287" s="21"/>
      <c r="FQ287" s="21"/>
      <c r="FR287" s="21"/>
      <c r="FS287" s="21"/>
      <c r="FT287" s="21"/>
      <c r="FU287" s="21"/>
      <c r="FV287" s="21"/>
      <c r="FW287" s="21"/>
      <c r="FX287" s="21"/>
      <c r="FY287" s="21"/>
      <c r="FZ287" s="21"/>
      <c r="GA287" s="21"/>
      <c r="GB287" s="21"/>
      <c r="GC287" s="21"/>
      <c r="GD287" s="21"/>
      <c r="GE287" s="21"/>
      <c r="GF287" s="21"/>
      <c r="GG287" s="21"/>
      <c r="GH287" s="21"/>
    </row>
    <row r="288" spans="1:190" ht="16.5" customHeight="1">
      <c r="A288" s="83"/>
      <c r="B288" s="83"/>
      <c r="C288" s="83"/>
      <c r="D288" s="85"/>
      <c r="E288" s="128"/>
      <c r="F288" s="129"/>
      <c r="G288" s="129"/>
      <c r="H288" s="129"/>
      <c r="I288" s="129"/>
      <c r="J288" s="129"/>
      <c r="K288" s="129"/>
      <c r="L288" s="129"/>
      <c r="M288" s="88"/>
      <c r="N288" s="88"/>
      <c r="O288" s="88"/>
      <c r="P288" s="88"/>
      <c r="Q288" s="88"/>
      <c r="R288" s="88"/>
      <c r="S288" s="130"/>
      <c r="T288" s="130"/>
      <c r="U288" s="130"/>
      <c r="V288" s="130"/>
      <c r="W288" s="130"/>
      <c r="X288" s="130"/>
      <c r="Y288" s="90"/>
      <c r="Z288" s="90"/>
      <c r="AA288" s="90"/>
      <c r="AB288" s="90"/>
      <c r="AC288" s="90"/>
      <c r="AD288" s="90"/>
      <c r="AE288" s="91"/>
      <c r="AF288" s="91"/>
      <c r="AG288" s="91"/>
      <c r="AH288" s="91"/>
      <c r="AI288" s="91"/>
      <c r="AJ288" s="91"/>
      <c r="AK288" s="226"/>
      <c r="AL288" s="226"/>
      <c r="AM288" s="226"/>
      <c r="AN288" s="226"/>
      <c r="AO288" s="226"/>
      <c r="AP288" s="226"/>
      <c r="AQ288" s="92"/>
      <c r="AR288" s="92"/>
      <c r="AS288" s="92"/>
      <c r="AT288" s="92"/>
      <c r="AU288" s="92"/>
      <c r="AV288" s="92"/>
      <c r="AW288" s="92"/>
      <c r="AX288" s="92"/>
      <c r="AY288" s="92"/>
      <c r="AZ288" s="91"/>
      <c r="BA288" s="91"/>
      <c r="BB288" s="91"/>
      <c r="BC288" s="91"/>
      <c r="BD288" s="117"/>
      <c r="BE288" s="131"/>
      <c r="BF288" s="131"/>
      <c r="BG288" s="131"/>
      <c r="BH288" s="131"/>
      <c r="BI288" s="131"/>
      <c r="BJ288" s="131"/>
      <c r="BK288" s="131"/>
      <c r="BL288" s="131"/>
      <c r="BM288" s="131"/>
      <c r="BN288" s="131"/>
      <c r="BO288" s="131"/>
      <c r="BP288" s="131"/>
      <c r="BQ288" s="131"/>
      <c r="BR288" s="131"/>
      <c r="BS288" s="131"/>
      <c r="BT288" s="131"/>
      <c r="BU288" s="131"/>
      <c r="BV288" s="131"/>
      <c r="BW288" s="131"/>
      <c r="BX288" s="131"/>
      <c r="BY288" s="131"/>
      <c r="BZ288" s="131"/>
      <c r="CA288" s="131"/>
      <c r="CB288" s="131"/>
      <c r="CC288" s="131"/>
      <c r="CD288" s="117"/>
      <c r="CE288" s="117"/>
      <c r="CF288" s="117"/>
      <c r="CG288" s="117"/>
      <c r="CH288" s="117"/>
      <c r="CI288" s="117"/>
      <c r="CJ288" s="117"/>
      <c r="CK288" s="117"/>
      <c r="CL288" s="117"/>
      <c r="CM288" s="117"/>
      <c r="CN288" s="117"/>
      <c r="CO288" s="117"/>
      <c r="CP288" s="117"/>
      <c r="CQ288" s="117"/>
      <c r="CR288" s="117"/>
      <c r="CS288" s="117"/>
      <c r="CT288" s="117"/>
      <c r="CU288" s="117"/>
      <c r="CV288" s="117"/>
      <c r="CW288" s="117"/>
      <c r="CX288" s="117"/>
      <c r="CY288" s="117"/>
      <c r="CZ288" s="117"/>
      <c r="DA288" s="117"/>
      <c r="DB288" s="117"/>
      <c r="DC288" s="117"/>
      <c r="DD288" s="117"/>
      <c r="DE288" s="117"/>
      <c r="DF288" s="117"/>
      <c r="DG288" s="117"/>
      <c r="DH288" s="117"/>
      <c r="DI288" s="117"/>
      <c r="DJ288" s="117"/>
      <c r="DK288" s="117"/>
      <c r="DL288" s="117"/>
      <c r="DM288" s="117"/>
      <c r="DN288" s="117"/>
      <c r="DO288" s="117"/>
      <c r="DP288" s="117"/>
      <c r="DQ288" s="117"/>
      <c r="DR288" s="117"/>
      <c r="DS288" s="117"/>
      <c r="DT288" s="117"/>
      <c r="DU288" s="117"/>
      <c r="DV288" s="117"/>
      <c r="DW288" s="117"/>
      <c r="DX288" s="117"/>
      <c r="DY288" s="117"/>
      <c r="DZ288" s="21"/>
      <c r="EA288" s="21"/>
      <c r="EB288" s="21"/>
      <c r="EC288" s="21"/>
      <c r="ED288" s="21"/>
      <c r="EE288" s="21"/>
      <c r="EF288" s="21"/>
      <c r="EG288" s="21"/>
      <c r="EH288" s="21"/>
      <c r="EI288" s="21"/>
      <c r="EJ288" s="21"/>
      <c r="EK288" s="21"/>
      <c r="EL288" s="21"/>
      <c r="EM288" s="21"/>
      <c r="EN288" s="21"/>
      <c r="EO288" s="21"/>
      <c r="EP288" s="21"/>
      <c r="EQ288" s="21"/>
      <c r="ER288" s="21"/>
      <c r="ES288" s="21"/>
      <c r="ET288" s="21"/>
      <c r="EU288" s="21"/>
      <c r="EV288" s="21"/>
      <c r="EW288" s="21"/>
      <c r="EX288" s="21"/>
      <c r="EY288" s="21"/>
      <c r="EZ288" s="21"/>
      <c r="FA288" s="21"/>
      <c r="FB288" s="21"/>
      <c r="FC288" s="21"/>
      <c r="FD288" s="21"/>
      <c r="FE288" s="21"/>
      <c r="FF288" s="21"/>
      <c r="FG288" s="21"/>
      <c r="FH288" s="21"/>
      <c r="FI288" s="21"/>
      <c r="FJ288" s="21"/>
      <c r="FK288" s="21"/>
      <c r="FL288" s="21"/>
      <c r="FM288" s="21"/>
      <c r="FN288" s="21"/>
      <c r="FO288" s="21"/>
      <c r="FP288" s="21"/>
      <c r="FQ288" s="21"/>
      <c r="FR288" s="21"/>
      <c r="FS288" s="21"/>
      <c r="FT288" s="21"/>
      <c r="FU288" s="21"/>
      <c r="FV288" s="21"/>
      <c r="FW288" s="21"/>
      <c r="FX288" s="21"/>
      <c r="FY288" s="21"/>
      <c r="FZ288" s="21"/>
      <c r="GA288" s="21"/>
      <c r="GB288" s="21"/>
      <c r="GC288" s="21"/>
      <c r="GD288" s="21"/>
      <c r="GE288" s="21"/>
      <c r="GF288" s="21"/>
      <c r="GG288" s="21"/>
      <c r="GH288" s="21"/>
    </row>
    <row r="289" spans="1:190" ht="16.5" customHeight="1">
      <c r="A289" s="83"/>
      <c r="B289" s="83"/>
      <c r="C289" s="83"/>
      <c r="D289" s="85"/>
      <c r="E289" s="128"/>
      <c r="F289" s="129"/>
      <c r="G289" s="129"/>
      <c r="H289" s="129"/>
      <c r="I289" s="129"/>
      <c r="J289" s="129"/>
      <c r="K289" s="129"/>
      <c r="L289" s="129"/>
      <c r="M289" s="88"/>
      <c r="N289" s="88"/>
      <c r="O289" s="88"/>
      <c r="P289" s="88"/>
      <c r="Q289" s="88"/>
      <c r="R289" s="88"/>
      <c r="S289" s="130"/>
      <c r="T289" s="130"/>
      <c r="U289" s="130"/>
      <c r="V289" s="130"/>
      <c r="W289" s="130"/>
      <c r="X289" s="130"/>
      <c r="Y289" s="90"/>
      <c r="Z289" s="90"/>
      <c r="AA289" s="90"/>
      <c r="AB289" s="90"/>
      <c r="AC289" s="90"/>
      <c r="AD289" s="90"/>
      <c r="AE289" s="91"/>
      <c r="AF289" s="91"/>
      <c r="AG289" s="91"/>
      <c r="AH289" s="91"/>
      <c r="AI289" s="91"/>
      <c r="AJ289" s="91"/>
      <c r="AK289" s="226"/>
      <c r="AL289" s="226"/>
      <c r="AM289" s="226"/>
      <c r="AN289" s="226"/>
      <c r="AO289" s="226"/>
      <c r="AP289" s="226"/>
      <c r="AQ289" s="92"/>
      <c r="AR289" s="92"/>
      <c r="AS289" s="92"/>
      <c r="AT289" s="92"/>
      <c r="AU289" s="92"/>
      <c r="AV289" s="92"/>
      <c r="AW289" s="92"/>
      <c r="AX289" s="92"/>
      <c r="AY289" s="92"/>
      <c r="AZ289" s="91"/>
      <c r="BA289" s="132"/>
      <c r="BB289" s="91"/>
      <c r="BC289" s="91"/>
      <c r="BD289" s="117"/>
      <c r="BE289" s="131"/>
      <c r="BF289" s="131"/>
      <c r="BG289" s="131"/>
      <c r="BH289" s="131"/>
      <c r="BI289" s="131"/>
      <c r="BJ289" s="131"/>
      <c r="BK289" s="131"/>
      <c r="BL289" s="131"/>
      <c r="BM289" s="131"/>
      <c r="BN289" s="131"/>
      <c r="BO289" s="131"/>
      <c r="BP289" s="131"/>
      <c r="BQ289" s="131"/>
      <c r="BR289" s="131"/>
      <c r="BS289" s="131"/>
      <c r="BT289" s="131"/>
      <c r="BU289" s="131"/>
      <c r="BV289" s="131"/>
      <c r="BW289" s="131"/>
      <c r="BX289" s="131"/>
      <c r="BY289" s="131"/>
      <c r="BZ289" s="131"/>
      <c r="CA289" s="131"/>
      <c r="CB289" s="131"/>
      <c r="CC289" s="131"/>
      <c r="CD289" s="117"/>
      <c r="CE289" s="117"/>
      <c r="CF289" s="117"/>
      <c r="CG289" s="117"/>
      <c r="CH289" s="117"/>
      <c r="CI289" s="117"/>
      <c r="CJ289" s="117"/>
      <c r="CK289" s="117"/>
      <c r="CL289" s="117"/>
      <c r="CM289" s="117"/>
      <c r="CN289" s="117"/>
      <c r="CO289" s="117"/>
      <c r="CP289" s="117"/>
      <c r="CQ289" s="117"/>
      <c r="CR289" s="117"/>
      <c r="CS289" s="117"/>
      <c r="CT289" s="117"/>
      <c r="CU289" s="117"/>
      <c r="CV289" s="117"/>
      <c r="CW289" s="117"/>
      <c r="CX289" s="117"/>
      <c r="CY289" s="117"/>
      <c r="CZ289" s="117"/>
      <c r="DA289" s="117"/>
      <c r="DB289" s="117"/>
      <c r="DC289" s="117"/>
      <c r="DD289" s="117"/>
      <c r="DE289" s="117"/>
      <c r="DF289" s="117"/>
      <c r="DG289" s="117"/>
      <c r="DH289" s="117"/>
      <c r="DI289" s="117"/>
      <c r="DJ289" s="117"/>
      <c r="DK289" s="117"/>
      <c r="DL289" s="117"/>
      <c r="DM289" s="117"/>
      <c r="DN289" s="117"/>
      <c r="DO289" s="117"/>
      <c r="DP289" s="117"/>
      <c r="DQ289" s="117"/>
      <c r="DR289" s="117"/>
      <c r="DS289" s="117"/>
      <c r="DT289" s="117"/>
      <c r="DU289" s="117"/>
      <c r="DV289" s="117"/>
      <c r="DW289" s="117"/>
      <c r="DX289" s="117"/>
      <c r="DY289" s="117"/>
      <c r="DZ289" s="21"/>
      <c r="EA289" s="21"/>
      <c r="EB289" s="21"/>
      <c r="EC289" s="21"/>
      <c r="ED289" s="21"/>
      <c r="EE289" s="21"/>
      <c r="EF289" s="21"/>
      <c r="EG289" s="21"/>
      <c r="EH289" s="21"/>
      <c r="EI289" s="21"/>
      <c r="EJ289" s="21"/>
      <c r="EK289" s="21"/>
      <c r="EL289" s="21"/>
      <c r="EM289" s="21"/>
      <c r="EN289" s="21"/>
      <c r="EO289" s="21"/>
      <c r="EP289" s="21"/>
      <c r="EQ289" s="21"/>
      <c r="ER289" s="21"/>
      <c r="ES289" s="21"/>
      <c r="ET289" s="21"/>
      <c r="EU289" s="21"/>
      <c r="EV289" s="21"/>
      <c r="EW289" s="21"/>
      <c r="EX289" s="21"/>
      <c r="EY289" s="21"/>
      <c r="EZ289" s="21"/>
      <c r="FA289" s="21"/>
      <c r="FB289" s="21"/>
      <c r="FC289" s="21"/>
      <c r="FD289" s="21"/>
      <c r="FE289" s="21"/>
      <c r="FF289" s="21"/>
      <c r="FG289" s="21"/>
      <c r="FH289" s="21"/>
      <c r="FI289" s="21"/>
      <c r="FJ289" s="21"/>
      <c r="FK289" s="21"/>
      <c r="FL289" s="21"/>
      <c r="FM289" s="21"/>
      <c r="FN289" s="21"/>
      <c r="FO289" s="21"/>
      <c r="FP289" s="21"/>
      <c r="FQ289" s="21"/>
      <c r="FR289" s="21"/>
      <c r="FS289" s="21"/>
      <c r="FT289" s="21"/>
      <c r="FU289" s="21"/>
      <c r="FV289" s="21"/>
      <c r="FW289" s="21"/>
      <c r="FX289" s="21"/>
      <c r="FY289" s="21"/>
      <c r="FZ289" s="21"/>
      <c r="GA289" s="21"/>
      <c r="GB289" s="21"/>
      <c r="GC289" s="21"/>
      <c r="GD289" s="21"/>
      <c r="GE289" s="21"/>
      <c r="GF289" s="21"/>
      <c r="GG289" s="21"/>
      <c r="GH289" s="21"/>
    </row>
    <row r="290" spans="1:190" ht="16.5" customHeight="1">
      <c r="A290" s="83"/>
      <c r="B290" s="83"/>
      <c r="C290" s="83"/>
      <c r="D290" s="85"/>
      <c r="E290" s="128"/>
      <c r="F290" s="129"/>
      <c r="G290" s="129"/>
      <c r="H290" s="129"/>
      <c r="I290" s="129"/>
      <c r="J290" s="129"/>
      <c r="K290" s="129"/>
      <c r="L290" s="129"/>
      <c r="M290" s="88"/>
      <c r="N290" s="88"/>
      <c r="O290" s="88"/>
      <c r="P290" s="88"/>
      <c r="Q290" s="88"/>
      <c r="R290" s="88"/>
      <c r="S290" s="130"/>
      <c r="T290" s="130"/>
      <c r="U290" s="130"/>
      <c r="V290" s="130"/>
      <c r="W290" s="130"/>
      <c r="X290" s="130"/>
      <c r="Y290" s="90"/>
      <c r="Z290" s="90"/>
      <c r="AA290" s="90"/>
      <c r="AB290" s="90"/>
      <c r="AC290" s="90"/>
      <c r="AD290" s="90"/>
      <c r="AE290" s="91"/>
      <c r="AF290" s="91"/>
      <c r="AG290" s="91"/>
      <c r="AH290" s="91"/>
      <c r="AI290" s="91"/>
      <c r="AJ290" s="91"/>
      <c r="AK290" s="226"/>
      <c r="AL290" s="226"/>
      <c r="AM290" s="226"/>
      <c r="AN290" s="226"/>
      <c r="AO290" s="226"/>
      <c r="AP290" s="226"/>
      <c r="AQ290" s="92"/>
      <c r="AR290" s="92"/>
      <c r="AS290" s="92"/>
      <c r="AT290" s="92"/>
      <c r="AU290" s="92"/>
      <c r="AV290" s="92"/>
      <c r="AW290" s="92"/>
      <c r="AX290" s="92"/>
      <c r="AY290" s="92"/>
      <c r="AZ290" s="91"/>
      <c r="BA290" s="91"/>
      <c r="BB290" s="91"/>
      <c r="BC290" s="91"/>
      <c r="BD290" s="117"/>
      <c r="BE290" s="131"/>
      <c r="BF290" s="131"/>
      <c r="BG290" s="131"/>
      <c r="BH290" s="131"/>
      <c r="BI290" s="131"/>
      <c r="BJ290" s="131"/>
      <c r="BK290" s="131"/>
      <c r="BL290" s="131"/>
      <c r="BM290" s="131"/>
      <c r="BN290" s="131"/>
      <c r="BO290" s="131"/>
      <c r="BP290" s="131"/>
      <c r="BQ290" s="131"/>
      <c r="BR290" s="131"/>
      <c r="BS290" s="131"/>
      <c r="BT290" s="131"/>
      <c r="BU290" s="131"/>
      <c r="BV290" s="131"/>
      <c r="BW290" s="131"/>
      <c r="BX290" s="131"/>
      <c r="BY290" s="131"/>
      <c r="BZ290" s="131"/>
      <c r="CA290" s="131"/>
      <c r="CB290" s="131"/>
      <c r="CC290" s="131"/>
      <c r="CD290" s="117"/>
      <c r="CE290" s="117"/>
      <c r="CF290" s="117"/>
      <c r="CG290" s="117"/>
      <c r="CH290" s="117"/>
      <c r="CI290" s="117"/>
      <c r="CJ290" s="117"/>
      <c r="CK290" s="117"/>
      <c r="CL290" s="117"/>
      <c r="CM290" s="117"/>
      <c r="CN290" s="117"/>
      <c r="CO290" s="117"/>
      <c r="CP290" s="117"/>
      <c r="CQ290" s="117"/>
      <c r="CR290" s="117"/>
      <c r="CS290" s="117"/>
      <c r="CT290" s="117"/>
      <c r="CU290" s="117"/>
      <c r="CV290" s="117"/>
      <c r="CW290" s="117"/>
      <c r="CX290" s="117"/>
      <c r="CY290" s="117"/>
      <c r="CZ290" s="117"/>
      <c r="DA290" s="117"/>
      <c r="DB290" s="117"/>
      <c r="DC290" s="117"/>
      <c r="DD290" s="117"/>
      <c r="DE290" s="117"/>
      <c r="DF290" s="117"/>
      <c r="DG290" s="117"/>
      <c r="DH290" s="117"/>
      <c r="DI290" s="117"/>
      <c r="DJ290" s="117"/>
      <c r="DK290" s="117"/>
      <c r="DL290" s="117"/>
      <c r="DM290" s="117"/>
      <c r="DN290" s="117"/>
      <c r="DO290" s="117"/>
      <c r="DP290" s="117"/>
      <c r="DQ290" s="117"/>
      <c r="DR290" s="117"/>
      <c r="DS290" s="117"/>
      <c r="DT290" s="117"/>
      <c r="DU290" s="117"/>
      <c r="DV290" s="117"/>
      <c r="DW290" s="117"/>
      <c r="DX290" s="117"/>
      <c r="DY290" s="117"/>
      <c r="DZ290" s="21"/>
      <c r="EA290" s="21"/>
      <c r="EB290" s="21"/>
      <c r="EC290" s="21"/>
      <c r="ED290" s="21"/>
      <c r="EE290" s="21"/>
      <c r="EF290" s="21"/>
      <c r="EG290" s="21"/>
      <c r="EH290" s="21"/>
      <c r="EI290" s="21"/>
      <c r="EJ290" s="21"/>
      <c r="EK290" s="21"/>
      <c r="EL290" s="21"/>
      <c r="EM290" s="21"/>
      <c r="EN290" s="21"/>
      <c r="EO290" s="21"/>
      <c r="EP290" s="21"/>
      <c r="EQ290" s="21"/>
      <c r="ER290" s="21"/>
      <c r="ES290" s="21"/>
      <c r="ET290" s="21"/>
      <c r="EU290" s="21"/>
      <c r="EV290" s="21"/>
      <c r="EW290" s="21"/>
      <c r="EX290" s="21"/>
      <c r="EY290" s="21"/>
      <c r="EZ290" s="21"/>
      <c r="FA290" s="21"/>
      <c r="FB290" s="21"/>
      <c r="FC290" s="21"/>
      <c r="FD290" s="21"/>
      <c r="FE290" s="21"/>
      <c r="FF290" s="21"/>
      <c r="FG290" s="21"/>
      <c r="FH290" s="21"/>
      <c r="FI290" s="21"/>
      <c r="FJ290" s="21"/>
      <c r="FK290" s="21"/>
      <c r="FL290" s="21"/>
      <c r="FM290" s="21"/>
      <c r="FN290" s="21"/>
      <c r="FO290" s="21"/>
      <c r="FP290" s="21"/>
      <c r="FQ290" s="21"/>
      <c r="FR290" s="21"/>
      <c r="FS290" s="21"/>
      <c r="FT290" s="21"/>
      <c r="FU290" s="21"/>
      <c r="FV290" s="21"/>
      <c r="FW290" s="21"/>
      <c r="FX290" s="21"/>
      <c r="FY290" s="21"/>
      <c r="FZ290" s="21"/>
      <c r="GA290" s="21"/>
      <c r="GB290" s="21"/>
      <c r="GC290" s="21"/>
      <c r="GD290" s="21"/>
      <c r="GE290" s="21"/>
      <c r="GF290" s="21"/>
      <c r="GG290" s="21"/>
      <c r="GH290" s="21"/>
    </row>
    <row r="291" spans="1:190" ht="16.5" customHeight="1">
      <c r="A291" s="83"/>
      <c r="B291" s="83"/>
      <c r="C291" s="83"/>
      <c r="D291" s="85"/>
      <c r="E291" s="128"/>
      <c r="F291" s="129"/>
      <c r="G291" s="129"/>
      <c r="H291" s="129"/>
      <c r="I291" s="129"/>
      <c r="J291" s="129"/>
      <c r="K291" s="129"/>
      <c r="L291" s="129"/>
      <c r="M291" s="88"/>
      <c r="N291" s="88"/>
      <c r="O291" s="88"/>
      <c r="P291" s="88"/>
      <c r="Q291" s="88"/>
      <c r="R291" s="88"/>
      <c r="S291" s="130"/>
      <c r="T291" s="130"/>
      <c r="U291" s="130"/>
      <c r="V291" s="130"/>
      <c r="W291" s="130"/>
      <c r="X291" s="130"/>
      <c r="Y291" s="90"/>
      <c r="Z291" s="90"/>
      <c r="AA291" s="90"/>
      <c r="AB291" s="90"/>
      <c r="AC291" s="90"/>
      <c r="AD291" s="90"/>
      <c r="AE291" s="91"/>
      <c r="AF291" s="91"/>
      <c r="AG291" s="91"/>
      <c r="AH291" s="91"/>
      <c r="AI291" s="91"/>
      <c r="AJ291" s="91"/>
      <c r="AK291" s="226"/>
      <c r="AL291" s="226"/>
      <c r="AM291" s="226"/>
      <c r="AN291" s="226"/>
      <c r="AO291" s="226"/>
      <c r="AP291" s="226"/>
      <c r="AQ291" s="92"/>
      <c r="AR291" s="92"/>
      <c r="AS291" s="92"/>
      <c r="AT291" s="92"/>
      <c r="AU291" s="92"/>
      <c r="AV291" s="92"/>
      <c r="AW291" s="92"/>
      <c r="AX291" s="92"/>
      <c r="AY291" s="92"/>
      <c r="AZ291" s="91"/>
      <c r="BA291" s="91"/>
      <c r="BB291" s="91"/>
      <c r="BC291" s="91"/>
      <c r="BD291" s="117"/>
      <c r="BE291" s="131"/>
      <c r="BF291" s="131"/>
      <c r="BG291" s="131"/>
      <c r="BH291" s="131"/>
      <c r="BI291" s="131"/>
      <c r="BJ291" s="131"/>
      <c r="BK291" s="131"/>
      <c r="BL291" s="131"/>
      <c r="BM291" s="131"/>
      <c r="BN291" s="131"/>
      <c r="BO291" s="131"/>
      <c r="BP291" s="131"/>
      <c r="BQ291" s="131"/>
      <c r="BR291" s="131"/>
      <c r="BS291" s="131"/>
      <c r="BT291" s="131"/>
      <c r="BU291" s="131"/>
      <c r="BV291" s="131"/>
      <c r="BW291" s="131"/>
      <c r="BX291" s="131"/>
      <c r="BY291" s="131"/>
      <c r="BZ291" s="131"/>
      <c r="CA291" s="131"/>
      <c r="CB291" s="131"/>
      <c r="CC291" s="131"/>
      <c r="CD291" s="117"/>
      <c r="CE291" s="117"/>
      <c r="CF291" s="117"/>
      <c r="CG291" s="117"/>
      <c r="CH291" s="117"/>
      <c r="CI291" s="117"/>
      <c r="CJ291" s="117"/>
      <c r="CK291" s="117"/>
      <c r="CL291" s="117"/>
      <c r="CM291" s="117"/>
      <c r="CN291" s="117"/>
      <c r="CO291" s="117"/>
      <c r="CP291" s="117"/>
      <c r="CQ291" s="117"/>
      <c r="CR291" s="117"/>
      <c r="CS291" s="117"/>
      <c r="CT291" s="117"/>
      <c r="CU291" s="117"/>
      <c r="CV291" s="117"/>
      <c r="CW291" s="117"/>
      <c r="CX291" s="117"/>
      <c r="CY291" s="117"/>
      <c r="CZ291" s="117"/>
      <c r="DA291" s="117"/>
      <c r="DB291" s="117"/>
      <c r="DC291" s="117"/>
      <c r="DD291" s="117"/>
      <c r="DE291" s="117"/>
      <c r="DF291" s="117"/>
      <c r="DG291" s="117"/>
      <c r="DH291" s="117"/>
      <c r="DI291" s="117"/>
      <c r="DJ291" s="117"/>
      <c r="DK291" s="117"/>
      <c r="DL291" s="117"/>
      <c r="DM291" s="117"/>
      <c r="DN291" s="117"/>
      <c r="DO291" s="117"/>
      <c r="DP291" s="117"/>
      <c r="DQ291" s="117"/>
      <c r="DR291" s="117"/>
      <c r="DS291" s="117"/>
      <c r="DT291" s="117"/>
      <c r="DU291" s="117"/>
      <c r="DV291" s="117"/>
      <c r="DW291" s="117"/>
      <c r="DX291" s="117"/>
      <c r="DY291" s="117"/>
      <c r="DZ291" s="21"/>
      <c r="EA291" s="21"/>
      <c r="EB291" s="21"/>
      <c r="EC291" s="21"/>
      <c r="ED291" s="21"/>
      <c r="EE291" s="21"/>
      <c r="EF291" s="21"/>
      <c r="EG291" s="21"/>
      <c r="EH291" s="21"/>
      <c r="EI291" s="21"/>
      <c r="EJ291" s="21"/>
      <c r="EK291" s="21"/>
      <c r="EL291" s="21"/>
      <c r="EM291" s="21"/>
      <c r="EN291" s="21"/>
      <c r="EO291" s="21"/>
      <c r="EP291" s="21"/>
      <c r="EQ291" s="21"/>
      <c r="ER291" s="21"/>
      <c r="ES291" s="21"/>
      <c r="ET291" s="21"/>
      <c r="EU291" s="21"/>
      <c r="EV291" s="21"/>
      <c r="EW291" s="21"/>
      <c r="EX291" s="21"/>
      <c r="EY291" s="21"/>
      <c r="EZ291" s="21"/>
      <c r="FA291" s="21"/>
      <c r="FB291" s="21"/>
      <c r="FC291" s="21"/>
      <c r="FD291" s="21"/>
      <c r="FE291" s="21"/>
      <c r="FF291" s="21"/>
      <c r="FG291" s="21"/>
      <c r="FH291" s="21"/>
      <c r="FI291" s="21"/>
      <c r="FJ291" s="21"/>
      <c r="FK291" s="21"/>
      <c r="FL291" s="21"/>
      <c r="FM291" s="21"/>
      <c r="FN291" s="21"/>
      <c r="FO291" s="21"/>
      <c r="FP291" s="21"/>
      <c r="FQ291" s="21"/>
      <c r="FR291" s="21"/>
      <c r="FS291" s="21"/>
      <c r="FT291" s="21"/>
      <c r="FU291" s="21"/>
      <c r="FV291" s="21"/>
      <c r="FW291" s="21"/>
      <c r="FX291" s="21"/>
      <c r="FY291" s="21"/>
      <c r="FZ291" s="21"/>
      <c r="GA291" s="21"/>
      <c r="GB291" s="21"/>
      <c r="GC291" s="21"/>
      <c r="GD291" s="21"/>
      <c r="GE291" s="21"/>
      <c r="GF291" s="21"/>
      <c r="GG291" s="21"/>
      <c r="GH291" s="21"/>
    </row>
    <row r="292" spans="1:190" ht="16.5" customHeight="1">
      <c r="A292" s="83"/>
      <c r="B292" s="83"/>
      <c r="C292" s="83"/>
      <c r="D292" s="85"/>
      <c r="E292" s="128"/>
      <c r="F292" s="129"/>
      <c r="G292" s="129"/>
      <c r="H292" s="129"/>
      <c r="I292" s="129"/>
      <c r="J292" s="129"/>
      <c r="K292" s="129"/>
      <c r="L292" s="129"/>
      <c r="M292" s="88"/>
      <c r="N292" s="88"/>
      <c r="O292" s="88"/>
      <c r="P292" s="88"/>
      <c r="Q292" s="88"/>
      <c r="R292" s="88"/>
      <c r="S292" s="130"/>
      <c r="T292" s="130"/>
      <c r="U292" s="130"/>
      <c r="V292" s="130"/>
      <c r="W292" s="130"/>
      <c r="X292" s="130"/>
      <c r="Y292" s="90"/>
      <c r="Z292" s="90"/>
      <c r="AA292" s="90"/>
      <c r="AB292" s="90"/>
      <c r="AC292" s="90"/>
      <c r="AD292" s="90"/>
      <c r="AE292" s="91"/>
      <c r="AF292" s="91"/>
      <c r="AG292" s="91"/>
      <c r="AH292" s="91"/>
      <c r="AI292" s="91"/>
      <c r="AJ292" s="91"/>
      <c r="AK292" s="226"/>
      <c r="AL292" s="226"/>
      <c r="AM292" s="226"/>
      <c r="AN292" s="226"/>
      <c r="AO292" s="226"/>
      <c r="AP292" s="226"/>
      <c r="AQ292" s="92"/>
      <c r="AR292" s="92"/>
      <c r="AS292" s="92"/>
      <c r="AT292" s="92"/>
      <c r="AU292" s="92"/>
      <c r="AV292" s="92"/>
      <c r="AW292" s="92"/>
      <c r="AX292" s="92"/>
      <c r="AY292" s="92"/>
      <c r="AZ292" s="91"/>
      <c r="BA292" s="91"/>
      <c r="BB292" s="91"/>
      <c r="BC292" s="91"/>
      <c r="BD292" s="117"/>
      <c r="BE292" s="131"/>
      <c r="BF292" s="131"/>
      <c r="BG292" s="131"/>
      <c r="BH292" s="131"/>
      <c r="BI292" s="131"/>
      <c r="BJ292" s="131"/>
      <c r="BK292" s="131"/>
      <c r="BL292" s="131"/>
      <c r="BM292" s="131"/>
      <c r="BN292" s="131"/>
      <c r="BO292" s="131"/>
      <c r="BP292" s="131"/>
      <c r="BQ292" s="131"/>
      <c r="BR292" s="131"/>
      <c r="BS292" s="131"/>
      <c r="BT292" s="131"/>
      <c r="BU292" s="131"/>
      <c r="BV292" s="131"/>
      <c r="BW292" s="131"/>
      <c r="BX292" s="131"/>
      <c r="BY292" s="131"/>
      <c r="BZ292" s="131"/>
      <c r="CA292" s="131"/>
      <c r="CB292" s="131"/>
      <c r="CC292" s="131"/>
      <c r="CD292" s="117"/>
      <c r="CE292" s="117"/>
      <c r="CF292" s="117"/>
      <c r="CG292" s="117"/>
      <c r="CH292" s="117"/>
      <c r="CI292" s="117"/>
      <c r="CJ292" s="117"/>
      <c r="CK292" s="117"/>
      <c r="CL292" s="117"/>
      <c r="CM292" s="117"/>
      <c r="CN292" s="117"/>
      <c r="CO292" s="117"/>
      <c r="CP292" s="117"/>
      <c r="CQ292" s="117"/>
      <c r="CR292" s="117"/>
      <c r="CS292" s="117"/>
      <c r="CT292" s="117"/>
      <c r="CU292" s="117"/>
      <c r="CV292" s="117"/>
      <c r="CW292" s="117"/>
      <c r="CX292" s="117"/>
      <c r="CY292" s="117"/>
      <c r="CZ292" s="117"/>
      <c r="DA292" s="117"/>
      <c r="DB292" s="117"/>
      <c r="DC292" s="117"/>
      <c r="DD292" s="117"/>
      <c r="DE292" s="117"/>
      <c r="DF292" s="117"/>
      <c r="DG292" s="117"/>
      <c r="DH292" s="117"/>
      <c r="DI292" s="117"/>
      <c r="DJ292" s="117"/>
      <c r="DK292" s="117"/>
      <c r="DL292" s="117"/>
      <c r="DM292" s="117"/>
      <c r="DN292" s="117"/>
      <c r="DO292" s="117"/>
      <c r="DP292" s="117"/>
      <c r="DQ292" s="117"/>
      <c r="DR292" s="117"/>
      <c r="DS292" s="117"/>
      <c r="DT292" s="117"/>
      <c r="DU292" s="117"/>
      <c r="DV292" s="117"/>
      <c r="DW292" s="117"/>
      <c r="DX292" s="117"/>
      <c r="DY292" s="117"/>
      <c r="DZ292" s="21"/>
      <c r="EA292" s="21"/>
      <c r="EB292" s="21"/>
      <c r="EC292" s="21"/>
      <c r="ED292" s="21"/>
      <c r="EE292" s="21"/>
      <c r="EF292" s="21"/>
      <c r="EG292" s="21"/>
      <c r="EH292" s="21"/>
      <c r="EI292" s="21"/>
      <c r="EJ292" s="21"/>
      <c r="EK292" s="21"/>
      <c r="EL292" s="21"/>
      <c r="EM292" s="21"/>
      <c r="EN292" s="21"/>
      <c r="EO292" s="21"/>
      <c r="EP292" s="21"/>
      <c r="EQ292" s="21"/>
      <c r="ER292" s="21"/>
      <c r="ES292" s="21"/>
      <c r="ET292" s="21"/>
      <c r="EU292" s="21"/>
      <c r="EV292" s="21"/>
      <c r="EW292" s="21"/>
      <c r="EX292" s="21"/>
      <c r="EY292" s="21"/>
      <c r="EZ292" s="21"/>
      <c r="FA292" s="21"/>
      <c r="FB292" s="21"/>
      <c r="FC292" s="21"/>
      <c r="FD292" s="21"/>
      <c r="FE292" s="21"/>
      <c r="FF292" s="21"/>
      <c r="FG292" s="21"/>
      <c r="FH292" s="21"/>
      <c r="FI292" s="21"/>
      <c r="FJ292" s="21"/>
      <c r="FK292" s="21"/>
      <c r="FL292" s="21"/>
      <c r="FM292" s="21"/>
      <c r="FN292" s="21"/>
      <c r="FO292" s="21"/>
      <c r="FP292" s="21"/>
      <c r="FQ292" s="21"/>
      <c r="FR292" s="21"/>
      <c r="FS292" s="21"/>
      <c r="FT292" s="21"/>
      <c r="FU292" s="21"/>
      <c r="FV292" s="21"/>
      <c r="FW292" s="21"/>
      <c r="FX292" s="21"/>
      <c r="FY292" s="21"/>
      <c r="FZ292" s="21"/>
      <c r="GA292" s="21"/>
      <c r="GB292" s="21"/>
      <c r="GC292" s="21"/>
      <c r="GD292" s="21"/>
      <c r="GE292" s="21"/>
      <c r="GF292" s="21"/>
      <c r="GG292" s="21"/>
      <c r="GH292" s="21"/>
    </row>
    <row r="293" spans="1:190" ht="16.5" customHeight="1">
      <c r="A293" s="83"/>
      <c r="B293" s="83"/>
      <c r="C293" s="83"/>
      <c r="D293" s="85"/>
      <c r="E293" s="128"/>
      <c r="F293" s="129"/>
      <c r="G293" s="129"/>
      <c r="H293" s="129"/>
      <c r="I293" s="129"/>
      <c r="J293" s="129"/>
      <c r="K293" s="129"/>
      <c r="L293" s="129"/>
      <c r="M293" s="88"/>
      <c r="N293" s="88"/>
      <c r="O293" s="88"/>
      <c r="P293" s="88"/>
      <c r="Q293" s="88"/>
      <c r="R293" s="88"/>
      <c r="S293" s="130"/>
      <c r="T293" s="130"/>
      <c r="U293" s="130"/>
      <c r="V293" s="130"/>
      <c r="W293" s="130"/>
      <c r="X293" s="130"/>
      <c r="Y293" s="90"/>
      <c r="Z293" s="90"/>
      <c r="AA293" s="90"/>
      <c r="AB293" s="90"/>
      <c r="AC293" s="90"/>
      <c r="AD293" s="90"/>
      <c r="AE293" s="91"/>
      <c r="AF293" s="91"/>
      <c r="AG293" s="91"/>
      <c r="AH293" s="91"/>
      <c r="AI293" s="91"/>
      <c r="AJ293" s="91"/>
      <c r="AK293" s="226"/>
      <c r="AL293" s="226"/>
      <c r="AM293" s="226"/>
      <c r="AN293" s="226"/>
      <c r="AO293" s="226"/>
      <c r="AP293" s="226"/>
      <c r="AQ293" s="92"/>
      <c r="AR293" s="92"/>
      <c r="AS293" s="92"/>
      <c r="AT293" s="92"/>
      <c r="AU293" s="92"/>
      <c r="AV293" s="92"/>
      <c r="AW293" s="92"/>
      <c r="AX293" s="92"/>
      <c r="AY293" s="92"/>
      <c r="AZ293" s="91"/>
      <c r="BA293" s="91"/>
      <c r="BB293" s="91"/>
      <c r="BC293" s="91"/>
      <c r="BD293" s="117"/>
      <c r="BE293" s="131"/>
      <c r="BF293" s="131"/>
      <c r="BG293" s="131"/>
      <c r="BH293" s="131"/>
      <c r="BI293" s="131"/>
      <c r="BJ293" s="131"/>
      <c r="BK293" s="131"/>
      <c r="BL293" s="131"/>
      <c r="BM293" s="131"/>
      <c r="BN293" s="131"/>
      <c r="BO293" s="131"/>
      <c r="BP293" s="131"/>
      <c r="BQ293" s="131"/>
      <c r="BR293" s="131"/>
      <c r="BS293" s="131"/>
      <c r="BT293" s="131"/>
      <c r="BU293" s="131"/>
      <c r="BV293" s="131"/>
      <c r="BW293" s="131"/>
      <c r="BX293" s="131"/>
      <c r="BY293" s="131"/>
      <c r="BZ293" s="131"/>
      <c r="CA293" s="131"/>
      <c r="CB293" s="131"/>
      <c r="CC293" s="131"/>
      <c r="CD293" s="117"/>
      <c r="CE293" s="117"/>
      <c r="CF293" s="117"/>
      <c r="CG293" s="117"/>
      <c r="CH293" s="117"/>
      <c r="CI293" s="117"/>
      <c r="CJ293" s="117"/>
      <c r="CK293" s="117"/>
      <c r="CL293" s="117"/>
      <c r="CM293" s="117"/>
      <c r="CN293" s="117"/>
      <c r="CO293" s="117"/>
      <c r="CP293" s="117"/>
      <c r="CQ293" s="117"/>
      <c r="CR293" s="117"/>
      <c r="CS293" s="117"/>
      <c r="CT293" s="117"/>
      <c r="CU293" s="117"/>
      <c r="CV293" s="117"/>
      <c r="CW293" s="117"/>
      <c r="CX293" s="117"/>
      <c r="CY293" s="117"/>
      <c r="CZ293" s="117"/>
      <c r="DA293" s="117"/>
      <c r="DB293" s="117"/>
      <c r="DC293" s="117"/>
      <c r="DD293" s="117"/>
      <c r="DE293" s="117"/>
      <c r="DF293" s="117"/>
      <c r="DG293" s="117"/>
      <c r="DH293" s="117"/>
      <c r="DI293" s="117"/>
      <c r="DJ293" s="117"/>
      <c r="DK293" s="117"/>
      <c r="DL293" s="117"/>
      <c r="DM293" s="117"/>
      <c r="DN293" s="117"/>
      <c r="DO293" s="117"/>
      <c r="DP293" s="117"/>
      <c r="DQ293" s="117"/>
      <c r="DR293" s="117"/>
      <c r="DS293" s="117"/>
      <c r="DT293" s="117"/>
      <c r="DU293" s="117"/>
      <c r="DV293" s="117"/>
      <c r="DW293" s="117"/>
      <c r="DX293" s="117"/>
      <c r="DY293" s="117"/>
      <c r="DZ293" s="21"/>
      <c r="EA293" s="21"/>
      <c r="EB293" s="21"/>
      <c r="EC293" s="21"/>
      <c r="ED293" s="21"/>
      <c r="EE293" s="21"/>
      <c r="EF293" s="21"/>
      <c r="EG293" s="21"/>
      <c r="EH293" s="21"/>
      <c r="EI293" s="21"/>
      <c r="EJ293" s="21"/>
      <c r="EK293" s="21"/>
      <c r="EL293" s="21"/>
      <c r="EM293" s="21"/>
      <c r="EN293" s="21"/>
      <c r="EO293" s="21"/>
      <c r="EP293" s="21"/>
      <c r="EQ293" s="21"/>
      <c r="ER293" s="21"/>
      <c r="ES293" s="21"/>
      <c r="ET293" s="21"/>
      <c r="EU293" s="21"/>
      <c r="EV293" s="21"/>
      <c r="EW293" s="21"/>
      <c r="EX293" s="21"/>
      <c r="EY293" s="21"/>
      <c r="EZ293" s="21"/>
      <c r="FA293" s="21"/>
      <c r="FB293" s="21"/>
      <c r="FC293" s="21"/>
      <c r="FD293" s="21"/>
      <c r="FE293" s="21"/>
      <c r="FF293" s="21"/>
      <c r="FG293" s="21"/>
      <c r="FH293" s="21"/>
      <c r="FI293" s="21"/>
      <c r="FJ293" s="21"/>
      <c r="FK293" s="21"/>
      <c r="FL293" s="21"/>
      <c r="FM293" s="21"/>
      <c r="FN293" s="21"/>
      <c r="FO293" s="21"/>
      <c r="FP293" s="21"/>
      <c r="FQ293" s="21"/>
      <c r="FR293" s="21"/>
      <c r="FS293" s="21"/>
      <c r="FT293" s="21"/>
      <c r="FU293" s="21"/>
      <c r="FV293" s="21"/>
      <c r="FW293" s="21"/>
      <c r="FX293" s="21"/>
      <c r="FY293" s="21"/>
      <c r="FZ293" s="21"/>
      <c r="GA293" s="21"/>
      <c r="GB293" s="21"/>
      <c r="GC293" s="21"/>
      <c r="GD293" s="21"/>
      <c r="GE293" s="21"/>
      <c r="GF293" s="21"/>
      <c r="GG293" s="21"/>
      <c r="GH293" s="21"/>
    </row>
    <row r="294" spans="1:190" ht="16.5" customHeight="1">
      <c r="A294" s="83"/>
      <c r="B294" s="83"/>
      <c r="C294" s="83"/>
      <c r="D294" s="85"/>
      <c r="E294" s="128"/>
      <c r="F294" s="129"/>
      <c r="G294" s="129"/>
      <c r="H294" s="129"/>
      <c r="I294" s="129"/>
      <c r="J294" s="129"/>
      <c r="K294" s="129"/>
      <c r="L294" s="129"/>
      <c r="M294" s="88"/>
      <c r="N294" s="88"/>
      <c r="O294" s="88"/>
      <c r="P294" s="88"/>
      <c r="Q294" s="88"/>
      <c r="R294" s="88"/>
      <c r="S294" s="130"/>
      <c r="T294" s="130"/>
      <c r="U294" s="130"/>
      <c r="V294" s="130"/>
      <c r="W294" s="130"/>
      <c r="X294" s="130"/>
      <c r="Y294" s="90"/>
      <c r="Z294" s="90"/>
      <c r="AA294" s="90"/>
      <c r="AB294" s="90"/>
      <c r="AC294" s="90"/>
      <c r="AD294" s="90"/>
      <c r="AE294" s="91"/>
      <c r="AF294" s="91"/>
      <c r="AG294" s="91"/>
      <c r="AH294" s="91"/>
      <c r="AI294" s="91"/>
      <c r="AJ294" s="91"/>
      <c r="AK294" s="226"/>
      <c r="AL294" s="226"/>
      <c r="AM294" s="226"/>
      <c r="AN294" s="226"/>
      <c r="AO294" s="226"/>
      <c r="AP294" s="226"/>
      <c r="AQ294" s="92"/>
      <c r="AR294" s="92"/>
      <c r="AS294" s="92"/>
      <c r="AT294" s="92"/>
      <c r="AU294" s="92"/>
      <c r="AV294" s="92"/>
      <c r="AW294" s="92"/>
      <c r="AX294" s="92"/>
      <c r="AY294" s="92"/>
      <c r="AZ294" s="91"/>
      <c r="BA294" s="91"/>
      <c r="BB294" s="91"/>
      <c r="BC294" s="91"/>
      <c r="BD294" s="117"/>
      <c r="BE294" s="131"/>
      <c r="BF294" s="131"/>
      <c r="BG294" s="131"/>
      <c r="BH294" s="131"/>
      <c r="BI294" s="131"/>
      <c r="BJ294" s="131"/>
      <c r="BK294" s="131"/>
      <c r="BL294" s="131"/>
      <c r="BM294" s="131"/>
      <c r="BN294" s="131"/>
      <c r="BO294" s="131"/>
      <c r="BP294" s="131"/>
      <c r="BQ294" s="131"/>
      <c r="BR294" s="131"/>
      <c r="BS294" s="131"/>
      <c r="BT294" s="131"/>
      <c r="BU294" s="131"/>
      <c r="BV294" s="131"/>
      <c r="BW294" s="131"/>
      <c r="BX294" s="131"/>
      <c r="BY294" s="131"/>
      <c r="BZ294" s="131"/>
      <c r="CA294" s="131"/>
      <c r="CB294" s="131"/>
      <c r="CC294" s="131"/>
      <c r="CD294" s="117"/>
      <c r="CE294" s="117"/>
      <c r="CF294" s="117"/>
      <c r="CG294" s="117"/>
      <c r="CH294" s="117"/>
      <c r="CI294" s="117"/>
      <c r="CJ294" s="117"/>
      <c r="CK294" s="117"/>
      <c r="CL294" s="117"/>
      <c r="CM294" s="117"/>
      <c r="CN294" s="117"/>
      <c r="CO294" s="117"/>
      <c r="CP294" s="117"/>
      <c r="CQ294" s="117"/>
      <c r="CR294" s="117"/>
      <c r="CS294" s="117"/>
      <c r="CT294" s="117"/>
      <c r="CU294" s="117"/>
      <c r="CV294" s="117"/>
      <c r="CW294" s="117"/>
      <c r="CX294" s="117"/>
      <c r="CY294" s="117"/>
      <c r="CZ294" s="117"/>
      <c r="DA294" s="117"/>
      <c r="DB294" s="117"/>
      <c r="DC294" s="117"/>
      <c r="DD294" s="117"/>
      <c r="DE294" s="117"/>
      <c r="DF294" s="117"/>
      <c r="DG294" s="117"/>
      <c r="DH294" s="117"/>
      <c r="DI294" s="117"/>
      <c r="DJ294" s="117"/>
      <c r="DK294" s="117"/>
      <c r="DL294" s="117"/>
      <c r="DM294" s="117"/>
      <c r="DN294" s="117"/>
      <c r="DO294" s="117"/>
      <c r="DP294" s="117"/>
      <c r="DQ294" s="117"/>
      <c r="DR294" s="117"/>
      <c r="DS294" s="117"/>
      <c r="DT294" s="117"/>
      <c r="DU294" s="117"/>
      <c r="DV294" s="117"/>
      <c r="DW294" s="117"/>
      <c r="DX294" s="117"/>
      <c r="DY294" s="117"/>
      <c r="DZ294" s="21"/>
      <c r="EA294" s="21"/>
      <c r="EB294" s="21"/>
      <c r="EC294" s="21"/>
      <c r="ED294" s="21"/>
      <c r="EE294" s="21"/>
      <c r="EF294" s="21"/>
      <c r="EG294" s="21"/>
      <c r="EH294" s="21"/>
      <c r="EI294" s="21"/>
      <c r="EJ294" s="21"/>
      <c r="EK294" s="21"/>
      <c r="EL294" s="21"/>
      <c r="EM294" s="21"/>
      <c r="EN294" s="21"/>
      <c r="EO294" s="21"/>
      <c r="EP294" s="21"/>
      <c r="EQ294" s="21"/>
      <c r="ER294" s="21"/>
      <c r="ES294" s="21"/>
      <c r="ET294" s="21"/>
      <c r="EU294" s="21"/>
      <c r="EV294" s="21"/>
      <c r="EW294" s="21"/>
      <c r="EX294" s="21"/>
      <c r="EY294" s="21"/>
      <c r="EZ294" s="21"/>
      <c r="FA294" s="21"/>
      <c r="FB294" s="21"/>
      <c r="FC294" s="21"/>
      <c r="FD294" s="21"/>
      <c r="FE294" s="21"/>
      <c r="FF294" s="21"/>
      <c r="FG294" s="21"/>
      <c r="FH294" s="21"/>
      <c r="FI294" s="21"/>
      <c r="FJ294" s="21"/>
      <c r="FK294" s="21"/>
      <c r="FL294" s="21"/>
      <c r="FM294" s="21"/>
      <c r="FN294" s="21"/>
      <c r="FO294" s="21"/>
      <c r="FP294" s="21"/>
      <c r="FQ294" s="21"/>
      <c r="FR294" s="21"/>
      <c r="FS294" s="21"/>
      <c r="FT294" s="21"/>
      <c r="FU294" s="21"/>
      <c r="FV294" s="21"/>
      <c r="FW294" s="21"/>
      <c r="FX294" s="21"/>
      <c r="FY294" s="21"/>
      <c r="FZ294" s="21"/>
      <c r="GA294" s="21"/>
      <c r="GB294" s="21"/>
      <c r="GC294" s="21"/>
      <c r="GD294" s="21"/>
      <c r="GE294" s="21"/>
      <c r="GF294" s="21"/>
      <c r="GG294" s="21"/>
      <c r="GH294" s="21"/>
    </row>
    <row r="295" spans="1:190" ht="16.5" customHeight="1">
      <c r="A295" s="83"/>
      <c r="B295" s="83"/>
      <c r="C295" s="83"/>
      <c r="D295" s="85"/>
      <c r="E295" s="128"/>
      <c r="F295" s="129"/>
      <c r="G295" s="129"/>
      <c r="H295" s="129"/>
      <c r="I295" s="129"/>
      <c r="J295" s="129"/>
      <c r="K295" s="129"/>
      <c r="L295" s="129"/>
      <c r="M295" s="88"/>
      <c r="N295" s="88"/>
      <c r="O295" s="88"/>
      <c r="P295" s="88"/>
      <c r="Q295" s="88"/>
      <c r="R295" s="88"/>
      <c r="S295" s="130"/>
      <c r="T295" s="130"/>
      <c r="U295" s="130"/>
      <c r="V295" s="130"/>
      <c r="W295" s="130"/>
      <c r="X295" s="130"/>
      <c r="Y295" s="90"/>
      <c r="Z295" s="90"/>
      <c r="AA295" s="90"/>
      <c r="AB295" s="90"/>
      <c r="AC295" s="90"/>
      <c r="AD295" s="90"/>
      <c r="AE295" s="91"/>
      <c r="AF295" s="91"/>
      <c r="AG295" s="91"/>
      <c r="AH295" s="91"/>
      <c r="AI295" s="91"/>
      <c r="AJ295" s="91"/>
      <c r="AK295" s="226"/>
      <c r="AL295" s="226"/>
      <c r="AM295" s="226"/>
      <c r="AN295" s="226"/>
      <c r="AO295" s="226"/>
      <c r="AP295" s="226"/>
      <c r="AQ295" s="92"/>
      <c r="AR295" s="92"/>
      <c r="AS295" s="92"/>
      <c r="AT295" s="92"/>
      <c r="AU295" s="92"/>
      <c r="AV295" s="92"/>
      <c r="AW295" s="92"/>
      <c r="AX295" s="92"/>
      <c r="AY295" s="92"/>
      <c r="AZ295" s="91"/>
      <c r="BA295" s="132"/>
      <c r="BB295" s="91"/>
      <c r="BC295" s="91"/>
      <c r="BD295" s="117"/>
      <c r="BE295" s="131"/>
      <c r="BF295" s="131"/>
      <c r="BG295" s="131"/>
      <c r="BH295" s="131"/>
      <c r="BI295" s="131"/>
      <c r="BJ295" s="131"/>
      <c r="BK295" s="131"/>
      <c r="BL295" s="131"/>
      <c r="BM295" s="131"/>
      <c r="BN295" s="131"/>
      <c r="BO295" s="131"/>
      <c r="BP295" s="131"/>
      <c r="BQ295" s="131"/>
      <c r="BR295" s="131"/>
      <c r="BS295" s="131"/>
      <c r="BT295" s="131"/>
      <c r="BU295" s="131"/>
      <c r="BV295" s="131"/>
      <c r="BW295" s="131"/>
      <c r="BX295" s="131"/>
      <c r="BY295" s="131"/>
      <c r="BZ295" s="131"/>
      <c r="CA295" s="131"/>
      <c r="CB295" s="131"/>
      <c r="CC295" s="131"/>
      <c r="CD295" s="117"/>
      <c r="CE295" s="117"/>
      <c r="CF295" s="117"/>
      <c r="CG295" s="117"/>
      <c r="CH295" s="117"/>
      <c r="CI295" s="117"/>
      <c r="CJ295" s="117"/>
      <c r="CK295" s="117"/>
      <c r="CL295" s="117"/>
      <c r="CM295" s="117"/>
      <c r="CN295" s="117"/>
      <c r="CO295" s="117"/>
      <c r="CP295" s="117"/>
      <c r="CQ295" s="117"/>
      <c r="CR295" s="117"/>
      <c r="CS295" s="117"/>
      <c r="CT295" s="117"/>
      <c r="CU295" s="117"/>
      <c r="CV295" s="117"/>
      <c r="CW295" s="117"/>
      <c r="CX295" s="117"/>
      <c r="CY295" s="117"/>
      <c r="CZ295" s="117"/>
      <c r="DA295" s="117"/>
      <c r="DB295" s="117"/>
      <c r="DC295" s="117"/>
      <c r="DD295" s="117"/>
      <c r="DE295" s="117"/>
      <c r="DF295" s="117"/>
      <c r="DG295" s="117"/>
      <c r="DH295" s="117"/>
      <c r="DI295" s="117"/>
      <c r="DJ295" s="117"/>
      <c r="DK295" s="117"/>
      <c r="DL295" s="117"/>
      <c r="DM295" s="117"/>
      <c r="DN295" s="117"/>
      <c r="DO295" s="117"/>
      <c r="DP295" s="117"/>
      <c r="DQ295" s="117"/>
      <c r="DR295" s="117"/>
      <c r="DS295" s="117"/>
      <c r="DT295" s="117"/>
      <c r="DU295" s="117"/>
      <c r="DV295" s="117"/>
      <c r="DW295" s="117"/>
      <c r="DX295" s="117"/>
      <c r="DY295" s="117"/>
      <c r="DZ295" s="21"/>
      <c r="EA295" s="21"/>
      <c r="EB295" s="21"/>
      <c r="EC295" s="21"/>
      <c r="ED295" s="21"/>
      <c r="EE295" s="21"/>
      <c r="EF295" s="21"/>
      <c r="EG295" s="21"/>
      <c r="EH295" s="21"/>
      <c r="EI295" s="21"/>
      <c r="EJ295" s="21"/>
      <c r="EK295" s="21"/>
      <c r="EL295" s="21"/>
      <c r="EM295" s="21"/>
      <c r="EN295" s="21"/>
      <c r="EO295" s="21"/>
      <c r="EP295" s="21"/>
      <c r="EQ295" s="21"/>
      <c r="ER295" s="21"/>
      <c r="ES295" s="21"/>
      <c r="ET295" s="21"/>
      <c r="EU295" s="21"/>
      <c r="EV295" s="21"/>
      <c r="EW295" s="21"/>
      <c r="EX295" s="21"/>
      <c r="EY295" s="21"/>
      <c r="EZ295" s="21"/>
      <c r="FA295" s="21"/>
      <c r="FB295" s="21"/>
      <c r="FC295" s="21"/>
      <c r="FD295" s="21"/>
      <c r="FE295" s="21"/>
      <c r="FF295" s="21"/>
      <c r="FG295" s="21"/>
      <c r="FH295" s="21"/>
      <c r="FI295" s="21"/>
      <c r="FJ295" s="21"/>
      <c r="FK295" s="21"/>
      <c r="FL295" s="21"/>
      <c r="FM295" s="21"/>
      <c r="FN295" s="21"/>
      <c r="FO295" s="21"/>
      <c r="FP295" s="21"/>
      <c r="FQ295" s="21"/>
      <c r="FR295" s="21"/>
      <c r="FS295" s="21"/>
      <c r="FT295" s="21"/>
      <c r="FU295" s="21"/>
      <c r="FV295" s="21"/>
      <c r="FW295" s="21"/>
      <c r="FX295" s="21"/>
      <c r="FY295" s="21"/>
      <c r="FZ295" s="21"/>
      <c r="GA295" s="21"/>
      <c r="GB295" s="21"/>
      <c r="GC295" s="21"/>
      <c r="GD295" s="21"/>
      <c r="GE295" s="21"/>
      <c r="GF295" s="21"/>
      <c r="GG295" s="21"/>
      <c r="GH295" s="21"/>
    </row>
    <row r="296" spans="1:190" ht="16.5" customHeight="1">
      <c r="A296" s="83"/>
      <c r="B296" s="83"/>
      <c r="C296" s="83"/>
      <c r="D296" s="85"/>
      <c r="E296" s="128"/>
      <c r="F296" s="129"/>
      <c r="G296" s="129"/>
      <c r="H296" s="129"/>
      <c r="I296" s="129"/>
      <c r="J296" s="129"/>
      <c r="K296" s="129"/>
      <c r="L296" s="129"/>
      <c r="M296" s="88"/>
      <c r="N296" s="88"/>
      <c r="O296" s="88"/>
      <c r="P296" s="88"/>
      <c r="Q296" s="88"/>
      <c r="R296" s="88"/>
      <c r="S296" s="130"/>
      <c r="T296" s="130"/>
      <c r="U296" s="130"/>
      <c r="V296" s="130"/>
      <c r="W296" s="130"/>
      <c r="X296" s="130"/>
      <c r="Y296" s="90"/>
      <c r="Z296" s="90"/>
      <c r="AA296" s="90"/>
      <c r="AB296" s="90"/>
      <c r="AC296" s="90"/>
      <c r="AD296" s="90"/>
      <c r="AE296" s="91"/>
      <c r="AF296" s="91"/>
      <c r="AG296" s="91"/>
      <c r="AH296" s="91"/>
      <c r="AI296" s="91"/>
      <c r="AJ296" s="91"/>
      <c r="AK296" s="226"/>
      <c r="AL296" s="226"/>
      <c r="AM296" s="226"/>
      <c r="AN296" s="226"/>
      <c r="AO296" s="226"/>
      <c r="AP296" s="226"/>
      <c r="AQ296" s="92"/>
      <c r="AR296" s="92"/>
      <c r="AS296" s="92"/>
      <c r="AT296" s="92"/>
      <c r="AU296" s="92"/>
      <c r="AV296" s="92"/>
      <c r="AW296" s="92"/>
      <c r="AX296" s="92"/>
      <c r="AY296" s="92"/>
      <c r="AZ296" s="91"/>
      <c r="BA296" s="91"/>
      <c r="BB296" s="91"/>
      <c r="BC296" s="91"/>
      <c r="BD296" s="117"/>
      <c r="BE296" s="131"/>
      <c r="BF296" s="131"/>
      <c r="BG296" s="131"/>
      <c r="BH296" s="131"/>
      <c r="BI296" s="131"/>
      <c r="BJ296" s="131"/>
      <c r="BK296" s="131"/>
      <c r="BL296" s="131"/>
      <c r="BM296" s="131"/>
      <c r="BN296" s="131"/>
      <c r="BO296" s="131"/>
      <c r="BP296" s="131"/>
      <c r="BQ296" s="131"/>
      <c r="BR296" s="131"/>
      <c r="BS296" s="131"/>
      <c r="BT296" s="131"/>
      <c r="BU296" s="131"/>
      <c r="BV296" s="131"/>
      <c r="BW296" s="131"/>
      <c r="BX296" s="131"/>
      <c r="BY296" s="131"/>
      <c r="BZ296" s="131"/>
      <c r="CA296" s="131"/>
      <c r="CB296" s="131"/>
      <c r="CC296" s="131"/>
      <c r="CD296" s="117"/>
      <c r="CE296" s="117"/>
      <c r="CF296" s="117"/>
      <c r="CG296" s="117"/>
      <c r="CH296" s="117"/>
      <c r="CI296" s="117"/>
      <c r="CJ296" s="117"/>
      <c r="CK296" s="117"/>
      <c r="CL296" s="117"/>
      <c r="CM296" s="117"/>
      <c r="CN296" s="117"/>
      <c r="CO296" s="117"/>
      <c r="CP296" s="117"/>
      <c r="CQ296" s="117"/>
      <c r="CR296" s="117"/>
      <c r="CS296" s="117"/>
      <c r="CT296" s="117"/>
      <c r="CU296" s="117"/>
      <c r="CV296" s="117"/>
      <c r="CW296" s="117"/>
      <c r="CX296" s="117"/>
      <c r="CY296" s="117"/>
      <c r="CZ296" s="117"/>
      <c r="DA296" s="117"/>
      <c r="DB296" s="117"/>
      <c r="DC296" s="117"/>
      <c r="DD296" s="117"/>
      <c r="DE296" s="117"/>
      <c r="DF296" s="117"/>
      <c r="DG296" s="117"/>
      <c r="DH296" s="117"/>
      <c r="DI296" s="117"/>
      <c r="DJ296" s="117"/>
      <c r="DK296" s="117"/>
      <c r="DL296" s="117"/>
      <c r="DM296" s="117"/>
      <c r="DN296" s="117"/>
      <c r="DO296" s="117"/>
      <c r="DP296" s="117"/>
      <c r="DQ296" s="117"/>
      <c r="DR296" s="117"/>
      <c r="DS296" s="117"/>
      <c r="DT296" s="117"/>
      <c r="DU296" s="117"/>
      <c r="DV296" s="117"/>
      <c r="DW296" s="117"/>
      <c r="DX296" s="117"/>
      <c r="DY296" s="117"/>
      <c r="DZ296" s="21"/>
      <c r="EA296" s="21"/>
      <c r="EB296" s="21"/>
      <c r="EC296" s="21"/>
      <c r="ED296" s="21"/>
      <c r="EE296" s="21"/>
      <c r="EF296" s="21"/>
      <c r="EG296" s="21"/>
      <c r="EH296" s="21"/>
      <c r="EI296" s="21"/>
      <c r="EJ296" s="21"/>
      <c r="EK296" s="21"/>
      <c r="EL296" s="21"/>
      <c r="EM296" s="21"/>
      <c r="EN296" s="21"/>
      <c r="EO296" s="21"/>
      <c r="EP296" s="21"/>
      <c r="EQ296" s="21"/>
      <c r="ER296" s="21"/>
      <c r="ES296" s="21"/>
      <c r="ET296" s="21"/>
      <c r="EU296" s="21"/>
      <c r="EV296" s="21"/>
      <c r="EW296" s="21"/>
      <c r="EX296" s="21"/>
      <c r="EY296" s="21"/>
      <c r="EZ296" s="21"/>
      <c r="FA296" s="21"/>
      <c r="FB296" s="21"/>
      <c r="FC296" s="21"/>
      <c r="FD296" s="21"/>
      <c r="FE296" s="21"/>
      <c r="FF296" s="21"/>
      <c r="FG296" s="21"/>
      <c r="FH296" s="21"/>
      <c r="FI296" s="21"/>
      <c r="FJ296" s="21"/>
      <c r="FK296" s="21"/>
      <c r="FL296" s="21"/>
      <c r="FM296" s="21"/>
      <c r="FN296" s="21"/>
      <c r="FO296" s="21"/>
      <c r="FP296" s="21"/>
      <c r="FQ296" s="21"/>
      <c r="FR296" s="21"/>
      <c r="FS296" s="21"/>
      <c r="FT296" s="21"/>
      <c r="FU296" s="21"/>
      <c r="FV296" s="21"/>
      <c r="FW296" s="21"/>
      <c r="FX296" s="21"/>
      <c r="FY296" s="21"/>
      <c r="FZ296" s="21"/>
      <c r="GA296" s="21"/>
      <c r="GB296" s="21"/>
      <c r="GC296" s="21"/>
      <c r="GD296" s="21"/>
      <c r="GE296" s="21"/>
      <c r="GF296" s="21"/>
      <c r="GG296" s="21"/>
      <c r="GH296" s="21"/>
    </row>
    <row r="297" spans="1:190" ht="16.5" customHeight="1">
      <c r="A297" s="83"/>
      <c r="B297" s="83"/>
      <c r="C297" s="83"/>
      <c r="D297" s="85"/>
      <c r="E297" s="128"/>
      <c r="F297" s="129"/>
      <c r="G297" s="129"/>
      <c r="H297" s="129"/>
      <c r="I297" s="129"/>
      <c r="J297" s="129"/>
      <c r="K297" s="129"/>
      <c r="L297" s="129"/>
      <c r="M297" s="88"/>
      <c r="N297" s="88"/>
      <c r="O297" s="88"/>
      <c r="P297" s="88"/>
      <c r="Q297" s="88"/>
      <c r="R297" s="88"/>
      <c r="S297" s="130"/>
      <c r="T297" s="130"/>
      <c r="U297" s="130"/>
      <c r="V297" s="130"/>
      <c r="W297" s="130"/>
      <c r="X297" s="130"/>
      <c r="Y297" s="90"/>
      <c r="Z297" s="90"/>
      <c r="AA297" s="90"/>
      <c r="AB297" s="90"/>
      <c r="AC297" s="90"/>
      <c r="AD297" s="90"/>
      <c r="AE297" s="91"/>
      <c r="AF297" s="91"/>
      <c r="AG297" s="91"/>
      <c r="AH297" s="91"/>
      <c r="AI297" s="91"/>
      <c r="AJ297" s="91"/>
      <c r="AK297" s="226"/>
      <c r="AL297" s="226"/>
      <c r="AM297" s="226"/>
      <c r="AN297" s="226"/>
      <c r="AO297" s="226"/>
      <c r="AP297" s="226"/>
      <c r="AQ297" s="92"/>
      <c r="AR297" s="92"/>
      <c r="AS297" s="92"/>
      <c r="AT297" s="92"/>
      <c r="AU297" s="92"/>
      <c r="AV297" s="92"/>
      <c r="AW297" s="92"/>
      <c r="AX297" s="92"/>
      <c r="AY297" s="92"/>
      <c r="AZ297" s="91"/>
      <c r="BA297" s="91"/>
      <c r="BB297" s="91"/>
      <c r="BC297" s="91"/>
      <c r="BD297" s="117"/>
      <c r="BE297" s="131"/>
      <c r="BF297" s="131"/>
      <c r="BG297" s="131"/>
      <c r="BH297" s="131"/>
      <c r="BI297" s="131"/>
      <c r="BJ297" s="131"/>
      <c r="BK297" s="131"/>
      <c r="BL297" s="131"/>
      <c r="BM297" s="131"/>
      <c r="BN297" s="131"/>
      <c r="BO297" s="131"/>
      <c r="BP297" s="131"/>
      <c r="BQ297" s="131"/>
      <c r="BR297" s="131"/>
      <c r="BS297" s="131"/>
      <c r="BT297" s="131"/>
      <c r="BU297" s="131"/>
      <c r="BV297" s="131"/>
      <c r="BW297" s="131"/>
      <c r="BX297" s="131"/>
      <c r="BY297" s="131"/>
      <c r="BZ297" s="131"/>
      <c r="CA297" s="131"/>
      <c r="CB297" s="131"/>
      <c r="CC297" s="131"/>
      <c r="CD297" s="117"/>
      <c r="CE297" s="117"/>
      <c r="CF297" s="117"/>
      <c r="CG297" s="117"/>
      <c r="CH297" s="117"/>
      <c r="CI297" s="117"/>
      <c r="CJ297" s="117"/>
      <c r="CK297" s="117"/>
      <c r="CL297" s="117"/>
      <c r="CM297" s="117"/>
      <c r="CN297" s="117"/>
      <c r="CO297" s="117"/>
      <c r="CP297" s="117"/>
      <c r="CQ297" s="117"/>
      <c r="CR297" s="117"/>
      <c r="CS297" s="117"/>
      <c r="CT297" s="117"/>
      <c r="CU297" s="117"/>
      <c r="CV297" s="117"/>
      <c r="CW297" s="117"/>
      <c r="CX297" s="117"/>
      <c r="CY297" s="117"/>
      <c r="CZ297" s="117"/>
      <c r="DA297" s="117"/>
      <c r="DB297" s="117"/>
      <c r="DC297" s="117"/>
      <c r="DD297" s="117"/>
      <c r="DE297" s="117"/>
      <c r="DF297" s="117"/>
      <c r="DG297" s="117"/>
      <c r="DH297" s="117"/>
      <c r="DI297" s="117"/>
      <c r="DJ297" s="117"/>
      <c r="DK297" s="117"/>
      <c r="DL297" s="117"/>
      <c r="DM297" s="117"/>
      <c r="DN297" s="117"/>
      <c r="DO297" s="117"/>
      <c r="DP297" s="117"/>
      <c r="DQ297" s="117"/>
      <c r="DR297" s="117"/>
      <c r="DS297" s="117"/>
      <c r="DT297" s="117"/>
      <c r="DU297" s="117"/>
      <c r="DV297" s="117"/>
      <c r="DW297" s="117"/>
      <c r="DX297" s="117"/>
      <c r="DY297" s="117"/>
      <c r="DZ297" s="21"/>
      <c r="EA297" s="21"/>
      <c r="EB297" s="21"/>
      <c r="EC297" s="21"/>
      <c r="ED297" s="21"/>
      <c r="EE297" s="21"/>
      <c r="EF297" s="21"/>
      <c r="EG297" s="21"/>
      <c r="EH297" s="21"/>
      <c r="EI297" s="21"/>
      <c r="EJ297" s="21"/>
      <c r="EK297" s="21"/>
      <c r="EL297" s="21"/>
      <c r="EM297" s="21"/>
      <c r="EN297" s="21"/>
      <c r="EO297" s="21"/>
      <c r="EP297" s="21"/>
      <c r="EQ297" s="21"/>
      <c r="ER297" s="21"/>
      <c r="ES297" s="21"/>
      <c r="ET297" s="21"/>
      <c r="EU297" s="21"/>
      <c r="EV297" s="21"/>
      <c r="EW297" s="21"/>
      <c r="EX297" s="21"/>
      <c r="EY297" s="21"/>
      <c r="EZ297" s="21"/>
      <c r="FA297" s="21"/>
      <c r="FB297" s="21"/>
      <c r="FC297" s="21"/>
      <c r="FD297" s="21"/>
      <c r="FE297" s="21"/>
      <c r="FF297" s="21"/>
      <c r="FG297" s="21"/>
      <c r="FH297" s="21"/>
      <c r="FI297" s="21"/>
      <c r="FJ297" s="21"/>
      <c r="FK297" s="21"/>
      <c r="FL297" s="21"/>
      <c r="FM297" s="21"/>
      <c r="FN297" s="21"/>
      <c r="FO297" s="21"/>
      <c r="FP297" s="21"/>
      <c r="FQ297" s="21"/>
      <c r="FR297" s="21"/>
      <c r="FS297" s="21"/>
      <c r="FT297" s="21"/>
      <c r="FU297" s="21"/>
      <c r="FV297" s="21"/>
      <c r="FW297" s="21"/>
      <c r="FX297" s="21"/>
      <c r="FY297" s="21"/>
      <c r="FZ297" s="21"/>
      <c r="GA297" s="21"/>
      <c r="GB297" s="21"/>
      <c r="GC297" s="21"/>
      <c r="GD297" s="21"/>
      <c r="GE297" s="21"/>
      <c r="GF297" s="21"/>
      <c r="GG297" s="21"/>
      <c r="GH297" s="21"/>
    </row>
    <row r="298" spans="1:190" ht="16.5" customHeight="1">
      <c r="A298" s="83"/>
      <c r="B298" s="83"/>
      <c r="C298" s="83"/>
      <c r="D298" s="85"/>
      <c r="E298" s="128"/>
      <c r="F298" s="129"/>
      <c r="G298" s="129"/>
      <c r="H298" s="129"/>
      <c r="I298" s="129"/>
      <c r="J298" s="129"/>
      <c r="K298" s="129"/>
      <c r="L298" s="129"/>
      <c r="M298" s="88"/>
      <c r="N298" s="88"/>
      <c r="O298" s="88"/>
      <c r="P298" s="88"/>
      <c r="Q298" s="88"/>
      <c r="R298" s="88"/>
      <c r="S298" s="130"/>
      <c r="T298" s="130"/>
      <c r="U298" s="130"/>
      <c r="V298" s="130"/>
      <c r="W298" s="130"/>
      <c r="X298" s="130"/>
      <c r="Y298" s="90"/>
      <c r="Z298" s="90"/>
      <c r="AA298" s="90"/>
      <c r="AB298" s="90"/>
      <c r="AC298" s="90"/>
      <c r="AD298" s="90"/>
      <c r="AE298" s="91"/>
      <c r="AF298" s="91"/>
      <c r="AG298" s="91"/>
      <c r="AH298" s="91"/>
      <c r="AI298" s="91"/>
      <c r="AJ298" s="91"/>
      <c r="AK298" s="226"/>
      <c r="AL298" s="226"/>
      <c r="AM298" s="226"/>
      <c r="AN298" s="226"/>
      <c r="AO298" s="226"/>
      <c r="AP298" s="226"/>
      <c r="AQ298" s="92"/>
      <c r="AR298" s="92"/>
      <c r="AS298" s="92"/>
      <c r="AT298" s="92"/>
      <c r="AU298" s="92"/>
      <c r="AV298" s="92"/>
      <c r="AW298" s="92"/>
      <c r="AX298" s="92"/>
      <c r="AY298" s="92"/>
      <c r="AZ298" s="91"/>
      <c r="BA298" s="91"/>
      <c r="BB298" s="91"/>
      <c r="BC298" s="91"/>
      <c r="BD298" s="117"/>
      <c r="BE298" s="131"/>
      <c r="BF298" s="131"/>
      <c r="BG298" s="131"/>
      <c r="BH298" s="131"/>
      <c r="BI298" s="131"/>
      <c r="BJ298" s="131"/>
      <c r="BK298" s="131"/>
      <c r="BL298" s="131"/>
      <c r="BM298" s="131"/>
      <c r="BN298" s="131"/>
      <c r="BO298" s="131"/>
      <c r="BP298" s="131"/>
      <c r="BQ298" s="131"/>
      <c r="BR298" s="131"/>
      <c r="BS298" s="131"/>
      <c r="BT298" s="131"/>
      <c r="BU298" s="131"/>
      <c r="BV298" s="131"/>
      <c r="BW298" s="131"/>
      <c r="BX298" s="131"/>
      <c r="BY298" s="131"/>
      <c r="BZ298" s="131"/>
      <c r="CA298" s="131"/>
      <c r="CB298" s="131"/>
      <c r="CC298" s="131"/>
      <c r="CD298" s="117"/>
      <c r="CE298" s="117"/>
      <c r="CF298" s="117"/>
      <c r="CG298" s="117"/>
      <c r="CH298" s="117"/>
      <c r="CI298" s="117"/>
      <c r="CJ298" s="117"/>
      <c r="CK298" s="117"/>
      <c r="CL298" s="117"/>
      <c r="CM298" s="117"/>
      <c r="CN298" s="117"/>
      <c r="CO298" s="117"/>
      <c r="CP298" s="117"/>
      <c r="CQ298" s="117"/>
      <c r="CR298" s="117"/>
      <c r="CS298" s="117"/>
      <c r="CT298" s="117"/>
      <c r="CU298" s="117"/>
      <c r="CV298" s="117"/>
      <c r="CW298" s="117"/>
      <c r="CX298" s="117"/>
      <c r="CY298" s="117"/>
      <c r="CZ298" s="117"/>
      <c r="DA298" s="117"/>
      <c r="DB298" s="117"/>
      <c r="DC298" s="117"/>
      <c r="DD298" s="117"/>
      <c r="DE298" s="117"/>
      <c r="DF298" s="117"/>
      <c r="DG298" s="117"/>
      <c r="DH298" s="117"/>
      <c r="DI298" s="117"/>
      <c r="DJ298" s="117"/>
      <c r="DK298" s="117"/>
      <c r="DL298" s="117"/>
      <c r="DM298" s="117"/>
      <c r="DN298" s="117"/>
      <c r="DO298" s="117"/>
      <c r="DP298" s="117"/>
      <c r="DQ298" s="117"/>
      <c r="DR298" s="117"/>
      <c r="DS298" s="117"/>
      <c r="DT298" s="117"/>
      <c r="DU298" s="117"/>
      <c r="DV298" s="117"/>
      <c r="DW298" s="117"/>
      <c r="DX298" s="117"/>
      <c r="DY298" s="117"/>
      <c r="DZ298" s="21"/>
      <c r="EA298" s="21"/>
      <c r="EB298" s="21"/>
      <c r="EC298" s="21"/>
      <c r="ED298" s="21"/>
      <c r="EE298" s="21"/>
      <c r="EF298" s="21"/>
      <c r="EG298" s="21"/>
      <c r="EH298" s="21"/>
      <c r="EI298" s="21"/>
      <c r="EJ298" s="21"/>
      <c r="EK298" s="21"/>
      <c r="EL298" s="21"/>
      <c r="EM298" s="21"/>
      <c r="EN298" s="21"/>
      <c r="EO298" s="21"/>
      <c r="EP298" s="21"/>
      <c r="EQ298" s="21"/>
      <c r="ER298" s="21"/>
      <c r="ES298" s="21"/>
      <c r="ET298" s="21"/>
      <c r="EU298" s="21"/>
      <c r="EV298" s="21"/>
      <c r="EW298" s="21"/>
      <c r="EX298" s="21"/>
      <c r="EY298" s="21"/>
      <c r="EZ298" s="21"/>
      <c r="FA298" s="21"/>
      <c r="FB298" s="21"/>
      <c r="FC298" s="21"/>
      <c r="FD298" s="21"/>
      <c r="FE298" s="21"/>
      <c r="FF298" s="21"/>
      <c r="FG298" s="21"/>
      <c r="FH298" s="21"/>
      <c r="FI298" s="21"/>
      <c r="FJ298" s="21"/>
      <c r="FK298" s="21"/>
      <c r="FL298" s="21"/>
      <c r="FM298" s="21"/>
      <c r="FN298" s="21"/>
      <c r="FO298" s="21"/>
      <c r="FP298" s="21"/>
      <c r="FQ298" s="21"/>
      <c r="FR298" s="21"/>
      <c r="FS298" s="21"/>
      <c r="FT298" s="21"/>
      <c r="FU298" s="21"/>
      <c r="FV298" s="21"/>
      <c r="FW298" s="21"/>
      <c r="FX298" s="21"/>
      <c r="FY298" s="21"/>
      <c r="FZ298" s="21"/>
      <c r="GA298" s="21"/>
      <c r="GB298" s="21"/>
      <c r="GC298" s="21"/>
      <c r="GD298" s="21"/>
      <c r="GE298" s="21"/>
      <c r="GF298" s="21"/>
      <c r="GG298" s="21"/>
      <c r="GH298" s="21"/>
    </row>
    <row r="299" spans="1:190" ht="16.5" customHeight="1">
      <c r="A299" s="83"/>
      <c r="B299" s="83"/>
      <c r="C299" s="83"/>
      <c r="D299" s="85"/>
      <c r="E299" s="128"/>
      <c r="F299" s="129"/>
      <c r="G299" s="129"/>
      <c r="H299" s="129"/>
      <c r="I299" s="129"/>
      <c r="J299" s="129"/>
      <c r="K299" s="129"/>
      <c r="L299" s="129"/>
      <c r="M299" s="88"/>
      <c r="N299" s="88"/>
      <c r="O299" s="88"/>
      <c r="P299" s="88"/>
      <c r="Q299" s="88"/>
      <c r="R299" s="88"/>
      <c r="S299" s="130"/>
      <c r="T299" s="130"/>
      <c r="U299" s="130"/>
      <c r="V299" s="130"/>
      <c r="W299" s="130"/>
      <c r="X299" s="130"/>
      <c r="Y299" s="90"/>
      <c r="Z299" s="90"/>
      <c r="AA299" s="90"/>
      <c r="AB299" s="90"/>
      <c r="AC299" s="90"/>
      <c r="AD299" s="90"/>
      <c r="AE299" s="91"/>
      <c r="AF299" s="91"/>
      <c r="AG299" s="91"/>
      <c r="AH299" s="91"/>
      <c r="AI299" s="91"/>
      <c r="AJ299" s="91"/>
      <c r="AK299" s="226"/>
      <c r="AL299" s="226"/>
      <c r="AM299" s="226"/>
      <c r="AN299" s="226"/>
      <c r="AO299" s="226"/>
      <c r="AP299" s="226"/>
      <c r="AQ299" s="92"/>
      <c r="AR299" s="92"/>
      <c r="AS299" s="92"/>
      <c r="AT299" s="92"/>
      <c r="AU299" s="92"/>
      <c r="AV299" s="92"/>
      <c r="AW299" s="92"/>
      <c r="AX299" s="92"/>
      <c r="AY299" s="92"/>
      <c r="AZ299" s="91"/>
      <c r="BA299" s="91"/>
      <c r="BB299" s="91"/>
      <c r="BC299" s="91"/>
      <c r="BD299" s="117"/>
      <c r="BE299" s="131"/>
      <c r="BF299" s="131"/>
      <c r="BG299" s="131"/>
      <c r="BH299" s="131"/>
      <c r="BI299" s="131"/>
      <c r="BJ299" s="131"/>
      <c r="BK299" s="131"/>
      <c r="BL299" s="131"/>
      <c r="BM299" s="131"/>
      <c r="BN299" s="131"/>
      <c r="BO299" s="131"/>
      <c r="BP299" s="131"/>
      <c r="BQ299" s="131"/>
      <c r="BR299" s="131"/>
      <c r="BS299" s="131"/>
      <c r="BT299" s="131"/>
      <c r="BU299" s="131"/>
      <c r="BV299" s="131"/>
      <c r="BW299" s="131"/>
      <c r="BX299" s="131"/>
      <c r="BY299" s="131"/>
      <c r="BZ299" s="131"/>
      <c r="CA299" s="131"/>
      <c r="CB299" s="131"/>
      <c r="CC299" s="131"/>
      <c r="CD299" s="117"/>
      <c r="CE299" s="117"/>
      <c r="CF299" s="117"/>
      <c r="CG299" s="117"/>
      <c r="CH299" s="117"/>
      <c r="CI299" s="117"/>
      <c r="CJ299" s="117"/>
      <c r="CK299" s="117"/>
      <c r="CL299" s="117"/>
      <c r="CM299" s="117"/>
      <c r="CN299" s="117"/>
      <c r="CO299" s="117"/>
      <c r="CP299" s="117"/>
      <c r="CQ299" s="117"/>
      <c r="CR299" s="117"/>
      <c r="CS299" s="117"/>
      <c r="CT299" s="117"/>
      <c r="CU299" s="117"/>
      <c r="CV299" s="117"/>
      <c r="CW299" s="117"/>
      <c r="CX299" s="117"/>
      <c r="CY299" s="117"/>
      <c r="CZ299" s="117"/>
      <c r="DA299" s="117"/>
      <c r="DB299" s="117"/>
      <c r="DC299" s="117"/>
      <c r="DD299" s="117"/>
      <c r="DE299" s="117"/>
      <c r="DF299" s="117"/>
      <c r="DG299" s="117"/>
      <c r="DH299" s="117"/>
      <c r="DI299" s="117"/>
      <c r="DJ299" s="117"/>
      <c r="DK299" s="117"/>
      <c r="DL299" s="117"/>
      <c r="DM299" s="117"/>
      <c r="DN299" s="117"/>
      <c r="DO299" s="117"/>
      <c r="DP299" s="117"/>
      <c r="DQ299" s="117"/>
      <c r="DR299" s="117"/>
      <c r="DS299" s="117"/>
      <c r="DT299" s="117"/>
      <c r="DU299" s="117"/>
      <c r="DV299" s="117"/>
      <c r="DW299" s="117"/>
      <c r="DX299" s="117"/>
      <c r="DY299" s="117"/>
      <c r="DZ299" s="21"/>
      <c r="EA299" s="21"/>
      <c r="EB299" s="21"/>
      <c r="EC299" s="21"/>
      <c r="ED299" s="21"/>
      <c r="EE299" s="21"/>
      <c r="EF299" s="21"/>
      <c r="EG299" s="21"/>
      <c r="EH299" s="21"/>
      <c r="EI299" s="21"/>
      <c r="EJ299" s="21"/>
      <c r="EK299" s="21"/>
      <c r="EL299" s="21"/>
      <c r="EM299" s="21"/>
      <c r="EN299" s="21"/>
      <c r="EO299" s="21"/>
      <c r="EP299" s="21"/>
      <c r="EQ299" s="21"/>
      <c r="ER299" s="21"/>
      <c r="ES299" s="21"/>
      <c r="ET299" s="21"/>
      <c r="EU299" s="21"/>
      <c r="EV299" s="21"/>
      <c r="EW299" s="21"/>
      <c r="EX299" s="21"/>
      <c r="EY299" s="21"/>
      <c r="EZ299" s="21"/>
      <c r="FA299" s="21"/>
      <c r="FB299" s="21"/>
      <c r="FC299" s="21"/>
      <c r="FD299" s="21"/>
      <c r="FE299" s="21"/>
      <c r="FF299" s="21"/>
      <c r="FG299" s="21"/>
      <c r="FH299" s="21"/>
      <c r="FI299" s="21"/>
      <c r="FJ299" s="21"/>
      <c r="FK299" s="21"/>
      <c r="FL299" s="21"/>
      <c r="FM299" s="21"/>
      <c r="FN299" s="21"/>
      <c r="FO299" s="21"/>
      <c r="FP299" s="21"/>
      <c r="FQ299" s="21"/>
      <c r="FR299" s="21"/>
      <c r="FS299" s="21"/>
      <c r="FT299" s="21"/>
      <c r="FU299" s="21"/>
      <c r="FV299" s="21"/>
      <c r="FW299" s="21"/>
      <c r="FX299" s="21"/>
      <c r="FY299" s="21"/>
      <c r="FZ299" s="21"/>
      <c r="GA299" s="21"/>
      <c r="GB299" s="21"/>
      <c r="GC299" s="21"/>
      <c r="GD299" s="21"/>
      <c r="GE299" s="21"/>
      <c r="GF299" s="21"/>
      <c r="GG299" s="21"/>
      <c r="GH299" s="21"/>
    </row>
    <row r="300" spans="1:190" ht="16.5" customHeight="1">
      <c r="A300" s="83"/>
      <c r="B300" s="83"/>
      <c r="C300" s="83"/>
      <c r="D300" s="85"/>
      <c r="E300" s="128"/>
      <c r="F300" s="129"/>
      <c r="G300" s="129"/>
      <c r="H300" s="129"/>
      <c r="I300" s="129"/>
      <c r="J300" s="129"/>
      <c r="K300" s="129"/>
      <c r="L300" s="129"/>
      <c r="M300" s="88"/>
      <c r="N300" s="88"/>
      <c r="O300" s="88"/>
      <c r="P300" s="88"/>
      <c r="Q300" s="88"/>
      <c r="R300" s="88"/>
      <c r="S300" s="130"/>
      <c r="T300" s="130"/>
      <c r="U300" s="130"/>
      <c r="V300" s="130"/>
      <c r="W300" s="130"/>
      <c r="X300" s="130"/>
      <c r="Y300" s="90"/>
      <c r="Z300" s="90"/>
      <c r="AA300" s="90"/>
      <c r="AB300" s="90"/>
      <c r="AC300" s="90"/>
      <c r="AD300" s="90"/>
      <c r="AE300" s="91"/>
      <c r="AF300" s="91"/>
      <c r="AG300" s="91"/>
      <c r="AH300" s="91"/>
      <c r="AI300" s="91"/>
      <c r="AJ300" s="91"/>
      <c r="AK300" s="226"/>
      <c r="AL300" s="226"/>
      <c r="AM300" s="226"/>
      <c r="AN300" s="226"/>
      <c r="AO300" s="226"/>
      <c r="AP300" s="226"/>
      <c r="AQ300" s="92"/>
      <c r="AR300" s="92"/>
      <c r="AS300" s="92"/>
      <c r="AT300" s="92"/>
      <c r="AU300" s="92"/>
      <c r="AV300" s="92"/>
      <c r="AW300" s="92"/>
      <c r="AX300" s="92"/>
      <c r="AY300" s="92"/>
      <c r="AZ300" s="91"/>
      <c r="BA300" s="91"/>
      <c r="BB300" s="91"/>
      <c r="BC300" s="91"/>
      <c r="BD300" s="117"/>
      <c r="BE300" s="131"/>
      <c r="BF300" s="131"/>
      <c r="BG300" s="131"/>
      <c r="BH300" s="131"/>
      <c r="BI300" s="131"/>
      <c r="BJ300" s="131"/>
      <c r="BK300" s="131"/>
      <c r="BL300" s="131"/>
      <c r="BM300" s="131"/>
      <c r="BN300" s="131"/>
      <c r="BO300" s="131"/>
      <c r="BP300" s="131"/>
      <c r="BQ300" s="131"/>
      <c r="BR300" s="131"/>
      <c r="BS300" s="131"/>
      <c r="BT300" s="131"/>
      <c r="BU300" s="131"/>
      <c r="BV300" s="131"/>
      <c r="BW300" s="131"/>
      <c r="BX300" s="131"/>
      <c r="BY300" s="131"/>
      <c r="BZ300" s="131"/>
      <c r="CA300" s="131"/>
      <c r="CB300" s="131"/>
      <c r="CC300" s="131"/>
      <c r="CD300" s="117"/>
      <c r="CE300" s="117"/>
      <c r="CF300" s="117"/>
      <c r="CG300" s="117"/>
      <c r="CH300" s="117"/>
      <c r="CI300" s="117"/>
      <c r="CJ300" s="117"/>
      <c r="CK300" s="117"/>
      <c r="CL300" s="117"/>
      <c r="CM300" s="117"/>
      <c r="CN300" s="117"/>
      <c r="CO300" s="117"/>
      <c r="CP300" s="117"/>
      <c r="CQ300" s="117"/>
      <c r="CR300" s="117"/>
      <c r="CS300" s="117"/>
      <c r="CT300" s="117"/>
      <c r="CU300" s="117"/>
      <c r="CV300" s="117"/>
      <c r="CW300" s="117"/>
      <c r="CX300" s="117"/>
      <c r="CY300" s="117"/>
      <c r="CZ300" s="117"/>
      <c r="DA300" s="117"/>
      <c r="DB300" s="117"/>
      <c r="DC300" s="117"/>
      <c r="DD300" s="117"/>
      <c r="DE300" s="117"/>
      <c r="DF300" s="117"/>
      <c r="DG300" s="117"/>
      <c r="DH300" s="117"/>
      <c r="DI300" s="117"/>
      <c r="DJ300" s="117"/>
      <c r="DK300" s="117"/>
      <c r="DL300" s="117"/>
      <c r="DM300" s="117"/>
      <c r="DN300" s="117"/>
      <c r="DO300" s="117"/>
      <c r="DP300" s="117"/>
      <c r="DQ300" s="117"/>
      <c r="DR300" s="117"/>
      <c r="DS300" s="117"/>
      <c r="DT300" s="117"/>
      <c r="DU300" s="117"/>
      <c r="DV300" s="117"/>
      <c r="DW300" s="117"/>
      <c r="DX300" s="117"/>
      <c r="DY300" s="117"/>
      <c r="DZ300" s="21"/>
      <c r="EA300" s="21"/>
      <c r="EB300" s="21"/>
      <c r="EC300" s="21"/>
      <c r="ED300" s="21"/>
      <c r="EE300" s="21"/>
      <c r="EF300" s="21"/>
      <c r="EG300" s="21"/>
      <c r="EH300" s="21"/>
      <c r="EI300" s="21"/>
      <c r="EJ300" s="21"/>
      <c r="EK300" s="21"/>
      <c r="EL300" s="21"/>
      <c r="EM300" s="21"/>
      <c r="EN300" s="21"/>
      <c r="EO300" s="21"/>
      <c r="EP300" s="21"/>
      <c r="EQ300" s="21"/>
      <c r="ER300" s="21"/>
      <c r="ES300" s="21"/>
      <c r="ET300" s="21"/>
      <c r="EU300" s="21"/>
      <c r="EV300" s="21"/>
      <c r="EW300" s="21"/>
      <c r="EX300" s="21"/>
      <c r="EY300" s="21"/>
      <c r="EZ300" s="21"/>
      <c r="FA300" s="21"/>
      <c r="FB300" s="21"/>
      <c r="FC300" s="21"/>
      <c r="FD300" s="21"/>
      <c r="FE300" s="21"/>
      <c r="FF300" s="21"/>
      <c r="FG300" s="21"/>
      <c r="FH300" s="21"/>
      <c r="FI300" s="21"/>
      <c r="FJ300" s="21"/>
      <c r="FK300" s="21"/>
      <c r="FL300" s="21"/>
      <c r="FM300" s="21"/>
      <c r="FN300" s="21"/>
      <c r="FO300" s="21"/>
      <c r="FP300" s="21"/>
      <c r="FQ300" s="21"/>
      <c r="FR300" s="21"/>
      <c r="FS300" s="21"/>
      <c r="FT300" s="21"/>
      <c r="FU300" s="21"/>
      <c r="FV300" s="21"/>
      <c r="FW300" s="21"/>
      <c r="FX300" s="21"/>
      <c r="FY300" s="21"/>
      <c r="FZ300" s="21"/>
      <c r="GA300" s="21"/>
      <c r="GB300" s="21"/>
      <c r="GC300" s="21"/>
      <c r="GD300" s="21"/>
      <c r="GE300" s="21"/>
      <c r="GF300" s="21"/>
      <c r="GG300" s="21"/>
      <c r="GH300" s="21"/>
    </row>
    <row r="301" spans="1:190" ht="16.5" customHeight="1">
      <c r="A301" s="83"/>
      <c r="B301" s="83"/>
      <c r="C301" s="83"/>
      <c r="D301" s="85"/>
      <c r="E301" s="128"/>
      <c r="F301" s="129"/>
      <c r="G301" s="129"/>
      <c r="H301" s="129"/>
      <c r="I301" s="129"/>
      <c r="J301" s="129"/>
      <c r="K301" s="129"/>
      <c r="L301" s="129"/>
      <c r="M301" s="88"/>
      <c r="N301" s="88"/>
      <c r="O301" s="88"/>
      <c r="P301" s="88"/>
      <c r="Q301" s="88"/>
      <c r="R301" s="88"/>
      <c r="S301" s="130"/>
      <c r="T301" s="130"/>
      <c r="U301" s="130"/>
      <c r="V301" s="130"/>
      <c r="W301" s="130"/>
      <c r="X301" s="130"/>
      <c r="Y301" s="90"/>
      <c r="Z301" s="90"/>
      <c r="AA301" s="90"/>
      <c r="AB301" s="90"/>
      <c r="AC301" s="90"/>
      <c r="AD301" s="90"/>
      <c r="AE301" s="91"/>
      <c r="AF301" s="91"/>
      <c r="AG301" s="91"/>
      <c r="AH301" s="91"/>
      <c r="AI301" s="91"/>
      <c r="AJ301" s="91"/>
      <c r="AK301" s="226"/>
      <c r="AL301" s="226"/>
      <c r="AM301" s="226"/>
      <c r="AN301" s="226"/>
      <c r="AO301" s="226"/>
      <c r="AP301" s="226"/>
      <c r="AQ301" s="92"/>
      <c r="AR301" s="92"/>
      <c r="AS301" s="92"/>
      <c r="AT301" s="92"/>
      <c r="AU301" s="92"/>
      <c r="AV301" s="92"/>
      <c r="AW301" s="92"/>
      <c r="AX301" s="92"/>
      <c r="AY301" s="92"/>
      <c r="AZ301" s="91"/>
      <c r="BA301" s="132"/>
      <c r="BB301" s="91"/>
      <c r="BC301" s="91"/>
      <c r="BD301" s="117"/>
      <c r="BE301" s="131"/>
      <c r="BF301" s="131"/>
      <c r="BG301" s="131"/>
      <c r="BH301" s="131"/>
      <c r="BI301" s="131"/>
      <c r="BJ301" s="131"/>
      <c r="BK301" s="131"/>
      <c r="BL301" s="131"/>
      <c r="BM301" s="131"/>
      <c r="BN301" s="131"/>
      <c r="BO301" s="131"/>
      <c r="BP301" s="131"/>
      <c r="BQ301" s="131"/>
      <c r="BR301" s="131"/>
      <c r="BS301" s="131"/>
      <c r="BT301" s="131"/>
      <c r="BU301" s="131"/>
      <c r="BV301" s="131"/>
      <c r="BW301" s="131"/>
      <c r="BX301" s="131"/>
      <c r="BY301" s="131"/>
      <c r="BZ301" s="131"/>
      <c r="CA301" s="131"/>
      <c r="CB301" s="131"/>
      <c r="CC301" s="131"/>
      <c r="CD301" s="117"/>
      <c r="CE301" s="117"/>
      <c r="CF301" s="117"/>
      <c r="CG301" s="117"/>
      <c r="CH301" s="117"/>
      <c r="CI301" s="117"/>
      <c r="CJ301" s="117"/>
      <c r="CK301" s="117"/>
      <c r="CL301" s="117"/>
      <c r="CM301" s="117"/>
      <c r="CN301" s="117"/>
      <c r="CO301" s="117"/>
      <c r="CP301" s="117"/>
      <c r="CQ301" s="117"/>
      <c r="CR301" s="117"/>
      <c r="CS301" s="117"/>
      <c r="CT301" s="117"/>
      <c r="CU301" s="117"/>
      <c r="CV301" s="117"/>
      <c r="CW301" s="117"/>
      <c r="CX301" s="117"/>
      <c r="CY301" s="117"/>
      <c r="CZ301" s="117"/>
      <c r="DA301" s="117"/>
      <c r="DB301" s="117"/>
      <c r="DC301" s="117"/>
      <c r="DD301" s="117"/>
      <c r="DE301" s="117"/>
      <c r="DF301" s="117"/>
      <c r="DG301" s="117"/>
      <c r="DH301" s="117"/>
      <c r="DI301" s="117"/>
      <c r="DJ301" s="117"/>
      <c r="DK301" s="117"/>
      <c r="DL301" s="117"/>
      <c r="DM301" s="117"/>
      <c r="DN301" s="117"/>
      <c r="DO301" s="117"/>
      <c r="DP301" s="117"/>
      <c r="DQ301" s="117"/>
      <c r="DR301" s="117"/>
      <c r="DS301" s="117"/>
      <c r="DT301" s="117"/>
      <c r="DU301" s="117"/>
      <c r="DV301" s="117"/>
      <c r="DW301" s="117"/>
      <c r="DX301" s="117"/>
      <c r="DY301" s="117"/>
      <c r="DZ301" s="21"/>
      <c r="EA301" s="21"/>
      <c r="EB301" s="21"/>
      <c r="EC301" s="21"/>
      <c r="ED301" s="21"/>
      <c r="EE301" s="21"/>
      <c r="EF301" s="21"/>
      <c r="EG301" s="21"/>
      <c r="EH301" s="21"/>
      <c r="EI301" s="21"/>
      <c r="EJ301" s="21"/>
      <c r="EK301" s="21"/>
      <c r="EL301" s="21"/>
      <c r="EM301" s="21"/>
      <c r="EN301" s="21"/>
      <c r="EO301" s="21"/>
      <c r="EP301" s="21"/>
      <c r="EQ301" s="21"/>
      <c r="ER301" s="21"/>
      <c r="ES301" s="21"/>
      <c r="ET301" s="21"/>
      <c r="EU301" s="21"/>
      <c r="EV301" s="21"/>
      <c r="EW301" s="21"/>
      <c r="EX301" s="21"/>
      <c r="EY301" s="21"/>
      <c r="EZ301" s="21"/>
      <c r="FA301" s="21"/>
      <c r="FB301" s="21"/>
      <c r="FC301" s="21"/>
      <c r="FD301" s="21"/>
      <c r="FE301" s="21"/>
      <c r="FF301" s="21"/>
      <c r="FG301" s="21"/>
      <c r="FH301" s="21"/>
      <c r="FI301" s="21"/>
      <c r="FJ301" s="21"/>
      <c r="FK301" s="21"/>
      <c r="FL301" s="21"/>
      <c r="FM301" s="21"/>
      <c r="FN301" s="21"/>
      <c r="FO301" s="21"/>
      <c r="FP301" s="21"/>
      <c r="FQ301" s="21"/>
      <c r="FR301" s="21"/>
      <c r="FS301" s="21"/>
      <c r="FT301" s="21"/>
      <c r="FU301" s="21"/>
      <c r="FV301" s="21"/>
      <c r="FW301" s="21"/>
      <c r="FX301" s="21"/>
      <c r="FY301" s="21"/>
      <c r="FZ301" s="21"/>
      <c r="GA301" s="21"/>
      <c r="GB301" s="21"/>
      <c r="GC301" s="21"/>
      <c r="GD301" s="21"/>
      <c r="GE301" s="21"/>
      <c r="GF301" s="21"/>
      <c r="GG301" s="21"/>
      <c r="GH301" s="21"/>
    </row>
    <row r="302" spans="1:190" ht="16.5" customHeight="1">
      <c r="A302" s="83"/>
      <c r="B302" s="83"/>
      <c r="C302" s="83"/>
      <c r="D302" s="85"/>
      <c r="E302" s="128"/>
      <c r="F302" s="129"/>
      <c r="G302" s="129"/>
      <c r="H302" s="129"/>
      <c r="I302" s="129"/>
      <c r="J302" s="129"/>
      <c r="K302" s="129"/>
      <c r="L302" s="129"/>
      <c r="M302" s="88"/>
      <c r="N302" s="88"/>
      <c r="O302" s="88"/>
      <c r="P302" s="88"/>
      <c r="Q302" s="88"/>
      <c r="R302" s="88"/>
      <c r="S302" s="130"/>
      <c r="T302" s="130"/>
      <c r="U302" s="130"/>
      <c r="V302" s="130"/>
      <c r="W302" s="130"/>
      <c r="X302" s="130"/>
      <c r="Y302" s="90"/>
      <c r="Z302" s="90"/>
      <c r="AA302" s="90"/>
      <c r="AB302" s="90"/>
      <c r="AC302" s="90"/>
      <c r="AD302" s="90"/>
      <c r="AE302" s="91"/>
      <c r="AF302" s="91"/>
      <c r="AG302" s="91"/>
      <c r="AH302" s="91"/>
      <c r="AI302" s="91"/>
      <c r="AJ302" s="91"/>
      <c r="AK302" s="226"/>
      <c r="AL302" s="226"/>
      <c r="AM302" s="226"/>
      <c r="AN302" s="226"/>
      <c r="AO302" s="226"/>
      <c r="AP302" s="226"/>
      <c r="AQ302" s="92"/>
      <c r="AR302" s="92"/>
      <c r="AS302" s="92"/>
      <c r="AT302" s="92"/>
      <c r="AU302" s="92"/>
      <c r="AV302" s="92"/>
      <c r="AW302" s="92"/>
      <c r="AX302" s="92"/>
      <c r="AY302" s="92"/>
      <c r="AZ302" s="91"/>
      <c r="BA302" s="91"/>
      <c r="BB302" s="91"/>
      <c r="BC302" s="91"/>
      <c r="BD302" s="117"/>
      <c r="BE302" s="131"/>
      <c r="BF302" s="131"/>
      <c r="BG302" s="131"/>
      <c r="BH302" s="131"/>
      <c r="BI302" s="131"/>
      <c r="BJ302" s="131"/>
      <c r="BK302" s="131"/>
      <c r="BL302" s="131"/>
      <c r="BM302" s="131"/>
      <c r="BN302" s="131"/>
      <c r="BO302" s="131"/>
      <c r="BP302" s="131"/>
      <c r="BQ302" s="131"/>
      <c r="BR302" s="131"/>
      <c r="BS302" s="131"/>
      <c r="BT302" s="131"/>
      <c r="BU302" s="131"/>
      <c r="BV302" s="131"/>
      <c r="BW302" s="131"/>
      <c r="BX302" s="131"/>
      <c r="BY302" s="131"/>
      <c r="BZ302" s="131"/>
      <c r="CA302" s="131"/>
      <c r="CB302" s="131"/>
      <c r="CC302" s="131"/>
      <c r="CD302" s="117"/>
      <c r="CE302" s="117"/>
      <c r="CF302" s="117"/>
      <c r="CG302" s="117"/>
      <c r="CH302" s="117"/>
      <c r="CI302" s="117"/>
      <c r="CJ302" s="117"/>
      <c r="CK302" s="117"/>
      <c r="CL302" s="117"/>
      <c r="CM302" s="117"/>
      <c r="CN302" s="117"/>
      <c r="CO302" s="117"/>
      <c r="CP302" s="117"/>
      <c r="CQ302" s="117"/>
      <c r="CR302" s="117"/>
      <c r="CS302" s="117"/>
      <c r="CT302" s="117"/>
      <c r="CU302" s="117"/>
      <c r="CV302" s="117"/>
      <c r="CW302" s="117"/>
      <c r="CX302" s="117"/>
      <c r="CY302" s="117"/>
      <c r="CZ302" s="117"/>
      <c r="DA302" s="117"/>
      <c r="DB302" s="117"/>
      <c r="DC302" s="117"/>
      <c r="DD302" s="117"/>
      <c r="DE302" s="117"/>
      <c r="DF302" s="117"/>
      <c r="DG302" s="117"/>
      <c r="DH302" s="117"/>
      <c r="DI302" s="117"/>
      <c r="DJ302" s="117"/>
      <c r="DK302" s="117"/>
      <c r="DL302" s="117"/>
      <c r="DM302" s="117"/>
      <c r="DN302" s="117"/>
      <c r="DO302" s="117"/>
      <c r="DP302" s="117"/>
      <c r="DQ302" s="117"/>
      <c r="DR302" s="117"/>
      <c r="DS302" s="117"/>
      <c r="DT302" s="117"/>
      <c r="DU302" s="117"/>
      <c r="DV302" s="117"/>
      <c r="DW302" s="117"/>
      <c r="DX302" s="117"/>
      <c r="DY302" s="117"/>
      <c r="DZ302" s="21"/>
      <c r="EA302" s="21"/>
      <c r="EB302" s="21"/>
      <c r="EC302" s="21"/>
      <c r="ED302" s="21"/>
      <c r="EE302" s="21"/>
      <c r="EF302" s="21"/>
      <c r="EG302" s="21"/>
      <c r="EH302" s="21"/>
      <c r="EI302" s="21"/>
      <c r="EJ302" s="21"/>
      <c r="EK302" s="21"/>
      <c r="EL302" s="21"/>
      <c r="EM302" s="21"/>
      <c r="EN302" s="21"/>
      <c r="EO302" s="21"/>
      <c r="EP302" s="21"/>
      <c r="EQ302" s="21"/>
      <c r="ER302" s="21"/>
      <c r="ES302" s="21"/>
      <c r="ET302" s="21"/>
      <c r="EU302" s="21"/>
      <c r="EV302" s="21"/>
      <c r="EW302" s="21"/>
      <c r="EX302" s="21"/>
      <c r="EY302" s="21"/>
      <c r="EZ302" s="21"/>
      <c r="FA302" s="21"/>
      <c r="FB302" s="21"/>
      <c r="FC302" s="21"/>
      <c r="FD302" s="21"/>
      <c r="FE302" s="21"/>
      <c r="FF302" s="21"/>
      <c r="FG302" s="21"/>
      <c r="FH302" s="21"/>
      <c r="FI302" s="21"/>
      <c r="FJ302" s="21"/>
      <c r="FK302" s="21"/>
      <c r="FL302" s="21"/>
      <c r="FM302" s="21"/>
      <c r="FN302" s="21"/>
      <c r="FO302" s="21"/>
      <c r="FP302" s="21"/>
      <c r="FQ302" s="21"/>
      <c r="FR302" s="21"/>
      <c r="FS302" s="21"/>
      <c r="FT302" s="21"/>
      <c r="FU302" s="21"/>
      <c r="FV302" s="21"/>
      <c r="FW302" s="21"/>
      <c r="FX302" s="21"/>
      <c r="FY302" s="21"/>
      <c r="FZ302" s="21"/>
      <c r="GA302" s="21"/>
      <c r="GB302" s="21"/>
      <c r="GC302" s="21"/>
      <c r="GD302" s="21"/>
      <c r="GE302" s="21"/>
      <c r="GF302" s="21"/>
      <c r="GG302" s="21"/>
      <c r="GH302" s="21"/>
    </row>
    <row r="303" spans="1:190" ht="16.5" customHeight="1">
      <c r="A303" s="83"/>
      <c r="B303" s="83"/>
      <c r="C303" s="83"/>
      <c r="D303" s="85"/>
      <c r="E303" s="128"/>
      <c r="F303" s="129"/>
      <c r="G303" s="129"/>
      <c r="H303" s="129"/>
      <c r="I303" s="129"/>
      <c r="J303" s="129"/>
      <c r="K303" s="129"/>
      <c r="L303" s="129"/>
      <c r="M303" s="88"/>
      <c r="N303" s="88"/>
      <c r="O303" s="88"/>
      <c r="P303" s="88"/>
      <c r="Q303" s="88"/>
      <c r="R303" s="88"/>
      <c r="S303" s="130"/>
      <c r="T303" s="130"/>
      <c r="U303" s="130"/>
      <c r="V303" s="130"/>
      <c r="W303" s="130"/>
      <c r="X303" s="130"/>
      <c r="Y303" s="90"/>
      <c r="Z303" s="90"/>
      <c r="AA303" s="90"/>
      <c r="AB303" s="90"/>
      <c r="AC303" s="90"/>
      <c r="AD303" s="90"/>
      <c r="AE303" s="91"/>
      <c r="AF303" s="91"/>
      <c r="AG303" s="91"/>
      <c r="AH303" s="91"/>
      <c r="AI303" s="91"/>
      <c r="AJ303" s="91"/>
      <c r="AK303" s="226"/>
      <c r="AL303" s="226"/>
      <c r="AM303" s="226"/>
      <c r="AN303" s="226"/>
      <c r="AO303" s="226"/>
      <c r="AP303" s="226"/>
      <c r="AQ303" s="92"/>
      <c r="AR303" s="92"/>
      <c r="AS303" s="92"/>
      <c r="AT303" s="92"/>
      <c r="AU303" s="92"/>
      <c r="AV303" s="92"/>
      <c r="AW303" s="92"/>
      <c r="AX303" s="92"/>
      <c r="AY303" s="92"/>
      <c r="AZ303" s="91"/>
      <c r="BA303" s="91"/>
      <c r="BB303" s="91"/>
      <c r="BC303" s="91"/>
      <c r="BD303" s="117"/>
      <c r="BE303" s="131"/>
      <c r="BF303" s="131"/>
      <c r="BG303" s="131"/>
      <c r="BH303" s="131"/>
      <c r="BI303" s="131"/>
      <c r="BJ303" s="131"/>
      <c r="BK303" s="131"/>
      <c r="BL303" s="131"/>
      <c r="BM303" s="131"/>
      <c r="BN303" s="131"/>
      <c r="BO303" s="131"/>
      <c r="BP303" s="131"/>
      <c r="BQ303" s="131"/>
      <c r="BR303" s="131"/>
      <c r="BS303" s="131"/>
      <c r="BT303" s="131"/>
      <c r="BU303" s="131"/>
      <c r="BV303" s="131"/>
      <c r="BW303" s="131"/>
      <c r="BX303" s="131"/>
      <c r="BY303" s="131"/>
      <c r="BZ303" s="131"/>
      <c r="CA303" s="131"/>
      <c r="CB303" s="131"/>
      <c r="CC303" s="131"/>
      <c r="CD303" s="117"/>
      <c r="CE303" s="117"/>
      <c r="CF303" s="117"/>
      <c r="CG303" s="117"/>
      <c r="CH303" s="117"/>
      <c r="CI303" s="117"/>
      <c r="CJ303" s="117"/>
      <c r="CK303" s="117"/>
      <c r="CL303" s="117"/>
      <c r="CM303" s="117"/>
      <c r="CN303" s="117"/>
      <c r="CO303" s="117"/>
      <c r="CP303" s="117"/>
      <c r="CQ303" s="117"/>
      <c r="CR303" s="117"/>
      <c r="CS303" s="117"/>
      <c r="CT303" s="117"/>
      <c r="CU303" s="117"/>
      <c r="CV303" s="117"/>
      <c r="CW303" s="117"/>
      <c r="CX303" s="117"/>
      <c r="CY303" s="117"/>
      <c r="CZ303" s="117"/>
      <c r="DA303" s="117"/>
      <c r="DB303" s="117"/>
      <c r="DC303" s="117"/>
      <c r="DD303" s="117"/>
      <c r="DE303" s="117"/>
      <c r="DF303" s="117"/>
      <c r="DG303" s="117"/>
      <c r="DH303" s="117"/>
      <c r="DI303" s="117"/>
      <c r="DJ303" s="117"/>
      <c r="DK303" s="117"/>
      <c r="DL303" s="117"/>
      <c r="DM303" s="117"/>
      <c r="DN303" s="117"/>
      <c r="DO303" s="117"/>
      <c r="DP303" s="117"/>
      <c r="DQ303" s="117"/>
      <c r="DR303" s="117"/>
      <c r="DS303" s="117"/>
      <c r="DT303" s="117"/>
      <c r="DU303" s="117"/>
      <c r="DV303" s="117"/>
      <c r="DW303" s="117"/>
      <c r="DX303" s="117"/>
      <c r="DY303" s="117"/>
      <c r="DZ303" s="21"/>
      <c r="EA303" s="21"/>
      <c r="EB303" s="21"/>
      <c r="EC303" s="21"/>
      <c r="ED303" s="21"/>
      <c r="EE303" s="21"/>
      <c r="EF303" s="21"/>
      <c r="EG303" s="21"/>
      <c r="EH303" s="21"/>
      <c r="EI303" s="21"/>
      <c r="EJ303" s="21"/>
      <c r="EK303" s="21"/>
      <c r="EL303" s="21"/>
      <c r="EM303" s="21"/>
      <c r="EN303" s="21"/>
      <c r="EO303" s="21"/>
      <c r="EP303" s="21"/>
      <c r="EQ303" s="21"/>
      <c r="ER303" s="21"/>
      <c r="ES303" s="21"/>
      <c r="ET303" s="21"/>
      <c r="EU303" s="21"/>
      <c r="EV303" s="21"/>
      <c r="EW303" s="21"/>
      <c r="EX303" s="21"/>
      <c r="EY303" s="21"/>
      <c r="EZ303" s="21"/>
      <c r="FA303" s="21"/>
      <c r="FB303" s="21"/>
      <c r="FC303" s="21"/>
      <c r="FD303" s="21"/>
      <c r="FE303" s="21"/>
      <c r="FF303" s="21"/>
      <c r="FG303" s="21"/>
      <c r="FH303" s="21"/>
      <c r="FI303" s="21"/>
      <c r="FJ303" s="21"/>
      <c r="FK303" s="21"/>
      <c r="FL303" s="21"/>
      <c r="FM303" s="21"/>
      <c r="FN303" s="21"/>
      <c r="FO303" s="21"/>
      <c r="FP303" s="21"/>
      <c r="FQ303" s="21"/>
      <c r="FR303" s="21"/>
      <c r="FS303" s="21"/>
      <c r="FT303" s="21"/>
      <c r="FU303" s="21"/>
      <c r="FV303" s="21"/>
      <c r="FW303" s="21"/>
      <c r="FX303" s="21"/>
      <c r="FY303" s="21"/>
      <c r="FZ303" s="21"/>
      <c r="GA303" s="21"/>
      <c r="GB303" s="21"/>
      <c r="GC303" s="21"/>
      <c r="GD303" s="21"/>
      <c r="GE303" s="21"/>
      <c r="GF303" s="21"/>
      <c r="GG303" s="21"/>
      <c r="GH303" s="21"/>
    </row>
    <row r="304" spans="1:190" ht="16.5" customHeight="1">
      <c r="A304" s="83"/>
      <c r="B304" s="83"/>
      <c r="C304" s="83"/>
      <c r="D304" s="85"/>
      <c r="E304" s="128"/>
      <c r="F304" s="129"/>
      <c r="G304" s="129"/>
      <c r="H304" s="129"/>
      <c r="I304" s="129"/>
      <c r="J304" s="129"/>
      <c r="K304" s="129"/>
      <c r="L304" s="129"/>
      <c r="M304" s="88"/>
      <c r="N304" s="88"/>
      <c r="O304" s="88"/>
      <c r="P304" s="88"/>
      <c r="Q304" s="88"/>
      <c r="R304" s="88"/>
      <c r="S304" s="130"/>
      <c r="T304" s="130"/>
      <c r="U304" s="130"/>
      <c r="V304" s="130"/>
      <c r="W304" s="130"/>
      <c r="X304" s="130"/>
      <c r="Y304" s="90"/>
      <c r="Z304" s="90"/>
      <c r="AA304" s="90"/>
      <c r="AB304" s="90"/>
      <c r="AC304" s="90"/>
      <c r="AD304" s="90"/>
      <c r="AE304" s="91"/>
      <c r="AF304" s="91"/>
      <c r="AG304" s="91"/>
      <c r="AH304" s="91"/>
      <c r="AI304" s="91"/>
      <c r="AJ304" s="91"/>
      <c r="AK304" s="226"/>
      <c r="AL304" s="226"/>
      <c r="AM304" s="226"/>
      <c r="AN304" s="226"/>
      <c r="AO304" s="226"/>
      <c r="AP304" s="226"/>
      <c r="AQ304" s="92"/>
      <c r="AR304" s="92"/>
      <c r="AS304" s="92"/>
      <c r="AT304" s="92"/>
      <c r="AU304" s="92"/>
      <c r="AV304" s="92"/>
      <c r="AW304" s="92"/>
      <c r="AX304" s="92"/>
      <c r="AY304" s="92"/>
      <c r="AZ304" s="91"/>
      <c r="BA304" s="91"/>
      <c r="BB304" s="91"/>
      <c r="BC304" s="91"/>
      <c r="BD304" s="117"/>
      <c r="BE304" s="131"/>
      <c r="BF304" s="131"/>
      <c r="BG304" s="131"/>
      <c r="BH304" s="131"/>
      <c r="BI304" s="131"/>
      <c r="BJ304" s="131"/>
      <c r="BK304" s="131"/>
      <c r="BL304" s="131"/>
      <c r="BM304" s="131"/>
      <c r="BN304" s="131"/>
      <c r="BO304" s="131"/>
      <c r="BP304" s="131"/>
      <c r="BQ304" s="131"/>
      <c r="BR304" s="131"/>
      <c r="BS304" s="131"/>
      <c r="BT304" s="131"/>
      <c r="BU304" s="131"/>
      <c r="BV304" s="131"/>
      <c r="BW304" s="131"/>
      <c r="BX304" s="131"/>
      <c r="BY304" s="131"/>
      <c r="BZ304" s="131"/>
      <c r="CA304" s="131"/>
      <c r="CB304" s="131"/>
      <c r="CC304" s="131"/>
      <c r="CD304" s="117"/>
      <c r="CE304" s="117"/>
      <c r="CF304" s="117"/>
      <c r="CG304" s="117"/>
      <c r="CH304" s="117"/>
      <c r="CI304" s="117"/>
      <c r="CJ304" s="117"/>
      <c r="CK304" s="117"/>
      <c r="CL304" s="117"/>
      <c r="CM304" s="117"/>
      <c r="CN304" s="117"/>
      <c r="CO304" s="117"/>
      <c r="CP304" s="117"/>
      <c r="CQ304" s="117"/>
      <c r="CR304" s="117"/>
      <c r="CS304" s="117"/>
      <c r="CT304" s="117"/>
      <c r="CU304" s="117"/>
      <c r="CV304" s="117"/>
      <c r="CW304" s="117"/>
      <c r="CX304" s="117"/>
      <c r="CY304" s="117"/>
      <c r="CZ304" s="117"/>
      <c r="DA304" s="117"/>
      <c r="DB304" s="117"/>
      <c r="DC304" s="117"/>
      <c r="DD304" s="117"/>
      <c r="DE304" s="117"/>
      <c r="DF304" s="117"/>
      <c r="DG304" s="117"/>
      <c r="DH304" s="117"/>
      <c r="DI304" s="117"/>
      <c r="DJ304" s="117"/>
      <c r="DK304" s="117"/>
      <c r="DL304" s="117"/>
      <c r="DM304" s="117"/>
      <c r="DN304" s="117"/>
      <c r="DO304" s="117"/>
      <c r="DP304" s="117"/>
      <c r="DQ304" s="117"/>
      <c r="DR304" s="117"/>
      <c r="DS304" s="117"/>
      <c r="DT304" s="117"/>
      <c r="DU304" s="117"/>
      <c r="DV304" s="117"/>
      <c r="DW304" s="117"/>
      <c r="DX304" s="117"/>
      <c r="DY304" s="117"/>
      <c r="DZ304" s="21"/>
      <c r="EA304" s="21"/>
      <c r="EB304" s="21"/>
      <c r="EC304" s="21"/>
      <c r="ED304" s="21"/>
      <c r="EE304" s="21"/>
      <c r="EF304" s="21"/>
      <c r="EG304" s="21"/>
      <c r="EH304" s="21"/>
      <c r="EI304" s="21"/>
      <c r="EJ304" s="21"/>
      <c r="EK304" s="21"/>
      <c r="EL304" s="21"/>
      <c r="EM304" s="21"/>
      <c r="EN304" s="21"/>
      <c r="EO304" s="21"/>
      <c r="EP304" s="21"/>
      <c r="EQ304" s="21"/>
      <c r="ER304" s="21"/>
      <c r="ES304" s="21"/>
      <c r="ET304" s="21"/>
      <c r="EU304" s="21"/>
      <c r="EV304" s="21"/>
      <c r="EW304" s="21"/>
      <c r="EX304" s="21"/>
      <c r="EY304" s="21"/>
      <c r="EZ304" s="21"/>
      <c r="FA304" s="21"/>
      <c r="FB304" s="21"/>
      <c r="FC304" s="21"/>
      <c r="FD304" s="21"/>
      <c r="FE304" s="21"/>
      <c r="FF304" s="21"/>
      <c r="FG304" s="21"/>
      <c r="FH304" s="21"/>
      <c r="FI304" s="21"/>
      <c r="FJ304" s="21"/>
      <c r="FK304" s="21"/>
      <c r="FL304" s="21"/>
      <c r="FM304" s="21"/>
      <c r="FN304" s="21"/>
      <c r="FO304" s="21"/>
      <c r="FP304" s="21"/>
      <c r="FQ304" s="21"/>
      <c r="FR304" s="21"/>
      <c r="FS304" s="21"/>
      <c r="FT304" s="21"/>
      <c r="FU304" s="21"/>
      <c r="FV304" s="21"/>
      <c r="FW304" s="21"/>
      <c r="FX304" s="21"/>
      <c r="FY304" s="21"/>
      <c r="FZ304" s="21"/>
      <c r="GA304" s="21"/>
      <c r="GB304" s="21"/>
      <c r="GC304" s="21"/>
      <c r="GD304" s="21"/>
      <c r="GE304" s="21"/>
      <c r="GF304" s="21"/>
      <c r="GG304" s="21"/>
      <c r="GH304" s="21"/>
    </row>
    <row r="305" spans="1:190" ht="16.5" customHeight="1">
      <c r="A305" s="83"/>
      <c r="B305" s="83"/>
      <c r="C305" s="83"/>
      <c r="D305" s="85"/>
      <c r="E305" s="128"/>
      <c r="F305" s="129"/>
      <c r="G305" s="129"/>
      <c r="H305" s="129"/>
      <c r="I305" s="129"/>
      <c r="J305" s="129"/>
      <c r="K305" s="129"/>
      <c r="L305" s="129"/>
      <c r="M305" s="88"/>
      <c r="N305" s="88"/>
      <c r="O305" s="88"/>
      <c r="P305" s="88"/>
      <c r="Q305" s="88"/>
      <c r="R305" s="88"/>
      <c r="S305" s="130"/>
      <c r="T305" s="130"/>
      <c r="U305" s="130"/>
      <c r="V305" s="130"/>
      <c r="W305" s="130"/>
      <c r="X305" s="130"/>
      <c r="Y305" s="90"/>
      <c r="Z305" s="90"/>
      <c r="AA305" s="90"/>
      <c r="AB305" s="90"/>
      <c r="AC305" s="90"/>
      <c r="AD305" s="90"/>
      <c r="AE305" s="91"/>
      <c r="AF305" s="91"/>
      <c r="AG305" s="91"/>
      <c r="AH305" s="91"/>
      <c r="AI305" s="91"/>
      <c r="AJ305" s="91"/>
      <c r="AK305" s="226"/>
      <c r="AL305" s="226"/>
      <c r="AM305" s="226"/>
      <c r="AN305" s="226"/>
      <c r="AO305" s="226"/>
      <c r="AP305" s="226"/>
      <c r="AQ305" s="92"/>
      <c r="AR305" s="92"/>
      <c r="AS305" s="92"/>
      <c r="AT305" s="92"/>
      <c r="AU305" s="92"/>
      <c r="AV305" s="92"/>
      <c r="AW305" s="92"/>
      <c r="AX305" s="92"/>
      <c r="AY305" s="92"/>
      <c r="AZ305" s="91"/>
      <c r="BA305" s="91"/>
      <c r="BB305" s="91"/>
      <c r="BC305" s="91"/>
      <c r="BD305" s="117"/>
      <c r="BE305" s="131"/>
      <c r="BF305" s="131"/>
      <c r="BG305" s="131"/>
      <c r="BH305" s="131"/>
      <c r="BI305" s="131"/>
      <c r="BJ305" s="131"/>
      <c r="BK305" s="131"/>
      <c r="BL305" s="131"/>
      <c r="BM305" s="131"/>
      <c r="BN305" s="131"/>
      <c r="BO305" s="131"/>
      <c r="BP305" s="131"/>
      <c r="BQ305" s="131"/>
      <c r="BR305" s="131"/>
      <c r="BS305" s="131"/>
      <c r="BT305" s="131"/>
      <c r="BU305" s="131"/>
      <c r="BV305" s="131"/>
      <c r="BW305" s="131"/>
      <c r="BX305" s="131"/>
      <c r="BY305" s="131"/>
      <c r="BZ305" s="131"/>
      <c r="CA305" s="131"/>
      <c r="CB305" s="131"/>
      <c r="CC305" s="131"/>
      <c r="CD305" s="117"/>
      <c r="CE305" s="117"/>
      <c r="CF305" s="117"/>
      <c r="CG305" s="117"/>
      <c r="CH305" s="117"/>
      <c r="CI305" s="117"/>
      <c r="CJ305" s="117"/>
      <c r="CK305" s="117"/>
      <c r="CL305" s="117"/>
      <c r="CM305" s="117"/>
      <c r="CN305" s="117"/>
      <c r="CO305" s="117"/>
      <c r="CP305" s="117"/>
      <c r="CQ305" s="117"/>
      <c r="CR305" s="117"/>
      <c r="CS305" s="117"/>
      <c r="CT305" s="117"/>
      <c r="CU305" s="117"/>
      <c r="CV305" s="117"/>
      <c r="CW305" s="117"/>
      <c r="CX305" s="117"/>
      <c r="CY305" s="117"/>
      <c r="CZ305" s="117"/>
      <c r="DA305" s="117"/>
      <c r="DB305" s="117"/>
      <c r="DC305" s="117"/>
      <c r="DD305" s="117"/>
      <c r="DE305" s="117"/>
      <c r="DF305" s="117"/>
      <c r="DG305" s="117"/>
      <c r="DH305" s="117"/>
      <c r="DI305" s="117"/>
      <c r="DJ305" s="117"/>
      <c r="DK305" s="117"/>
      <c r="DL305" s="117"/>
      <c r="DM305" s="117"/>
      <c r="DN305" s="117"/>
      <c r="DO305" s="117"/>
      <c r="DP305" s="117"/>
      <c r="DQ305" s="117"/>
      <c r="DR305" s="117"/>
      <c r="DS305" s="117"/>
      <c r="DT305" s="117"/>
      <c r="DU305" s="117"/>
      <c r="DV305" s="117"/>
      <c r="DW305" s="117"/>
      <c r="DX305" s="117"/>
      <c r="DY305" s="117"/>
      <c r="DZ305" s="21"/>
      <c r="EA305" s="21"/>
      <c r="EB305" s="21"/>
      <c r="EC305" s="21"/>
      <c r="ED305" s="21"/>
      <c r="EE305" s="21"/>
      <c r="EF305" s="21"/>
      <c r="EG305" s="21"/>
      <c r="EH305" s="21"/>
      <c r="EI305" s="21"/>
      <c r="EJ305" s="21"/>
      <c r="EK305" s="21"/>
      <c r="EL305" s="21"/>
      <c r="EM305" s="21"/>
      <c r="EN305" s="21"/>
      <c r="EO305" s="21"/>
      <c r="EP305" s="21"/>
      <c r="EQ305" s="21"/>
      <c r="ER305" s="21"/>
      <c r="ES305" s="21"/>
      <c r="ET305" s="21"/>
      <c r="EU305" s="21"/>
      <c r="EV305" s="21"/>
      <c r="EW305" s="21"/>
      <c r="EX305" s="21"/>
      <c r="EY305" s="21"/>
      <c r="EZ305" s="21"/>
      <c r="FA305" s="21"/>
      <c r="FB305" s="21"/>
      <c r="FC305" s="21"/>
      <c r="FD305" s="21"/>
      <c r="FE305" s="21"/>
      <c r="FF305" s="21"/>
      <c r="FG305" s="21"/>
      <c r="FH305" s="21"/>
      <c r="FI305" s="21"/>
      <c r="FJ305" s="21"/>
      <c r="FK305" s="21"/>
      <c r="FL305" s="21"/>
      <c r="FM305" s="21"/>
      <c r="FN305" s="21"/>
      <c r="FO305" s="21"/>
      <c r="FP305" s="21"/>
      <c r="FQ305" s="21"/>
      <c r="FR305" s="21"/>
      <c r="FS305" s="21"/>
      <c r="FT305" s="21"/>
      <c r="FU305" s="21"/>
      <c r="FV305" s="21"/>
      <c r="FW305" s="21"/>
      <c r="FX305" s="21"/>
      <c r="FY305" s="21"/>
      <c r="FZ305" s="21"/>
      <c r="GA305" s="21"/>
      <c r="GB305" s="21"/>
      <c r="GC305" s="21"/>
      <c r="GD305" s="21"/>
      <c r="GE305" s="21"/>
      <c r="GF305" s="21"/>
      <c r="GG305" s="21"/>
      <c r="GH305" s="21"/>
    </row>
    <row r="306" spans="1:190" ht="16.5" customHeight="1">
      <c r="A306" s="83"/>
      <c r="B306" s="83"/>
      <c r="C306" s="83"/>
      <c r="D306" s="85"/>
      <c r="E306" s="128"/>
      <c r="F306" s="129"/>
      <c r="G306" s="129"/>
      <c r="H306" s="129"/>
      <c r="I306" s="129"/>
      <c r="J306" s="129"/>
      <c r="K306" s="129"/>
      <c r="L306" s="129"/>
      <c r="M306" s="88"/>
      <c r="N306" s="88"/>
      <c r="O306" s="88"/>
      <c r="P306" s="88"/>
      <c r="Q306" s="88"/>
      <c r="R306" s="88"/>
      <c r="S306" s="130"/>
      <c r="T306" s="130"/>
      <c r="U306" s="130"/>
      <c r="V306" s="130"/>
      <c r="W306" s="130"/>
      <c r="X306" s="130"/>
      <c r="Y306" s="90"/>
      <c r="Z306" s="90"/>
      <c r="AA306" s="90"/>
      <c r="AB306" s="90"/>
      <c r="AC306" s="90"/>
      <c r="AD306" s="90"/>
      <c r="AE306" s="91"/>
      <c r="AF306" s="91"/>
      <c r="AG306" s="91"/>
      <c r="AH306" s="91"/>
      <c r="AI306" s="91"/>
      <c r="AJ306" s="91"/>
      <c r="AK306" s="226"/>
      <c r="AL306" s="226"/>
      <c r="AM306" s="226"/>
      <c r="AN306" s="226"/>
      <c r="AO306" s="226"/>
      <c r="AP306" s="226"/>
      <c r="AQ306" s="92"/>
      <c r="AR306" s="92"/>
      <c r="AS306" s="92"/>
      <c r="AT306" s="92"/>
      <c r="AU306" s="92"/>
      <c r="AV306" s="92"/>
      <c r="AW306" s="92"/>
      <c r="AX306" s="92"/>
      <c r="AY306" s="92"/>
      <c r="AZ306" s="91"/>
      <c r="BA306" s="91"/>
      <c r="BB306" s="91"/>
      <c r="BC306" s="91"/>
      <c r="BD306" s="117"/>
      <c r="BE306" s="131"/>
      <c r="BF306" s="131"/>
      <c r="BG306" s="131"/>
      <c r="BH306" s="131"/>
      <c r="BI306" s="131"/>
      <c r="BJ306" s="131"/>
      <c r="BK306" s="131"/>
      <c r="BL306" s="131"/>
      <c r="BM306" s="131"/>
      <c r="BN306" s="131"/>
      <c r="BO306" s="131"/>
      <c r="BP306" s="131"/>
      <c r="BQ306" s="131"/>
      <c r="BR306" s="131"/>
      <c r="BS306" s="131"/>
      <c r="BT306" s="131"/>
      <c r="BU306" s="131"/>
      <c r="BV306" s="131"/>
      <c r="BW306" s="131"/>
      <c r="BX306" s="131"/>
      <c r="BY306" s="131"/>
      <c r="BZ306" s="131"/>
      <c r="CA306" s="131"/>
      <c r="CB306" s="131"/>
      <c r="CC306" s="131"/>
      <c r="CD306" s="117"/>
      <c r="CE306" s="117"/>
      <c r="CF306" s="117"/>
      <c r="CG306" s="117"/>
      <c r="CH306" s="117"/>
      <c r="CI306" s="117"/>
      <c r="CJ306" s="117"/>
      <c r="CK306" s="117"/>
      <c r="CL306" s="117"/>
      <c r="CM306" s="117"/>
      <c r="CN306" s="117"/>
      <c r="CO306" s="117"/>
      <c r="CP306" s="117"/>
      <c r="CQ306" s="117"/>
      <c r="CR306" s="117"/>
      <c r="CS306" s="117"/>
      <c r="CT306" s="117"/>
      <c r="CU306" s="117"/>
      <c r="CV306" s="117"/>
      <c r="CW306" s="117"/>
      <c r="CX306" s="117"/>
      <c r="CY306" s="117"/>
      <c r="CZ306" s="117"/>
      <c r="DA306" s="117"/>
      <c r="DB306" s="117"/>
      <c r="DC306" s="117"/>
      <c r="DD306" s="117"/>
      <c r="DE306" s="117"/>
      <c r="DF306" s="117"/>
      <c r="DG306" s="117"/>
      <c r="DH306" s="117"/>
      <c r="DI306" s="117"/>
      <c r="DJ306" s="117"/>
      <c r="DK306" s="117"/>
      <c r="DL306" s="117"/>
      <c r="DM306" s="117"/>
      <c r="DN306" s="117"/>
      <c r="DO306" s="117"/>
      <c r="DP306" s="117"/>
      <c r="DQ306" s="117"/>
      <c r="DR306" s="117"/>
      <c r="DS306" s="117"/>
      <c r="DT306" s="117"/>
      <c r="DU306" s="117"/>
      <c r="DV306" s="117"/>
      <c r="DW306" s="117"/>
      <c r="DX306" s="117"/>
      <c r="DY306" s="117"/>
      <c r="DZ306" s="21"/>
      <c r="EA306" s="21"/>
      <c r="EB306" s="21"/>
      <c r="EC306" s="21"/>
      <c r="ED306" s="21"/>
      <c r="EE306" s="21"/>
      <c r="EF306" s="21"/>
      <c r="EG306" s="21"/>
      <c r="EH306" s="21"/>
      <c r="EI306" s="21"/>
      <c r="EJ306" s="21"/>
      <c r="EK306" s="21"/>
      <c r="EL306" s="21"/>
      <c r="EM306" s="21"/>
      <c r="EN306" s="21"/>
      <c r="EO306" s="21"/>
      <c r="EP306" s="21"/>
      <c r="EQ306" s="21"/>
      <c r="ER306" s="21"/>
      <c r="ES306" s="21"/>
      <c r="ET306" s="21"/>
      <c r="EU306" s="21"/>
      <c r="EV306" s="21"/>
      <c r="EW306" s="21"/>
      <c r="EX306" s="21"/>
      <c r="EY306" s="21"/>
      <c r="EZ306" s="21"/>
      <c r="FA306" s="21"/>
      <c r="FB306" s="21"/>
      <c r="FC306" s="21"/>
      <c r="FD306" s="21"/>
      <c r="FE306" s="21"/>
      <c r="FF306" s="21"/>
      <c r="FG306" s="21"/>
      <c r="FH306" s="21"/>
      <c r="FI306" s="21"/>
      <c r="FJ306" s="21"/>
      <c r="FK306" s="21"/>
      <c r="FL306" s="21"/>
      <c r="FM306" s="21"/>
      <c r="FN306" s="21"/>
      <c r="FO306" s="21"/>
      <c r="FP306" s="21"/>
      <c r="FQ306" s="21"/>
      <c r="FR306" s="21"/>
      <c r="FS306" s="21"/>
      <c r="FT306" s="21"/>
      <c r="FU306" s="21"/>
      <c r="FV306" s="21"/>
      <c r="FW306" s="21"/>
      <c r="FX306" s="21"/>
      <c r="FY306" s="21"/>
      <c r="FZ306" s="21"/>
      <c r="GA306" s="21"/>
      <c r="GB306" s="21"/>
      <c r="GC306" s="21"/>
      <c r="GD306" s="21"/>
      <c r="GE306" s="21"/>
      <c r="GF306" s="21"/>
      <c r="GG306" s="21"/>
      <c r="GH306" s="21"/>
    </row>
    <row r="307" spans="1:190" ht="16.5" customHeight="1">
      <c r="A307" s="83"/>
      <c r="B307" s="83"/>
      <c r="C307" s="83"/>
      <c r="D307" s="85"/>
      <c r="E307" s="128"/>
      <c r="F307" s="129"/>
      <c r="G307" s="129"/>
      <c r="H307" s="129"/>
      <c r="I307" s="129"/>
      <c r="J307" s="129"/>
      <c r="K307" s="129"/>
      <c r="L307" s="129"/>
      <c r="M307" s="88"/>
      <c r="N307" s="88"/>
      <c r="O307" s="88"/>
      <c r="P307" s="88"/>
      <c r="Q307" s="88"/>
      <c r="R307" s="88"/>
      <c r="S307" s="130"/>
      <c r="T307" s="130"/>
      <c r="U307" s="130"/>
      <c r="V307" s="130"/>
      <c r="W307" s="130"/>
      <c r="X307" s="130"/>
      <c r="Y307" s="90"/>
      <c r="Z307" s="90"/>
      <c r="AA307" s="90"/>
      <c r="AB307" s="90"/>
      <c r="AC307" s="90"/>
      <c r="AD307" s="90"/>
      <c r="AE307" s="91"/>
      <c r="AF307" s="91"/>
      <c r="AG307" s="91"/>
      <c r="AH307" s="91"/>
      <c r="AI307" s="91"/>
      <c r="AJ307" s="91"/>
      <c r="AK307" s="226"/>
      <c r="AL307" s="226"/>
      <c r="AM307" s="226"/>
      <c r="AN307" s="226"/>
      <c r="AO307" s="226"/>
      <c r="AP307" s="226"/>
      <c r="AQ307" s="92"/>
      <c r="AR307" s="92"/>
      <c r="AS307" s="92"/>
      <c r="AT307" s="92"/>
      <c r="AU307" s="92"/>
      <c r="AV307" s="92"/>
      <c r="AW307" s="92"/>
      <c r="AX307" s="92"/>
      <c r="AY307" s="92"/>
      <c r="AZ307" s="91"/>
      <c r="BA307" s="132"/>
      <c r="BB307" s="91"/>
      <c r="BC307" s="91"/>
      <c r="BD307" s="117"/>
      <c r="BE307" s="131"/>
      <c r="BF307" s="131"/>
      <c r="BG307" s="131"/>
      <c r="BH307" s="131"/>
      <c r="BI307" s="131"/>
      <c r="BJ307" s="131"/>
      <c r="BK307" s="131"/>
      <c r="BL307" s="131"/>
      <c r="BM307" s="131"/>
      <c r="BN307" s="131"/>
      <c r="BO307" s="131"/>
      <c r="BP307" s="131"/>
      <c r="BQ307" s="131"/>
      <c r="BR307" s="131"/>
      <c r="BS307" s="131"/>
      <c r="BT307" s="131"/>
      <c r="BU307" s="131"/>
      <c r="BV307" s="131"/>
      <c r="BW307" s="131"/>
      <c r="BX307" s="131"/>
      <c r="BY307" s="131"/>
      <c r="BZ307" s="131"/>
      <c r="CA307" s="131"/>
      <c r="CB307" s="131"/>
      <c r="CC307" s="131"/>
      <c r="CD307" s="117"/>
      <c r="CE307" s="117"/>
      <c r="CF307" s="117"/>
      <c r="CG307" s="117"/>
      <c r="CH307" s="117"/>
      <c r="CI307" s="117"/>
      <c r="CJ307" s="117"/>
      <c r="CK307" s="117"/>
      <c r="CL307" s="117"/>
      <c r="CM307" s="117"/>
      <c r="CN307" s="117"/>
      <c r="CO307" s="117"/>
      <c r="CP307" s="117"/>
      <c r="CQ307" s="117"/>
      <c r="CR307" s="117"/>
      <c r="CS307" s="117"/>
      <c r="CT307" s="117"/>
      <c r="CU307" s="117"/>
      <c r="CV307" s="117"/>
      <c r="CW307" s="117"/>
      <c r="CX307" s="117"/>
      <c r="CY307" s="117"/>
      <c r="CZ307" s="117"/>
      <c r="DA307" s="117"/>
      <c r="DB307" s="117"/>
      <c r="DC307" s="117"/>
      <c r="DD307" s="117"/>
      <c r="DE307" s="117"/>
      <c r="DF307" s="117"/>
      <c r="DG307" s="117"/>
      <c r="DH307" s="117"/>
      <c r="DI307" s="117"/>
      <c r="DJ307" s="117"/>
      <c r="DK307" s="117"/>
      <c r="DL307" s="117"/>
      <c r="DM307" s="117"/>
      <c r="DN307" s="117"/>
      <c r="DO307" s="117"/>
      <c r="DP307" s="117"/>
      <c r="DQ307" s="117"/>
      <c r="DR307" s="117"/>
      <c r="DS307" s="117"/>
      <c r="DT307" s="117"/>
      <c r="DU307" s="117"/>
      <c r="DV307" s="117"/>
      <c r="DW307" s="117"/>
      <c r="DX307" s="117"/>
      <c r="DY307" s="117"/>
      <c r="DZ307" s="21"/>
      <c r="EA307" s="21"/>
      <c r="EB307" s="21"/>
      <c r="EC307" s="21"/>
      <c r="ED307" s="21"/>
      <c r="EE307" s="21"/>
      <c r="EF307" s="21"/>
      <c r="EG307" s="21"/>
      <c r="EH307" s="21"/>
      <c r="EI307" s="21"/>
      <c r="EJ307" s="21"/>
      <c r="EK307" s="21"/>
      <c r="EL307" s="21"/>
      <c r="EM307" s="21"/>
      <c r="EN307" s="21"/>
      <c r="EO307" s="21"/>
      <c r="EP307" s="21"/>
      <c r="EQ307" s="21"/>
      <c r="ER307" s="21"/>
      <c r="ES307" s="21"/>
      <c r="ET307" s="21"/>
      <c r="EU307" s="21"/>
      <c r="EV307" s="21"/>
      <c r="EW307" s="21"/>
      <c r="EX307" s="21"/>
      <c r="EY307" s="21"/>
      <c r="EZ307" s="21"/>
      <c r="FA307" s="21"/>
      <c r="FB307" s="21"/>
      <c r="FC307" s="21"/>
      <c r="FD307" s="21"/>
      <c r="FE307" s="21"/>
      <c r="FF307" s="21"/>
      <c r="FG307" s="21"/>
      <c r="FH307" s="21"/>
      <c r="FI307" s="21"/>
      <c r="FJ307" s="21"/>
      <c r="FK307" s="21"/>
      <c r="FL307" s="21"/>
      <c r="FM307" s="21"/>
      <c r="FN307" s="21"/>
      <c r="FO307" s="21"/>
      <c r="FP307" s="21"/>
      <c r="FQ307" s="21"/>
      <c r="FR307" s="21"/>
      <c r="FS307" s="21"/>
      <c r="FT307" s="21"/>
      <c r="FU307" s="21"/>
      <c r="FV307" s="21"/>
      <c r="FW307" s="21"/>
      <c r="FX307" s="21"/>
      <c r="FY307" s="21"/>
      <c r="FZ307" s="21"/>
      <c r="GA307" s="21"/>
      <c r="GB307" s="21"/>
      <c r="GC307" s="21"/>
      <c r="GD307" s="21"/>
      <c r="GE307" s="21"/>
      <c r="GF307" s="21"/>
      <c r="GG307" s="21"/>
      <c r="GH307" s="21"/>
    </row>
    <row r="308" spans="1:190" ht="16.5" customHeight="1">
      <c r="A308" s="83"/>
      <c r="B308" s="83"/>
      <c r="C308" s="83"/>
      <c r="D308" s="85"/>
      <c r="E308" s="128"/>
      <c r="F308" s="129"/>
      <c r="G308" s="129"/>
      <c r="H308" s="129"/>
      <c r="I308" s="129"/>
      <c r="J308" s="129"/>
      <c r="K308" s="129"/>
      <c r="L308" s="129"/>
      <c r="M308" s="88"/>
      <c r="N308" s="88"/>
      <c r="O308" s="88"/>
      <c r="P308" s="88"/>
      <c r="Q308" s="88"/>
      <c r="R308" s="88"/>
      <c r="S308" s="130"/>
      <c r="T308" s="130"/>
      <c r="U308" s="130"/>
      <c r="V308" s="130"/>
      <c r="W308" s="130"/>
      <c r="X308" s="130"/>
      <c r="Y308" s="90"/>
      <c r="Z308" s="90"/>
      <c r="AA308" s="90"/>
      <c r="AB308" s="90"/>
      <c r="AC308" s="90"/>
      <c r="AD308" s="90"/>
      <c r="AE308" s="91"/>
      <c r="AF308" s="91"/>
      <c r="AG308" s="91"/>
      <c r="AH308" s="91"/>
      <c r="AI308" s="91"/>
      <c r="AJ308" s="91"/>
      <c r="AK308" s="226"/>
      <c r="AL308" s="226"/>
      <c r="AM308" s="226"/>
      <c r="AN308" s="226"/>
      <c r="AO308" s="226"/>
      <c r="AP308" s="226"/>
      <c r="AQ308" s="92"/>
      <c r="AR308" s="92"/>
      <c r="AS308" s="92"/>
      <c r="AT308" s="92"/>
      <c r="AU308" s="92"/>
      <c r="AV308" s="92"/>
      <c r="AW308" s="92"/>
      <c r="AX308" s="92"/>
      <c r="AY308" s="92"/>
      <c r="AZ308" s="91"/>
      <c r="BA308" s="91"/>
      <c r="BB308" s="91"/>
      <c r="BC308" s="91"/>
      <c r="BD308" s="117"/>
      <c r="BE308" s="131"/>
      <c r="BF308" s="131"/>
      <c r="BG308" s="131"/>
      <c r="BH308" s="131"/>
      <c r="BI308" s="131"/>
      <c r="BJ308" s="131"/>
      <c r="BK308" s="131"/>
      <c r="BL308" s="131"/>
      <c r="BM308" s="131"/>
      <c r="BN308" s="131"/>
      <c r="BO308" s="131"/>
      <c r="BP308" s="131"/>
      <c r="BQ308" s="131"/>
      <c r="BR308" s="131"/>
      <c r="BS308" s="131"/>
      <c r="BT308" s="131"/>
      <c r="BU308" s="131"/>
      <c r="BV308" s="131"/>
      <c r="BW308" s="131"/>
      <c r="BX308" s="131"/>
      <c r="BY308" s="131"/>
      <c r="BZ308" s="131"/>
      <c r="CA308" s="131"/>
      <c r="CB308" s="131"/>
      <c r="CC308" s="131"/>
      <c r="CD308" s="117"/>
      <c r="CE308" s="117"/>
      <c r="CF308" s="117"/>
      <c r="CG308" s="117"/>
      <c r="CH308" s="117"/>
      <c r="CI308" s="117"/>
      <c r="CJ308" s="117"/>
      <c r="CK308" s="117"/>
      <c r="CL308" s="117"/>
      <c r="CM308" s="117"/>
      <c r="CN308" s="117"/>
      <c r="CO308" s="117"/>
      <c r="CP308" s="117"/>
      <c r="CQ308" s="117"/>
      <c r="CR308" s="117"/>
      <c r="CS308" s="117"/>
      <c r="CT308" s="117"/>
      <c r="CU308" s="117"/>
      <c r="CV308" s="117"/>
      <c r="CW308" s="117"/>
      <c r="CX308" s="117"/>
      <c r="CY308" s="117"/>
      <c r="CZ308" s="117"/>
      <c r="DA308" s="117"/>
      <c r="DB308" s="117"/>
      <c r="DC308" s="117"/>
      <c r="DD308" s="117"/>
      <c r="DE308" s="117"/>
      <c r="DF308" s="117"/>
      <c r="DG308" s="117"/>
      <c r="DH308" s="117"/>
      <c r="DI308" s="117"/>
      <c r="DJ308" s="117"/>
      <c r="DK308" s="117"/>
      <c r="DL308" s="117"/>
      <c r="DM308" s="117"/>
      <c r="DN308" s="117"/>
      <c r="DO308" s="117"/>
      <c r="DP308" s="117"/>
      <c r="DQ308" s="117"/>
      <c r="DR308" s="117"/>
      <c r="DS308" s="117"/>
      <c r="DT308" s="117"/>
      <c r="DU308" s="117"/>
      <c r="DV308" s="117"/>
      <c r="DW308" s="117"/>
      <c r="DX308" s="117"/>
      <c r="DY308" s="117"/>
      <c r="DZ308" s="21"/>
      <c r="EA308" s="21"/>
      <c r="EB308" s="21"/>
      <c r="EC308" s="21"/>
      <c r="ED308" s="21"/>
      <c r="EE308" s="21"/>
      <c r="EF308" s="21"/>
      <c r="EG308" s="21"/>
      <c r="EH308" s="21"/>
      <c r="EI308" s="21"/>
      <c r="EJ308" s="21"/>
      <c r="EK308" s="21"/>
      <c r="EL308" s="21"/>
      <c r="EM308" s="21"/>
      <c r="EN308" s="21"/>
      <c r="EO308" s="21"/>
      <c r="EP308" s="21"/>
      <c r="EQ308" s="21"/>
      <c r="ER308" s="21"/>
      <c r="ES308" s="21"/>
      <c r="ET308" s="21"/>
      <c r="EU308" s="21"/>
      <c r="EV308" s="21"/>
      <c r="EW308" s="21"/>
      <c r="EX308" s="21"/>
      <c r="EY308" s="21"/>
      <c r="EZ308" s="21"/>
      <c r="FA308" s="21"/>
      <c r="FB308" s="21"/>
      <c r="FC308" s="21"/>
      <c r="FD308" s="21"/>
      <c r="FE308" s="21"/>
      <c r="FF308" s="21"/>
      <c r="FG308" s="21"/>
      <c r="FH308" s="21"/>
      <c r="FI308" s="21"/>
      <c r="FJ308" s="21"/>
      <c r="FK308" s="21"/>
      <c r="FL308" s="21"/>
      <c r="FM308" s="21"/>
      <c r="FN308" s="21"/>
      <c r="FO308" s="21"/>
      <c r="FP308" s="21"/>
      <c r="FQ308" s="21"/>
      <c r="FR308" s="21"/>
      <c r="FS308" s="21"/>
      <c r="FT308" s="21"/>
      <c r="FU308" s="21"/>
      <c r="FV308" s="21"/>
      <c r="FW308" s="21"/>
      <c r="FX308" s="21"/>
      <c r="FY308" s="21"/>
      <c r="FZ308" s="21"/>
      <c r="GA308" s="21"/>
      <c r="GB308" s="21"/>
      <c r="GC308" s="21"/>
      <c r="GD308" s="21"/>
      <c r="GE308" s="21"/>
      <c r="GF308" s="21"/>
      <c r="GG308" s="21"/>
      <c r="GH308" s="21"/>
    </row>
    <row r="309" spans="1:190" ht="16.5" customHeight="1">
      <c r="A309" s="83"/>
      <c r="B309" s="83"/>
      <c r="C309" s="83"/>
      <c r="D309" s="85"/>
      <c r="E309" s="128"/>
      <c r="F309" s="129"/>
      <c r="G309" s="129"/>
      <c r="H309" s="129"/>
      <c r="I309" s="129"/>
      <c r="J309" s="129"/>
      <c r="K309" s="129"/>
      <c r="L309" s="129"/>
      <c r="M309" s="88"/>
      <c r="N309" s="88"/>
      <c r="O309" s="88"/>
      <c r="P309" s="88"/>
      <c r="Q309" s="88"/>
      <c r="R309" s="88"/>
      <c r="S309" s="130"/>
      <c r="T309" s="130"/>
      <c r="U309" s="130"/>
      <c r="V309" s="130"/>
      <c r="W309" s="130"/>
      <c r="X309" s="130"/>
      <c r="Y309" s="90"/>
      <c r="Z309" s="90"/>
      <c r="AA309" s="90"/>
      <c r="AB309" s="90"/>
      <c r="AC309" s="90"/>
      <c r="AD309" s="90"/>
      <c r="AE309" s="91"/>
      <c r="AF309" s="91"/>
      <c r="AG309" s="91"/>
      <c r="AH309" s="91"/>
      <c r="AI309" s="91"/>
      <c r="AJ309" s="91"/>
      <c r="AK309" s="226"/>
      <c r="AL309" s="226"/>
      <c r="AM309" s="226"/>
      <c r="AN309" s="226"/>
      <c r="AO309" s="226"/>
      <c r="AP309" s="226"/>
      <c r="AQ309" s="92"/>
      <c r="AR309" s="92"/>
      <c r="AS309" s="92"/>
      <c r="AT309" s="92"/>
      <c r="AU309" s="92"/>
      <c r="AV309" s="92"/>
      <c r="AW309" s="92"/>
      <c r="AX309" s="92"/>
      <c r="AY309" s="92"/>
      <c r="AZ309" s="91"/>
      <c r="BA309" s="91"/>
      <c r="BB309" s="91"/>
      <c r="BC309" s="91"/>
      <c r="BD309" s="117"/>
      <c r="BE309" s="131"/>
      <c r="BF309" s="131"/>
      <c r="BG309" s="131"/>
      <c r="BH309" s="131"/>
      <c r="BI309" s="131"/>
      <c r="BJ309" s="131"/>
      <c r="BK309" s="131"/>
      <c r="BL309" s="131"/>
      <c r="BM309" s="131"/>
      <c r="BN309" s="131"/>
      <c r="BO309" s="131"/>
      <c r="BP309" s="131"/>
      <c r="BQ309" s="131"/>
      <c r="BR309" s="131"/>
      <c r="BS309" s="131"/>
      <c r="BT309" s="131"/>
      <c r="BU309" s="131"/>
      <c r="BV309" s="131"/>
      <c r="BW309" s="131"/>
      <c r="BX309" s="131"/>
      <c r="BY309" s="131"/>
      <c r="BZ309" s="131"/>
      <c r="CA309" s="131"/>
      <c r="CB309" s="131"/>
      <c r="CC309" s="131"/>
      <c r="CD309" s="117"/>
      <c r="CE309" s="117"/>
      <c r="CF309" s="117"/>
      <c r="CG309" s="117"/>
      <c r="CH309" s="117"/>
      <c r="CI309" s="117"/>
      <c r="CJ309" s="117"/>
      <c r="CK309" s="117"/>
      <c r="CL309" s="117"/>
      <c r="CM309" s="117"/>
      <c r="CN309" s="117"/>
      <c r="CO309" s="117"/>
      <c r="CP309" s="117"/>
      <c r="CQ309" s="117"/>
      <c r="CR309" s="117"/>
      <c r="CS309" s="117"/>
      <c r="CT309" s="117"/>
      <c r="CU309" s="117"/>
      <c r="CV309" s="117"/>
      <c r="CW309" s="117"/>
      <c r="CX309" s="117"/>
      <c r="CY309" s="117"/>
      <c r="CZ309" s="117"/>
      <c r="DA309" s="117"/>
      <c r="DB309" s="117"/>
      <c r="DC309" s="117"/>
      <c r="DD309" s="117"/>
      <c r="DE309" s="117"/>
      <c r="DF309" s="117"/>
      <c r="DG309" s="117"/>
      <c r="DH309" s="117"/>
      <c r="DI309" s="117"/>
      <c r="DJ309" s="117"/>
      <c r="DK309" s="117"/>
      <c r="DL309" s="117"/>
      <c r="DM309" s="117"/>
      <c r="DN309" s="117"/>
      <c r="DO309" s="117"/>
      <c r="DP309" s="117"/>
      <c r="DQ309" s="117"/>
      <c r="DR309" s="117"/>
      <c r="DS309" s="117"/>
      <c r="DT309" s="117"/>
      <c r="DU309" s="117"/>
      <c r="DV309" s="117"/>
      <c r="DW309" s="117"/>
      <c r="DX309" s="117"/>
      <c r="DY309" s="117"/>
      <c r="DZ309" s="21"/>
      <c r="EA309" s="21"/>
      <c r="EB309" s="21"/>
      <c r="EC309" s="21"/>
      <c r="ED309" s="21"/>
      <c r="EE309" s="21"/>
      <c r="EF309" s="21"/>
      <c r="EG309" s="21"/>
      <c r="EH309" s="21"/>
      <c r="EI309" s="21"/>
      <c r="EJ309" s="21"/>
      <c r="EK309" s="21"/>
      <c r="EL309" s="21"/>
      <c r="EM309" s="21"/>
      <c r="EN309" s="21"/>
      <c r="EO309" s="21"/>
      <c r="EP309" s="21"/>
      <c r="EQ309" s="21"/>
      <c r="ER309" s="21"/>
      <c r="ES309" s="21"/>
      <c r="ET309" s="21"/>
      <c r="EU309" s="21"/>
      <c r="EV309" s="21"/>
      <c r="EW309" s="21"/>
      <c r="EX309" s="21"/>
      <c r="EY309" s="21"/>
      <c r="EZ309" s="21"/>
      <c r="FA309" s="21"/>
      <c r="FB309" s="21"/>
      <c r="FC309" s="21"/>
      <c r="FD309" s="21"/>
      <c r="FE309" s="21"/>
      <c r="FF309" s="21"/>
      <c r="FG309" s="21"/>
      <c r="FH309" s="21"/>
      <c r="FI309" s="21"/>
      <c r="FJ309" s="21"/>
      <c r="FK309" s="21"/>
      <c r="FL309" s="21"/>
      <c r="FM309" s="21"/>
      <c r="FN309" s="21"/>
      <c r="FO309" s="21"/>
      <c r="FP309" s="21"/>
      <c r="FQ309" s="21"/>
      <c r="FR309" s="21"/>
      <c r="FS309" s="21"/>
      <c r="FT309" s="21"/>
      <c r="FU309" s="21"/>
      <c r="FV309" s="21"/>
      <c r="FW309" s="21"/>
      <c r="FX309" s="21"/>
      <c r="FY309" s="21"/>
      <c r="FZ309" s="21"/>
      <c r="GA309" s="21"/>
      <c r="GB309" s="21"/>
      <c r="GC309" s="21"/>
      <c r="GD309" s="21"/>
      <c r="GE309" s="21"/>
      <c r="GF309" s="21"/>
      <c r="GG309" s="21"/>
      <c r="GH309" s="21"/>
    </row>
    <row r="310" spans="1:190" ht="16.5" customHeight="1">
      <c r="A310" s="83"/>
      <c r="B310" s="83"/>
      <c r="C310" s="83"/>
      <c r="D310" s="85"/>
      <c r="E310" s="128"/>
      <c r="F310" s="129"/>
      <c r="G310" s="129"/>
      <c r="H310" s="129"/>
      <c r="I310" s="129"/>
      <c r="J310" s="129"/>
      <c r="K310" s="129"/>
      <c r="L310" s="129"/>
      <c r="M310" s="88"/>
      <c r="N310" s="88"/>
      <c r="O310" s="88"/>
      <c r="P310" s="88"/>
      <c r="Q310" s="88"/>
      <c r="R310" s="88"/>
      <c r="S310" s="130"/>
      <c r="T310" s="130"/>
      <c r="U310" s="130"/>
      <c r="V310" s="130"/>
      <c r="W310" s="130"/>
      <c r="X310" s="130"/>
      <c r="Y310" s="90"/>
      <c r="Z310" s="90"/>
      <c r="AA310" s="90"/>
      <c r="AB310" s="90"/>
      <c r="AC310" s="90"/>
      <c r="AD310" s="90"/>
      <c r="AE310" s="91"/>
      <c r="AF310" s="91"/>
      <c r="AG310" s="91"/>
      <c r="AH310" s="91"/>
      <c r="AI310" s="91"/>
      <c r="AJ310" s="91"/>
      <c r="AK310" s="226"/>
      <c r="AL310" s="226"/>
      <c r="AM310" s="226"/>
      <c r="AN310" s="226"/>
      <c r="AO310" s="226"/>
      <c r="AP310" s="226"/>
      <c r="AQ310" s="92"/>
      <c r="AR310" s="92"/>
      <c r="AS310" s="92"/>
      <c r="AT310" s="92"/>
      <c r="AU310" s="92"/>
      <c r="AV310" s="92"/>
      <c r="AW310" s="92"/>
      <c r="AX310" s="92"/>
      <c r="AY310" s="92"/>
      <c r="AZ310" s="91"/>
      <c r="BA310" s="91"/>
      <c r="BB310" s="91"/>
      <c r="BC310" s="91"/>
      <c r="BD310" s="117"/>
      <c r="BE310" s="131"/>
      <c r="BF310" s="131"/>
      <c r="BG310" s="131"/>
      <c r="BH310" s="131"/>
      <c r="BI310" s="131"/>
      <c r="BJ310" s="131"/>
      <c r="BK310" s="131"/>
      <c r="BL310" s="131"/>
      <c r="BM310" s="131"/>
      <c r="BN310" s="131"/>
      <c r="BO310" s="131"/>
      <c r="BP310" s="131"/>
      <c r="BQ310" s="131"/>
      <c r="BR310" s="131"/>
      <c r="BS310" s="131"/>
      <c r="BT310" s="131"/>
      <c r="BU310" s="131"/>
      <c r="BV310" s="131"/>
      <c r="BW310" s="131"/>
      <c r="BX310" s="131"/>
      <c r="BY310" s="131"/>
      <c r="BZ310" s="131"/>
      <c r="CA310" s="131"/>
      <c r="CB310" s="131"/>
      <c r="CC310" s="131"/>
      <c r="CD310" s="117"/>
      <c r="CE310" s="117"/>
      <c r="CF310" s="117"/>
      <c r="CG310" s="117"/>
      <c r="CH310" s="117"/>
      <c r="CI310" s="117"/>
      <c r="CJ310" s="117"/>
      <c r="CK310" s="117"/>
      <c r="CL310" s="117"/>
      <c r="CM310" s="117"/>
      <c r="CN310" s="117"/>
      <c r="CO310" s="117"/>
      <c r="CP310" s="117"/>
      <c r="CQ310" s="117"/>
      <c r="CR310" s="117"/>
      <c r="CS310" s="117"/>
      <c r="CT310" s="117"/>
      <c r="CU310" s="117"/>
      <c r="CV310" s="117"/>
      <c r="CW310" s="117"/>
      <c r="CX310" s="117"/>
      <c r="CY310" s="117"/>
      <c r="CZ310" s="117"/>
      <c r="DA310" s="117"/>
      <c r="DB310" s="117"/>
      <c r="DC310" s="117"/>
      <c r="DD310" s="117"/>
      <c r="DE310" s="117"/>
      <c r="DF310" s="117"/>
      <c r="DG310" s="117"/>
      <c r="DH310" s="117"/>
      <c r="DI310" s="117"/>
      <c r="DJ310" s="117"/>
      <c r="DK310" s="117"/>
      <c r="DL310" s="117"/>
      <c r="DM310" s="117"/>
      <c r="DN310" s="117"/>
      <c r="DO310" s="117"/>
      <c r="DP310" s="117"/>
      <c r="DQ310" s="117"/>
      <c r="DR310" s="117"/>
      <c r="DS310" s="117"/>
      <c r="DT310" s="117"/>
      <c r="DU310" s="117"/>
      <c r="DV310" s="117"/>
      <c r="DW310" s="117"/>
      <c r="DX310" s="117"/>
      <c r="DY310" s="117"/>
      <c r="DZ310" s="21"/>
      <c r="EA310" s="21"/>
      <c r="EB310" s="21"/>
      <c r="EC310" s="21"/>
      <c r="ED310" s="21"/>
      <c r="EE310" s="21"/>
      <c r="EF310" s="21"/>
      <c r="EG310" s="21"/>
      <c r="EH310" s="21"/>
      <c r="EI310" s="21"/>
      <c r="EJ310" s="21"/>
      <c r="EK310" s="21"/>
      <c r="EL310" s="21"/>
      <c r="EM310" s="21"/>
      <c r="EN310" s="21"/>
      <c r="EO310" s="21"/>
      <c r="EP310" s="21"/>
      <c r="EQ310" s="21"/>
      <c r="ER310" s="21"/>
      <c r="ES310" s="21"/>
      <c r="ET310" s="21"/>
      <c r="EU310" s="21"/>
      <c r="EV310" s="21"/>
      <c r="EW310" s="21"/>
      <c r="EX310" s="21"/>
      <c r="EY310" s="21"/>
      <c r="EZ310" s="21"/>
      <c r="FA310" s="21"/>
      <c r="FB310" s="21"/>
      <c r="FC310" s="21"/>
      <c r="FD310" s="21"/>
      <c r="FE310" s="21"/>
      <c r="FF310" s="21"/>
      <c r="FG310" s="21"/>
      <c r="FH310" s="21"/>
      <c r="FI310" s="21"/>
      <c r="FJ310" s="21"/>
      <c r="FK310" s="21"/>
      <c r="FL310" s="21"/>
      <c r="FM310" s="21"/>
      <c r="FN310" s="21"/>
      <c r="FO310" s="21"/>
      <c r="FP310" s="21"/>
      <c r="FQ310" s="21"/>
      <c r="FR310" s="21"/>
      <c r="FS310" s="21"/>
      <c r="FT310" s="21"/>
      <c r="FU310" s="21"/>
      <c r="FV310" s="21"/>
      <c r="FW310" s="21"/>
      <c r="FX310" s="21"/>
      <c r="FY310" s="21"/>
      <c r="FZ310" s="21"/>
      <c r="GA310" s="21"/>
      <c r="GB310" s="21"/>
      <c r="GC310" s="21"/>
      <c r="GD310" s="21"/>
      <c r="GE310" s="21"/>
      <c r="GF310" s="21"/>
      <c r="GG310" s="21"/>
      <c r="GH310" s="21"/>
    </row>
    <row r="311" spans="1:190" ht="16.5" customHeight="1">
      <c r="A311" s="83"/>
      <c r="B311" s="83"/>
      <c r="C311" s="83"/>
      <c r="D311" s="85"/>
      <c r="E311" s="128"/>
      <c r="F311" s="129"/>
      <c r="G311" s="129"/>
      <c r="H311" s="129"/>
      <c r="I311" s="129"/>
      <c r="J311" s="129"/>
      <c r="K311" s="129"/>
      <c r="L311" s="129"/>
      <c r="M311" s="88"/>
      <c r="N311" s="88"/>
      <c r="O311" s="88"/>
      <c r="P311" s="88"/>
      <c r="Q311" s="88"/>
      <c r="R311" s="88"/>
      <c r="S311" s="130"/>
      <c r="T311" s="130"/>
      <c r="U311" s="130"/>
      <c r="V311" s="130"/>
      <c r="W311" s="130"/>
      <c r="X311" s="130"/>
      <c r="Y311" s="90"/>
      <c r="Z311" s="90"/>
      <c r="AA311" s="90"/>
      <c r="AB311" s="90"/>
      <c r="AC311" s="90"/>
      <c r="AD311" s="90"/>
      <c r="AE311" s="91"/>
      <c r="AF311" s="91"/>
      <c r="AG311" s="91"/>
      <c r="AH311" s="91"/>
      <c r="AI311" s="91"/>
      <c r="AJ311" s="91"/>
      <c r="AK311" s="226"/>
      <c r="AL311" s="226"/>
      <c r="AM311" s="226"/>
      <c r="AN311" s="226"/>
      <c r="AO311" s="226"/>
      <c r="AP311" s="226"/>
      <c r="AQ311" s="92"/>
      <c r="AR311" s="92"/>
      <c r="AS311" s="92"/>
      <c r="AT311" s="92"/>
      <c r="AU311" s="92"/>
      <c r="AV311" s="92"/>
      <c r="AW311" s="92"/>
      <c r="AX311" s="92"/>
      <c r="AY311" s="92"/>
      <c r="AZ311" s="91"/>
      <c r="BA311" s="91"/>
      <c r="BB311" s="91"/>
      <c r="BC311" s="91"/>
      <c r="BD311" s="117"/>
      <c r="BE311" s="131"/>
      <c r="BF311" s="131"/>
      <c r="BG311" s="131"/>
      <c r="BH311" s="131"/>
      <c r="BI311" s="131"/>
      <c r="BJ311" s="131"/>
      <c r="BK311" s="131"/>
      <c r="BL311" s="131"/>
      <c r="BM311" s="131"/>
      <c r="BN311" s="131"/>
      <c r="BO311" s="131"/>
      <c r="BP311" s="131"/>
      <c r="BQ311" s="131"/>
      <c r="BR311" s="131"/>
      <c r="BS311" s="131"/>
      <c r="BT311" s="131"/>
      <c r="BU311" s="131"/>
      <c r="BV311" s="131"/>
      <c r="BW311" s="131"/>
      <c r="BX311" s="131"/>
      <c r="BY311" s="131"/>
      <c r="BZ311" s="131"/>
      <c r="CA311" s="131"/>
      <c r="CB311" s="131"/>
      <c r="CC311" s="131"/>
      <c r="CD311" s="117"/>
      <c r="CE311" s="117"/>
      <c r="CF311" s="117"/>
      <c r="CG311" s="117"/>
      <c r="CH311" s="117"/>
      <c r="CI311" s="117"/>
      <c r="CJ311" s="117"/>
      <c r="CK311" s="117"/>
      <c r="CL311" s="117"/>
      <c r="CM311" s="117"/>
      <c r="CN311" s="117"/>
      <c r="CO311" s="117"/>
      <c r="CP311" s="117"/>
      <c r="CQ311" s="117"/>
      <c r="CR311" s="117"/>
      <c r="CS311" s="117"/>
      <c r="CT311" s="117"/>
      <c r="CU311" s="117"/>
      <c r="CV311" s="117"/>
      <c r="CW311" s="117"/>
      <c r="CX311" s="117"/>
      <c r="CY311" s="117"/>
      <c r="CZ311" s="117"/>
      <c r="DA311" s="117"/>
      <c r="DB311" s="117"/>
      <c r="DC311" s="117"/>
      <c r="DD311" s="117"/>
      <c r="DE311" s="117"/>
      <c r="DF311" s="117"/>
      <c r="DG311" s="117"/>
      <c r="DH311" s="117"/>
      <c r="DI311" s="117"/>
      <c r="DJ311" s="117"/>
      <c r="DK311" s="117"/>
      <c r="DL311" s="117"/>
      <c r="DM311" s="117"/>
      <c r="DN311" s="117"/>
      <c r="DO311" s="117"/>
      <c r="DP311" s="117"/>
      <c r="DQ311" s="117"/>
      <c r="DR311" s="117"/>
      <c r="DS311" s="117"/>
      <c r="DT311" s="117"/>
      <c r="DU311" s="117"/>
      <c r="DV311" s="117"/>
      <c r="DW311" s="117"/>
      <c r="DX311" s="117"/>
      <c r="DY311" s="117"/>
      <c r="DZ311" s="21"/>
      <c r="EA311" s="21"/>
      <c r="EB311" s="21"/>
      <c r="EC311" s="21"/>
      <c r="ED311" s="21"/>
      <c r="EE311" s="21"/>
      <c r="EF311" s="21"/>
      <c r="EG311" s="21"/>
      <c r="EH311" s="21"/>
      <c r="EI311" s="21"/>
      <c r="EJ311" s="21"/>
      <c r="EK311" s="21"/>
      <c r="EL311" s="21"/>
      <c r="EM311" s="21"/>
      <c r="EN311" s="21"/>
      <c r="EO311" s="21"/>
      <c r="EP311" s="21"/>
      <c r="EQ311" s="21"/>
      <c r="ER311" s="21"/>
      <c r="ES311" s="21"/>
      <c r="ET311" s="21"/>
      <c r="EU311" s="21"/>
      <c r="EV311" s="21"/>
      <c r="EW311" s="21"/>
      <c r="EX311" s="21"/>
      <c r="EY311" s="21"/>
      <c r="EZ311" s="21"/>
      <c r="FA311" s="21"/>
      <c r="FB311" s="21"/>
      <c r="FC311" s="21"/>
      <c r="FD311" s="21"/>
      <c r="FE311" s="21"/>
      <c r="FF311" s="21"/>
      <c r="FG311" s="21"/>
      <c r="FH311" s="21"/>
      <c r="FI311" s="21"/>
      <c r="FJ311" s="21"/>
      <c r="FK311" s="21"/>
      <c r="FL311" s="21"/>
      <c r="FM311" s="21"/>
      <c r="FN311" s="21"/>
      <c r="FO311" s="21"/>
      <c r="FP311" s="21"/>
      <c r="FQ311" s="21"/>
      <c r="FR311" s="21"/>
      <c r="FS311" s="21"/>
      <c r="FT311" s="21"/>
      <c r="FU311" s="21"/>
      <c r="FV311" s="21"/>
      <c r="FW311" s="21"/>
      <c r="FX311" s="21"/>
      <c r="FY311" s="21"/>
      <c r="FZ311" s="21"/>
      <c r="GA311" s="21"/>
      <c r="GB311" s="21"/>
      <c r="GC311" s="21"/>
      <c r="GD311" s="21"/>
      <c r="GE311" s="21"/>
      <c r="GF311" s="21"/>
      <c r="GG311" s="21"/>
      <c r="GH311" s="21"/>
    </row>
    <row r="312" spans="1:190" ht="16.5" customHeight="1">
      <c r="A312" s="83"/>
      <c r="B312" s="83"/>
      <c r="C312" s="83"/>
      <c r="D312" s="85"/>
      <c r="E312" s="128"/>
      <c r="F312" s="129"/>
      <c r="G312" s="129"/>
      <c r="H312" s="129"/>
      <c r="I312" s="129"/>
      <c r="J312" s="129"/>
      <c r="K312" s="129"/>
      <c r="L312" s="129"/>
      <c r="M312" s="88"/>
      <c r="N312" s="88"/>
      <c r="O312" s="88"/>
      <c r="P312" s="88"/>
      <c r="Q312" s="88"/>
      <c r="R312" s="88"/>
      <c r="S312" s="130"/>
      <c r="T312" s="130"/>
      <c r="U312" s="130"/>
      <c r="V312" s="130"/>
      <c r="W312" s="130"/>
      <c r="X312" s="130"/>
      <c r="Y312" s="90"/>
      <c r="Z312" s="90"/>
      <c r="AA312" s="90"/>
      <c r="AB312" s="90"/>
      <c r="AC312" s="90"/>
      <c r="AD312" s="90"/>
      <c r="AE312" s="91"/>
      <c r="AF312" s="91"/>
      <c r="AG312" s="91"/>
      <c r="AH312" s="91"/>
      <c r="AI312" s="91"/>
      <c r="AJ312" s="91"/>
      <c r="AK312" s="226"/>
      <c r="AL312" s="226"/>
      <c r="AM312" s="226"/>
      <c r="AN312" s="226"/>
      <c r="AO312" s="226"/>
      <c r="AP312" s="226"/>
      <c r="AQ312" s="92"/>
      <c r="AR312" s="92"/>
      <c r="AS312" s="92"/>
      <c r="AT312" s="92"/>
      <c r="AU312" s="92"/>
      <c r="AV312" s="92"/>
      <c r="AW312" s="92"/>
      <c r="AX312" s="92"/>
      <c r="AY312" s="92"/>
      <c r="AZ312" s="91"/>
      <c r="BA312" s="91"/>
      <c r="BB312" s="91"/>
      <c r="BC312" s="91"/>
      <c r="BD312" s="117"/>
      <c r="BE312" s="131"/>
      <c r="BF312" s="131"/>
      <c r="BG312" s="131"/>
      <c r="BH312" s="131"/>
      <c r="BI312" s="131"/>
      <c r="BJ312" s="131"/>
      <c r="BK312" s="131"/>
      <c r="BL312" s="131"/>
      <c r="BM312" s="131"/>
      <c r="BN312" s="131"/>
      <c r="BO312" s="131"/>
      <c r="BP312" s="131"/>
      <c r="BQ312" s="131"/>
      <c r="BR312" s="131"/>
      <c r="BS312" s="131"/>
      <c r="BT312" s="131"/>
      <c r="BU312" s="131"/>
      <c r="BV312" s="131"/>
      <c r="BW312" s="131"/>
      <c r="BX312" s="131"/>
      <c r="BY312" s="131"/>
      <c r="BZ312" s="131"/>
      <c r="CA312" s="131"/>
      <c r="CB312" s="131"/>
      <c r="CC312" s="131"/>
      <c r="CD312" s="117"/>
      <c r="CE312" s="117"/>
      <c r="CF312" s="117"/>
      <c r="CG312" s="117"/>
      <c r="CH312" s="117"/>
      <c r="CI312" s="117"/>
      <c r="CJ312" s="117"/>
      <c r="CK312" s="117"/>
      <c r="CL312" s="117"/>
      <c r="CM312" s="117"/>
      <c r="CN312" s="117"/>
      <c r="CO312" s="117"/>
      <c r="CP312" s="117"/>
      <c r="CQ312" s="117"/>
      <c r="CR312" s="117"/>
      <c r="CS312" s="117"/>
      <c r="CT312" s="117"/>
      <c r="CU312" s="117"/>
      <c r="CV312" s="117"/>
      <c r="CW312" s="117"/>
      <c r="CX312" s="117"/>
      <c r="CY312" s="117"/>
      <c r="CZ312" s="117"/>
      <c r="DA312" s="117"/>
      <c r="DB312" s="117"/>
      <c r="DC312" s="117"/>
      <c r="DD312" s="117"/>
      <c r="DE312" s="117"/>
      <c r="DF312" s="117"/>
      <c r="DG312" s="117"/>
      <c r="DH312" s="117"/>
      <c r="DI312" s="117"/>
      <c r="DJ312" s="117"/>
      <c r="DK312" s="117"/>
      <c r="DL312" s="117"/>
      <c r="DM312" s="117"/>
      <c r="DN312" s="117"/>
      <c r="DO312" s="117"/>
      <c r="DP312" s="117"/>
      <c r="DQ312" s="117"/>
      <c r="DR312" s="117"/>
      <c r="DS312" s="117"/>
      <c r="DT312" s="117"/>
      <c r="DU312" s="117"/>
      <c r="DV312" s="117"/>
      <c r="DW312" s="117"/>
      <c r="DX312" s="117"/>
      <c r="DY312" s="117"/>
      <c r="DZ312" s="21"/>
      <c r="EA312" s="21"/>
      <c r="EB312" s="21"/>
      <c r="EC312" s="21"/>
      <c r="ED312" s="21"/>
      <c r="EE312" s="21"/>
      <c r="EF312" s="21"/>
      <c r="EG312" s="21"/>
      <c r="EH312" s="21"/>
      <c r="EI312" s="21"/>
      <c r="EJ312" s="21"/>
      <c r="EK312" s="21"/>
      <c r="EL312" s="21"/>
      <c r="EM312" s="21"/>
      <c r="EN312" s="21"/>
      <c r="EO312" s="21"/>
      <c r="EP312" s="21"/>
      <c r="EQ312" s="21"/>
      <c r="ER312" s="21"/>
      <c r="ES312" s="21"/>
      <c r="ET312" s="21"/>
      <c r="EU312" s="21"/>
      <c r="EV312" s="21"/>
      <c r="EW312" s="21"/>
      <c r="EX312" s="21"/>
      <c r="EY312" s="21"/>
      <c r="EZ312" s="21"/>
      <c r="FA312" s="21"/>
      <c r="FB312" s="21"/>
      <c r="FC312" s="21"/>
      <c r="FD312" s="21"/>
      <c r="FE312" s="21"/>
      <c r="FF312" s="21"/>
      <c r="FG312" s="21"/>
      <c r="FH312" s="21"/>
      <c r="FI312" s="21"/>
      <c r="FJ312" s="21"/>
      <c r="FK312" s="21"/>
      <c r="FL312" s="21"/>
      <c r="FM312" s="21"/>
      <c r="FN312" s="21"/>
      <c r="FO312" s="21"/>
      <c r="FP312" s="21"/>
      <c r="FQ312" s="21"/>
      <c r="FR312" s="21"/>
      <c r="FS312" s="21"/>
      <c r="FT312" s="21"/>
      <c r="FU312" s="21"/>
      <c r="FV312" s="21"/>
      <c r="FW312" s="21"/>
      <c r="FX312" s="21"/>
      <c r="FY312" s="21"/>
      <c r="FZ312" s="21"/>
      <c r="GA312" s="21"/>
      <c r="GB312" s="21"/>
      <c r="GC312" s="21"/>
      <c r="GD312" s="21"/>
      <c r="GE312" s="21"/>
      <c r="GF312" s="21"/>
      <c r="GG312" s="21"/>
      <c r="GH312" s="21"/>
    </row>
    <row r="313" spans="1:190" ht="16.5" customHeight="1">
      <c r="A313" s="83"/>
      <c r="B313" s="83"/>
      <c r="C313" s="83"/>
      <c r="D313" s="85"/>
      <c r="E313" s="128"/>
      <c r="F313" s="129"/>
      <c r="G313" s="129"/>
      <c r="H313" s="129"/>
      <c r="I313" s="129"/>
      <c r="J313" s="129"/>
      <c r="K313" s="129"/>
      <c r="L313" s="129"/>
      <c r="M313" s="88"/>
      <c r="N313" s="88"/>
      <c r="O313" s="88"/>
      <c r="P313" s="88"/>
      <c r="Q313" s="88"/>
      <c r="R313" s="88"/>
      <c r="S313" s="130"/>
      <c r="T313" s="130"/>
      <c r="U313" s="130"/>
      <c r="V313" s="130"/>
      <c r="W313" s="130"/>
      <c r="X313" s="130"/>
      <c r="Y313" s="90"/>
      <c r="Z313" s="90"/>
      <c r="AA313" s="90"/>
      <c r="AB313" s="90"/>
      <c r="AC313" s="90"/>
      <c r="AD313" s="90"/>
      <c r="AE313" s="91"/>
      <c r="AF313" s="91"/>
      <c r="AG313" s="91"/>
      <c r="AH313" s="91"/>
      <c r="AI313" s="91"/>
      <c r="AJ313" s="91"/>
      <c r="AK313" s="226"/>
      <c r="AL313" s="226"/>
      <c r="AM313" s="226"/>
      <c r="AN313" s="226"/>
      <c r="AO313" s="226"/>
      <c r="AP313" s="226"/>
      <c r="AQ313" s="92"/>
      <c r="AR313" s="92"/>
      <c r="AS313" s="92"/>
      <c r="AT313" s="92"/>
      <c r="AU313" s="92"/>
      <c r="AV313" s="92"/>
      <c r="AW313" s="92"/>
      <c r="AX313" s="92"/>
      <c r="AY313" s="92"/>
      <c r="AZ313" s="91"/>
      <c r="BA313" s="132"/>
      <c r="BB313" s="91"/>
      <c r="BC313" s="91"/>
      <c r="BD313" s="117"/>
      <c r="BE313" s="131"/>
      <c r="BF313" s="131"/>
      <c r="BG313" s="131"/>
      <c r="BH313" s="131"/>
      <c r="BI313" s="131"/>
      <c r="BJ313" s="131"/>
      <c r="BK313" s="131"/>
      <c r="BL313" s="131"/>
      <c r="BM313" s="131"/>
      <c r="BN313" s="131"/>
      <c r="BO313" s="131"/>
      <c r="BP313" s="131"/>
      <c r="BQ313" s="131"/>
      <c r="BR313" s="131"/>
      <c r="BS313" s="131"/>
      <c r="BT313" s="131"/>
      <c r="BU313" s="131"/>
      <c r="BV313" s="131"/>
      <c r="BW313" s="131"/>
      <c r="BX313" s="131"/>
      <c r="BY313" s="131"/>
      <c r="BZ313" s="131"/>
      <c r="CA313" s="131"/>
      <c r="CB313" s="131"/>
      <c r="CC313" s="131"/>
      <c r="CD313" s="117"/>
      <c r="CE313" s="117"/>
      <c r="CF313" s="117"/>
      <c r="CG313" s="117"/>
      <c r="CH313" s="117"/>
      <c r="CI313" s="117"/>
      <c r="CJ313" s="117"/>
      <c r="CK313" s="117"/>
      <c r="CL313" s="117"/>
      <c r="CM313" s="117"/>
      <c r="CN313" s="117"/>
      <c r="CO313" s="117"/>
      <c r="CP313" s="117"/>
      <c r="CQ313" s="117"/>
      <c r="CR313" s="117"/>
      <c r="CS313" s="117"/>
      <c r="CT313" s="117"/>
      <c r="CU313" s="117"/>
      <c r="CV313" s="117"/>
      <c r="CW313" s="117"/>
      <c r="CX313" s="117"/>
      <c r="CY313" s="117"/>
      <c r="CZ313" s="117"/>
      <c r="DA313" s="117"/>
      <c r="DB313" s="117"/>
      <c r="DC313" s="117"/>
      <c r="DD313" s="117"/>
      <c r="DE313" s="117"/>
      <c r="DF313" s="117"/>
      <c r="DG313" s="117"/>
      <c r="DH313" s="117"/>
      <c r="DI313" s="117"/>
      <c r="DJ313" s="117"/>
      <c r="DK313" s="117"/>
      <c r="DL313" s="117"/>
      <c r="DM313" s="117"/>
      <c r="DN313" s="117"/>
      <c r="DO313" s="117"/>
      <c r="DP313" s="117"/>
      <c r="DQ313" s="117"/>
      <c r="DR313" s="117"/>
      <c r="DS313" s="117"/>
      <c r="DT313" s="117"/>
      <c r="DU313" s="117"/>
      <c r="DV313" s="117"/>
      <c r="DW313" s="117"/>
      <c r="DX313" s="117"/>
      <c r="DY313" s="117"/>
      <c r="DZ313" s="21"/>
      <c r="EA313" s="21"/>
      <c r="EB313" s="21"/>
      <c r="EC313" s="21"/>
      <c r="ED313" s="21"/>
      <c r="EE313" s="21"/>
      <c r="EF313" s="21"/>
      <c r="EG313" s="21"/>
      <c r="EH313" s="21"/>
      <c r="EI313" s="21"/>
      <c r="EJ313" s="21"/>
      <c r="EK313" s="21"/>
      <c r="EL313" s="21"/>
      <c r="EM313" s="21"/>
      <c r="EN313" s="21"/>
      <c r="EO313" s="21"/>
      <c r="EP313" s="21"/>
      <c r="EQ313" s="21"/>
      <c r="ER313" s="21"/>
      <c r="ES313" s="21"/>
      <c r="ET313" s="21"/>
      <c r="EU313" s="21"/>
      <c r="EV313" s="21"/>
      <c r="EW313" s="21"/>
      <c r="EX313" s="21"/>
      <c r="EY313" s="21"/>
      <c r="EZ313" s="21"/>
      <c r="FA313" s="21"/>
      <c r="FB313" s="21"/>
      <c r="FC313" s="21"/>
      <c r="FD313" s="21"/>
      <c r="FE313" s="21"/>
      <c r="FF313" s="21"/>
      <c r="FG313" s="21"/>
      <c r="FH313" s="21"/>
      <c r="FI313" s="21"/>
      <c r="FJ313" s="21"/>
      <c r="FK313" s="21"/>
      <c r="FL313" s="21"/>
      <c r="FM313" s="21"/>
      <c r="FN313" s="21"/>
      <c r="FO313" s="21"/>
      <c r="FP313" s="21"/>
      <c r="FQ313" s="21"/>
      <c r="FR313" s="21"/>
      <c r="FS313" s="21"/>
      <c r="FT313" s="21"/>
      <c r="FU313" s="21"/>
      <c r="FV313" s="21"/>
      <c r="FW313" s="21"/>
      <c r="FX313" s="21"/>
      <c r="FY313" s="21"/>
      <c r="FZ313" s="21"/>
      <c r="GA313" s="21"/>
      <c r="GB313" s="21"/>
      <c r="GC313" s="21"/>
      <c r="GD313" s="21"/>
      <c r="GE313" s="21"/>
      <c r="GF313" s="21"/>
      <c r="GG313" s="21"/>
      <c r="GH313" s="21"/>
    </row>
    <row r="314" spans="1:190" ht="16.5" customHeight="1">
      <c r="A314" s="83"/>
      <c r="B314" s="83"/>
      <c r="C314" s="83"/>
      <c r="D314" s="85"/>
      <c r="E314" s="128"/>
      <c r="F314" s="129"/>
      <c r="G314" s="129"/>
      <c r="H314" s="129"/>
      <c r="I314" s="129"/>
      <c r="J314" s="129"/>
      <c r="K314" s="129"/>
      <c r="L314" s="129"/>
      <c r="M314" s="88"/>
      <c r="N314" s="88"/>
      <c r="O314" s="88"/>
      <c r="P314" s="88"/>
      <c r="Q314" s="88"/>
      <c r="R314" s="88"/>
      <c r="S314" s="130"/>
      <c r="T314" s="130"/>
      <c r="U314" s="130"/>
      <c r="V314" s="130"/>
      <c r="W314" s="130"/>
      <c r="X314" s="130"/>
      <c r="Y314" s="90"/>
      <c r="Z314" s="90"/>
      <c r="AA314" s="90"/>
      <c r="AB314" s="90"/>
      <c r="AC314" s="90"/>
      <c r="AD314" s="90"/>
      <c r="AE314" s="91"/>
      <c r="AF314" s="91"/>
      <c r="AG314" s="91"/>
      <c r="AH314" s="91"/>
      <c r="AI314" s="91"/>
      <c r="AJ314" s="91"/>
      <c r="AK314" s="226"/>
      <c r="AL314" s="226"/>
      <c r="AM314" s="226"/>
      <c r="AN314" s="226"/>
      <c r="AO314" s="226"/>
      <c r="AP314" s="226"/>
      <c r="AQ314" s="92"/>
      <c r="AR314" s="92"/>
      <c r="AS314" s="92"/>
      <c r="AT314" s="92"/>
      <c r="AU314" s="92"/>
      <c r="AV314" s="92"/>
      <c r="AW314" s="92"/>
      <c r="AX314" s="92"/>
      <c r="AY314" s="92"/>
      <c r="AZ314" s="91"/>
      <c r="BA314" s="91"/>
      <c r="BB314" s="91"/>
      <c r="BC314" s="91"/>
      <c r="BD314" s="117"/>
      <c r="BE314" s="131"/>
      <c r="BF314" s="131"/>
      <c r="BG314" s="131"/>
      <c r="BH314" s="131"/>
      <c r="BI314" s="131"/>
      <c r="BJ314" s="131"/>
      <c r="BK314" s="131"/>
      <c r="BL314" s="131"/>
      <c r="BM314" s="131"/>
      <c r="BN314" s="131"/>
      <c r="BO314" s="131"/>
      <c r="BP314" s="131"/>
      <c r="BQ314" s="131"/>
      <c r="BR314" s="131"/>
      <c r="BS314" s="131"/>
      <c r="BT314" s="131"/>
      <c r="BU314" s="131"/>
      <c r="BV314" s="131"/>
      <c r="BW314" s="131"/>
      <c r="BX314" s="131"/>
      <c r="BY314" s="131"/>
      <c r="BZ314" s="131"/>
      <c r="CA314" s="131"/>
      <c r="CB314" s="131"/>
      <c r="CC314" s="131"/>
      <c r="CD314" s="117"/>
      <c r="CE314" s="117"/>
      <c r="CF314" s="117"/>
      <c r="CG314" s="117"/>
      <c r="CH314" s="117"/>
      <c r="CI314" s="117"/>
      <c r="CJ314" s="117"/>
      <c r="CK314" s="117"/>
      <c r="CL314" s="117"/>
      <c r="CM314" s="117"/>
      <c r="CN314" s="117"/>
      <c r="CO314" s="117"/>
      <c r="CP314" s="117"/>
      <c r="CQ314" s="117"/>
      <c r="CR314" s="117"/>
      <c r="CS314" s="117"/>
      <c r="CT314" s="117"/>
      <c r="CU314" s="117"/>
      <c r="CV314" s="117"/>
      <c r="CW314" s="117"/>
      <c r="CX314" s="117"/>
      <c r="CY314" s="117"/>
      <c r="CZ314" s="117"/>
      <c r="DA314" s="117"/>
      <c r="DB314" s="117"/>
      <c r="DC314" s="117"/>
      <c r="DD314" s="117"/>
      <c r="DE314" s="117"/>
      <c r="DF314" s="117"/>
      <c r="DG314" s="117"/>
      <c r="DH314" s="117"/>
      <c r="DI314" s="117"/>
      <c r="DJ314" s="117"/>
      <c r="DK314" s="117"/>
      <c r="DL314" s="117"/>
      <c r="DM314" s="117"/>
      <c r="DN314" s="117"/>
      <c r="DO314" s="117"/>
      <c r="DP314" s="117"/>
      <c r="DQ314" s="117"/>
      <c r="DR314" s="117"/>
      <c r="DS314" s="117"/>
      <c r="DT314" s="117"/>
      <c r="DU314" s="117"/>
      <c r="DV314" s="117"/>
      <c r="DW314" s="117"/>
      <c r="DX314" s="117"/>
      <c r="DY314" s="117"/>
      <c r="DZ314" s="21"/>
      <c r="EA314" s="21"/>
      <c r="EB314" s="21"/>
      <c r="EC314" s="21"/>
      <c r="ED314" s="21"/>
      <c r="EE314" s="21"/>
      <c r="EF314" s="21"/>
      <c r="EG314" s="21"/>
      <c r="EH314" s="21"/>
      <c r="EI314" s="21"/>
      <c r="EJ314" s="21"/>
      <c r="EK314" s="21"/>
      <c r="EL314" s="21"/>
      <c r="EM314" s="21"/>
      <c r="EN314" s="21"/>
      <c r="EO314" s="21"/>
      <c r="EP314" s="21"/>
      <c r="EQ314" s="21"/>
      <c r="ER314" s="21"/>
      <c r="ES314" s="21"/>
      <c r="ET314" s="21"/>
      <c r="EU314" s="21"/>
      <c r="EV314" s="21"/>
      <c r="EW314" s="21"/>
      <c r="EX314" s="21"/>
      <c r="EY314" s="21"/>
      <c r="EZ314" s="21"/>
      <c r="FA314" s="21"/>
      <c r="FB314" s="21"/>
      <c r="FC314" s="21"/>
      <c r="FD314" s="21"/>
      <c r="FE314" s="21"/>
      <c r="FF314" s="21"/>
      <c r="FG314" s="21"/>
      <c r="FH314" s="21"/>
      <c r="FI314" s="21"/>
      <c r="FJ314" s="21"/>
      <c r="FK314" s="21"/>
      <c r="FL314" s="21"/>
      <c r="FM314" s="21"/>
      <c r="FN314" s="21"/>
      <c r="FO314" s="21"/>
      <c r="FP314" s="21"/>
      <c r="FQ314" s="21"/>
      <c r="FR314" s="21"/>
      <c r="FS314" s="21"/>
      <c r="FT314" s="21"/>
      <c r="FU314" s="21"/>
      <c r="FV314" s="21"/>
      <c r="FW314" s="21"/>
      <c r="FX314" s="21"/>
      <c r="FY314" s="21"/>
      <c r="FZ314" s="21"/>
      <c r="GA314" s="21"/>
      <c r="GB314" s="21"/>
      <c r="GC314" s="21"/>
      <c r="GD314" s="21"/>
      <c r="GE314" s="21"/>
      <c r="GF314" s="21"/>
      <c r="GG314" s="21"/>
      <c r="GH314" s="21"/>
    </row>
    <row r="315" spans="1:190" ht="16.5" customHeight="1">
      <c r="A315" s="83"/>
      <c r="B315" s="83"/>
      <c r="C315" s="83"/>
      <c r="D315" s="85"/>
      <c r="E315" s="128"/>
      <c r="F315" s="129"/>
      <c r="G315" s="129"/>
      <c r="H315" s="129"/>
      <c r="I315" s="129"/>
      <c r="J315" s="129"/>
      <c r="K315" s="129"/>
      <c r="L315" s="129"/>
      <c r="M315" s="88"/>
      <c r="N315" s="88"/>
      <c r="O315" s="88"/>
      <c r="P315" s="88"/>
      <c r="Q315" s="88"/>
      <c r="R315" s="88"/>
      <c r="S315" s="130"/>
      <c r="T315" s="130"/>
      <c r="U315" s="130"/>
      <c r="V315" s="130"/>
      <c r="W315" s="130"/>
      <c r="X315" s="130"/>
      <c r="Y315" s="90"/>
      <c r="Z315" s="90"/>
      <c r="AA315" s="90"/>
      <c r="AB315" s="90"/>
      <c r="AC315" s="90"/>
      <c r="AD315" s="90"/>
      <c r="AE315" s="91"/>
      <c r="AF315" s="91"/>
      <c r="AG315" s="91"/>
      <c r="AH315" s="91"/>
      <c r="AI315" s="91"/>
      <c r="AJ315" s="91"/>
      <c r="AK315" s="226"/>
      <c r="AL315" s="226"/>
      <c r="AM315" s="226"/>
      <c r="AN315" s="226"/>
      <c r="AO315" s="226"/>
      <c r="AP315" s="226"/>
      <c r="AQ315" s="92"/>
      <c r="AR315" s="92"/>
      <c r="AS315" s="92"/>
      <c r="AT315" s="92"/>
      <c r="AU315" s="92"/>
      <c r="AV315" s="92"/>
      <c r="AW315" s="92"/>
      <c r="AX315" s="92"/>
      <c r="AY315" s="92"/>
      <c r="AZ315" s="91"/>
      <c r="BA315" s="91"/>
      <c r="BB315" s="91"/>
      <c r="BC315" s="91"/>
      <c r="BD315" s="117"/>
      <c r="BE315" s="131"/>
      <c r="BF315" s="131"/>
      <c r="BG315" s="131"/>
      <c r="BH315" s="131"/>
      <c r="BI315" s="131"/>
      <c r="BJ315" s="131"/>
      <c r="BK315" s="131"/>
      <c r="BL315" s="131"/>
      <c r="BM315" s="131"/>
      <c r="BN315" s="131"/>
      <c r="BO315" s="131"/>
      <c r="BP315" s="131"/>
      <c r="BQ315" s="131"/>
      <c r="BR315" s="131"/>
      <c r="BS315" s="131"/>
      <c r="BT315" s="131"/>
      <c r="BU315" s="131"/>
      <c r="BV315" s="131"/>
      <c r="BW315" s="131"/>
      <c r="BX315" s="131"/>
      <c r="BY315" s="131"/>
      <c r="BZ315" s="131"/>
      <c r="CA315" s="131"/>
      <c r="CB315" s="131"/>
      <c r="CC315" s="131"/>
      <c r="CD315" s="117"/>
      <c r="CE315" s="117"/>
      <c r="CF315" s="117"/>
      <c r="CG315" s="117"/>
      <c r="CH315" s="117"/>
      <c r="CI315" s="117"/>
      <c r="CJ315" s="117"/>
      <c r="CK315" s="117"/>
      <c r="CL315" s="117"/>
      <c r="CM315" s="117"/>
      <c r="CN315" s="117"/>
      <c r="CO315" s="117"/>
      <c r="CP315" s="117"/>
      <c r="CQ315" s="117"/>
      <c r="CR315" s="117"/>
      <c r="CS315" s="117"/>
      <c r="CT315" s="117"/>
      <c r="CU315" s="117"/>
      <c r="CV315" s="117"/>
      <c r="CW315" s="117"/>
      <c r="CX315" s="117"/>
      <c r="CY315" s="117"/>
      <c r="CZ315" s="117"/>
      <c r="DA315" s="117"/>
      <c r="DB315" s="117"/>
      <c r="DC315" s="117"/>
      <c r="DD315" s="117"/>
      <c r="DE315" s="117"/>
      <c r="DF315" s="117"/>
      <c r="DG315" s="117"/>
      <c r="DH315" s="117"/>
      <c r="DI315" s="117"/>
      <c r="DJ315" s="117"/>
      <c r="DK315" s="117"/>
      <c r="DL315" s="117"/>
      <c r="DM315" s="117"/>
      <c r="DN315" s="117"/>
      <c r="DO315" s="117"/>
      <c r="DP315" s="117"/>
      <c r="DQ315" s="117"/>
      <c r="DR315" s="117"/>
      <c r="DS315" s="117"/>
      <c r="DT315" s="117"/>
      <c r="DU315" s="117"/>
      <c r="DV315" s="117"/>
      <c r="DW315" s="117"/>
      <c r="DX315" s="117"/>
      <c r="DY315" s="117"/>
      <c r="DZ315" s="21"/>
      <c r="EA315" s="21"/>
      <c r="EB315" s="21"/>
      <c r="EC315" s="21"/>
      <c r="ED315" s="21"/>
      <c r="EE315" s="21"/>
      <c r="EF315" s="21"/>
      <c r="EG315" s="21"/>
      <c r="EH315" s="21"/>
      <c r="EI315" s="21"/>
      <c r="EJ315" s="21"/>
      <c r="EK315" s="21"/>
      <c r="EL315" s="21"/>
      <c r="EM315" s="21"/>
      <c r="EN315" s="21"/>
      <c r="EO315" s="21"/>
      <c r="EP315" s="21"/>
      <c r="EQ315" s="21"/>
      <c r="ER315" s="21"/>
      <c r="ES315" s="21"/>
      <c r="ET315" s="21"/>
      <c r="EU315" s="21"/>
      <c r="EV315" s="21"/>
      <c r="EW315" s="21"/>
      <c r="EX315" s="21"/>
      <c r="EY315" s="21"/>
      <c r="EZ315" s="21"/>
      <c r="FA315" s="21"/>
      <c r="FB315" s="21"/>
      <c r="FC315" s="21"/>
      <c r="FD315" s="21"/>
      <c r="FE315" s="21"/>
      <c r="FF315" s="21"/>
      <c r="FG315" s="21"/>
      <c r="FH315" s="21"/>
      <c r="FI315" s="21"/>
      <c r="FJ315" s="21"/>
      <c r="FK315" s="21"/>
      <c r="FL315" s="21"/>
      <c r="FM315" s="21"/>
      <c r="FN315" s="21"/>
      <c r="FO315" s="21"/>
      <c r="FP315" s="21"/>
      <c r="FQ315" s="21"/>
      <c r="FR315" s="21"/>
      <c r="FS315" s="21"/>
      <c r="FT315" s="21"/>
      <c r="FU315" s="21"/>
      <c r="FV315" s="21"/>
      <c r="FW315" s="21"/>
      <c r="FX315" s="21"/>
      <c r="FY315" s="21"/>
      <c r="FZ315" s="21"/>
      <c r="GA315" s="21"/>
      <c r="GB315" s="21"/>
      <c r="GC315" s="21"/>
      <c r="GD315" s="21"/>
      <c r="GE315" s="21"/>
      <c r="GF315" s="21"/>
      <c r="GG315" s="21"/>
      <c r="GH315" s="21"/>
    </row>
    <row r="316" spans="1:190" ht="16.5" customHeight="1">
      <c r="A316" s="83"/>
      <c r="B316" s="83"/>
      <c r="C316" s="83"/>
      <c r="D316" s="85"/>
      <c r="E316" s="128"/>
      <c r="F316" s="129"/>
      <c r="G316" s="129"/>
      <c r="H316" s="129"/>
      <c r="I316" s="129"/>
      <c r="J316" s="129"/>
      <c r="K316" s="129"/>
      <c r="L316" s="129"/>
      <c r="M316" s="88"/>
      <c r="N316" s="88"/>
      <c r="O316" s="88"/>
      <c r="P316" s="88"/>
      <c r="Q316" s="88"/>
      <c r="R316" s="88"/>
      <c r="S316" s="130"/>
      <c r="T316" s="130"/>
      <c r="U316" s="130"/>
      <c r="V316" s="130"/>
      <c r="W316" s="130"/>
      <c r="X316" s="130"/>
      <c r="Y316" s="90"/>
      <c r="Z316" s="90"/>
      <c r="AA316" s="90"/>
      <c r="AB316" s="90"/>
      <c r="AC316" s="90"/>
      <c r="AD316" s="90"/>
      <c r="AE316" s="91"/>
      <c r="AF316" s="91"/>
      <c r="AG316" s="91"/>
      <c r="AH316" s="91"/>
      <c r="AI316" s="91"/>
      <c r="AJ316" s="91"/>
      <c r="AK316" s="226"/>
      <c r="AL316" s="226"/>
      <c r="AM316" s="226"/>
      <c r="AN316" s="226"/>
      <c r="AO316" s="226"/>
      <c r="AP316" s="226"/>
      <c r="AQ316" s="92"/>
      <c r="AR316" s="92"/>
      <c r="AS316" s="92"/>
      <c r="AT316" s="92"/>
      <c r="AU316" s="92"/>
      <c r="AV316" s="92"/>
      <c r="AW316" s="92"/>
      <c r="AX316" s="92"/>
      <c r="AY316" s="92"/>
      <c r="AZ316" s="91"/>
      <c r="BA316" s="91"/>
      <c r="BB316" s="91"/>
      <c r="BC316" s="91"/>
      <c r="BD316" s="117"/>
      <c r="BE316" s="131"/>
      <c r="BF316" s="131"/>
      <c r="BG316" s="131"/>
      <c r="BH316" s="131"/>
      <c r="BI316" s="131"/>
      <c r="BJ316" s="131"/>
      <c r="BK316" s="131"/>
      <c r="BL316" s="131"/>
      <c r="BM316" s="131"/>
      <c r="BN316" s="131"/>
      <c r="BO316" s="131"/>
      <c r="BP316" s="131"/>
      <c r="BQ316" s="131"/>
      <c r="BR316" s="131"/>
      <c r="BS316" s="131"/>
      <c r="BT316" s="131"/>
      <c r="BU316" s="131"/>
      <c r="BV316" s="131"/>
      <c r="BW316" s="131"/>
      <c r="BX316" s="131"/>
      <c r="BY316" s="131"/>
      <c r="BZ316" s="131"/>
      <c r="CA316" s="131"/>
      <c r="CB316" s="131"/>
      <c r="CC316" s="131"/>
      <c r="CD316" s="117"/>
      <c r="CE316" s="117"/>
      <c r="CF316" s="117"/>
      <c r="CG316" s="117"/>
      <c r="CH316" s="117"/>
      <c r="CI316" s="117"/>
      <c r="CJ316" s="117"/>
      <c r="CK316" s="117"/>
      <c r="CL316" s="117"/>
      <c r="CM316" s="117"/>
      <c r="CN316" s="117"/>
      <c r="CO316" s="117"/>
      <c r="CP316" s="117"/>
      <c r="CQ316" s="117"/>
      <c r="CR316" s="117"/>
      <c r="CS316" s="117"/>
      <c r="CT316" s="117"/>
      <c r="CU316" s="117"/>
      <c r="CV316" s="117"/>
      <c r="CW316" s="117"/>
      <c r="CX316" s="117"/>
      <c r="CY316" s="117"/>
      <c r="CZ316" s="117"/>
      <c r="DA316" s="117"/>
      <c r="DB316" s="117"/>
      <c r="DC316" s="117"/>
      <c r="DD316" s="117"/>
      <c r="DE316" s="117"/>
      <c r="DF316" s="117"/>
      <c r="DG316" s="117"/>
      <c r="DH316" s="117"/>
      <c r="DI316" s="117"/>
      <c r="DJ316" s="117"/>
      <c r="DK316" s="117"/>
      <c r="DL316" s="117"/>
      <c r="DM316" s="117"/>
      <c r="DN316" s="117"/>
      <c r="DO316" s="117"/>
      <c r="DP316" s="117"/>
      <c r="DQ316" s="117"/>
      <c r="DR316" s="117"/>
      <c r="DS316" s="117"/>
      <c r="DT316" s="117"/>
      <c r="DU316" s="117"/>
      <c r="DV316" s="117"/>
      <c r="DW316" s="117"/>
      <c r="DX316" s="117"/>
      <c r="DY316" s="117"/>
      <c r="DZ316" s="21"/>
      <c r="EA316" s="21"/>
      <c r="EB316" s="21"/>
      <c r="EC316" s="21"/>
      <c r="ED316" s="21"/>
      <c r="EE316" s="21"/>
      <c r="EF316" s="21"/>
      <c r="EG316" s="21"/>
      <c r="EH316" s="21"/>
      <c r="EI316" s="21"/>
      <c r="EJ316" s="21"/>
      <c r="EK316" s="21"/>
      <c r="EL316" s="21"/>
      <c r="EM316" s="21"/>
      <c r="EN316" s="21"/>
      <c r="EO316" s="21"/>
      <c r="EP316" s="21"/>
      <c r="EQ316" s="21"/>
      <c r="ER316" s="21"/>
      <c r="ES316" s="21"/>
      <c r="ET316" s="21"/>
      <c r="EU316" s="21"/>
      <c r="EV316" s="21"/>
      <c r="EW316" s="21"/>
      <c r="EX316" s="21"/>
      <c r="EY316" s="21"/>
      <c r="EZ316" s="21"/>
      <c r="FA316" s="21"/>
      <c r="FB316" s="21"/>
      <c r="FC316" s="21"/>
      <c r="FD316" s="21"/>
      <c r="FE316" s="21"/>
      <c r="FF316" s="21"/>
      <c r="FG316" s="21"/>
      <c r="FH316" s="21"/>
      <c r="FI316" s="21"/>
      <c r="FJ316" s="21"/>
      <c r="FK316" s="21"/>
      <c r="FL316" s="21"/>
      <c r="FM316" s="21"/>
      <c r="FN316" s="21"/>
      <c r="FO316" s="21"/>
      <c r="FP316" s="21"/>
      <c r="FQ316" s="21"/>
      <c r="FR316" s="21"/>
      <c r="FS316" s="21"/>
      <c r="FT316" s="21"/>
      <c r="FU316" s="21"/>
      <c r="FV316" s="21"/>
      <c r="FW316" s="21"/>
      <c r="FX316" s="21"/>
      <c r="FY316" s="21"/>
      <c r="FZ316" s="21"/>
      <c r="GA316" s="21"/>
      <c r="GB316" s="21"/>
      <c r="GC316" s="21"/>
      <c r="GD316" s="21"/>
      <c r="GE316" s="21"/>
      <c r="GF316" s="21"/>
      <c r="GG316" s="21"/>
      <c r="GH316" s="21"/>
    </row>
    <row r="317" spans="1:190" ht="16.5" customHeight="1">
      <c r="A317" s="83"/>
      <c r="B317" s="83"/>
      <c r="C317" s="83"/>
      <c r="D317" s="85"/>
      <c r="E317" s="128"/>
      <c r="F317" s="129"/>
      <c r="G317" s="129"/>
      <c r="H317" s="129"/>
      <c r="I317" s="129"/>
      <c r="J317" s="129"/>
      <c r="K317" s="129"/>
      <c r="L317" s="129"/>
      <c r="M317" s="88"/>
      <c r="N317" s="88"/>
      <c r="O317" s="88"/>
      <c r="P317" s="88"/>
      <c r="Q317" s="88"/>
      <c r="R317" s="88"/>
      <c r="S317" s="130"/>
      <c r="T317" s="130"/>
      <c r="U317" s="130"/>
      <c r="V317" s="130"/>
      <c r="W317" s="130"/>
      <c r="X317" s="130"/>
      <c r="Y317" s="90"/>
      <c r="Z317" s="90"/>
      <c r="AA317" s="90"/>
      <c r="AB317" s="90"/>
      <c r="AC317" s="90"/>
      <c r="AD317" s="90"/>
      <c r="AE317" s="91"/>
      <c r="AF317" s="91"/>
      <c r="AG317" s="91"/>
      <c r="AH317" s="91"/>
      <c r="AI317" s="91"/>
      <c r="AJ317" s="91"/>
      <c r="AK317" s="226"/>
      <c r="AL317" s="226"/>
      <c r="AM317" s="226"/>
      <c r="AN317" s="226"/>
      <c r="AO317" s="226"/>
      <c r="AP317" s="226"/>
      <c r="AQ317" s="92"/>
      <c r="AR317" s="92"/>
      <c r="AS317" s="92"/>
      <c r="AT317" s="92"/>
      <c r="AU317" s="92"/>
      <c r="AV317" s="92"/>
      <c r="AW317" s="92"/>
      <c r="AX317" s="92"/>
      <c r="AY317" s="92"/>
      <c r="AZ317" s="91"/>
      <c r="BA317" s="91"/>
      <c r="BB317" s="91"/>
      <c r="BC317" s="91"/>
      <c r="BD317" s="117"/>
      <c r="BE317" s="131"/>
      <c r="BF317" s="131"/>
      <c r="BG317" s="131"/>
      <c r="BH317" s="131"/>
      <c r="BI317" s="131"/>
      <c r="BJ317" s="131"/>
      <c r="BK317" s="131"/>
      <c r="BL317" s="131"/>
      <c r="BM317" s="131"/>
      <c r="BN317" s="131"/>
      <c r="BO317" s="131"/>
      <c r="BP317" s="131"/>
      <c r="BQ317" s="131"/>
      <c r="BR317" s="131"/>
      <c r="BS317" s="131"/>
      <c r="BT317" s="131"/>
      <c r="BU317" s="131"/>
      <c r="BV317" s="131"/>
      <c r="BW317" s="131"/>
      <c r="BX317" s="131"/>
      <c r="BY317" s="131"/>
      <c r="BZ317" s="131"/>
      <c r="CA317" s="131"/>
      <c r="CB317" s="131"/>
      <c r="CC317" s="131"/>
      <c r="CD317" s="117"/>
      <c r="CE317" s="117"/>
      <c r="CF317" s="117"/>
      <c r="CG317" s="117"/>
      <c r="CH317" s="117"/>
      <c r="CI317" s="117"/>
      <c r="CJ317" s="117"/>
      <c r="CK317" s="117"/>
      <c r="CL317" s="117"/>
      <c r="CM317" s="117"/>
      <c r="CN317" s="117"/>
      <c r="CO317" s="117"/>
      <c r="CP317" s="117"/>
      <c r="CQ317" s="117"/>
      <c r="CR317" s="117"/>
      <c r="CS317" s="117"/>
      <c r="CT317" s="117"/>
      <c r="CU317" s="117"/>
      <c r="CV317" s="117"/>
      <c r="CW317" s="117"/>
      <c r="CX317" s="117"/>
      <c r="CY317" s="117"/>
      <c r="CZ317" s="117"/>
      <c r="DA317" s="117"/>
      <c r="DB317" s="117"/>
      <c r="DC317" s="117"/>
      <c r="DD317" s="117"/>
      <c r="DE317" s="117"/>
      <c r="DF317" s="117"/>
      <c r="DG317" s="117"/>
      <c r="DH317" s="117"/>
      <c r="DI317" s="117"/>
      <c r="DJ317" s="117"/>
      <c r="DK317" s="117"/>
      <c r="DL317" s="117"/>
      <c r="DM317" s="117"/>
      <c r="DN317" s="117"/>
      <c r="DO317" s="117"/>
      <c r="DP317" s="117"/>
      <c r="DQ317" s="117"/>
      <c r="DR317" s="117"/>
      <c r="DS317" s="117"/>
      <c r="DT317" s="117"/>
      <c r="DU317" s="117"/>
      <c r="DV317" s="117"/>
      <c r="DW317" s="117"/>
      <c r="DX317" s="117"/>
      <c r="DY317" s="117"/>
      <c r="DZ317" s="21"/>
      <c r="EA317" s="21"/>
      <c r="EB317" s="21"/>
      <c r="EC317" s="21"/>
      <c r="ED317" s="21"/>
      <c r="EE317" s="21"/>
      <c r="EF317" s="21"/>
      <c r="EG317" s="21"/>
      <c r="EH317" s="21"/>
      <c r="EI317" s="21"/>
      <c r="EJ317" s="21"/>
      <c r="EK317" s="21"/>
      <c r="EL317" s="21"/>
      <c r="EM317" s="21"/>
      <c r="EN317" s="21"/>
      <c r="EO317" s="21"/>
      <c r="EP317" s="21"/>
      <c r="EQ317" s="21"/>
      <c r="ER317" s="21"/>
      <c r="ES317" s="21"/>
      <c r="ET317" s="21"/>
      <c r="EU317" s="21"/>
      <c r="EV317" s="21"/>
      <c r="EW317" s="21"/>
      <c r="EX317" s="21"/>
      <c r="EY317" s="21"/>
      <c r="EZ317" s="21"/>
      <c r="FA317" s="21"/>
      <c r="FB317" s="21"/>
      <c r="FC317" s="21"/>
      <c r="FD317" s="21"/>
      <c r="FE317" s="21"/>
      <c r="FF317" s="21"/>
      <c r="FG317" s="21"/>
      <c r="FH317" s="21"/>
      <c r="FI317" s="21"/>
      <c r="FJ317" s="21"/>
      <c r="FK317" s="21"/>
      <c r="FL317" s="21"/>
      <c r="FM317" s="21"/>
      <c r="FN317" s="21"/>
      <c r="FO317" s="21"/>
      <c r="FP317" s="21"/>
      <c r="FQ317" s="21"/>
      <c r="FR317" s="21"/>
      <c r="FS317" s="21"/>
      <c r="FT317" s="21"/>
      <c r="FU317" s="21"/>
      <c r="FV317" s="21"/>
      <c r="FW317" s="21"/>
      <c r="FX317" s="21"/>
      <c r="FY317" s="21"/>
      <c r="FZ317" s="21"/>
      <c r="GA317" s="21"/>
      <c r="GB317" s="21"/>
      <c r="GC317" s="21"/>
      <c r="GD317" s="21"/>
      <c r="GE317" s="21"/>
      <c r="GF317" s="21"/>
      <c r="GG317" s="21"/>
      <c r="GH317" s="21"/>
    </row>
    <row r="318" spans="1:190" ht="16.5" customHeight="1">
      <c r="A318" s="83"/>
      <c r="B318" s="83"/>
      <c r="C318" s="83"/>
      <c r="D318" s="85"/>
      <c r="E318" s="128"/>
      <c r="F318" s="129"/>
      <c r="G318" s="129"/>
      <c r="H318" s="129"/>
      <c r="I318" s="129"/>
      <c r="J318" s="129"/>
      <c r="K318" s="129"/>
      <c r="L318" s="129"/>
      <c r="M318" s="88"/>
      <c r="N318" s="88"/>
      <c r="O318" s="88"/>
      <c r="P318" s="88"/>
      <c r="Q318" s="88"/>
      <c r="R318" s="88"/>
      <c r="S318" s="130"/>
      <c r="T318" s="130"/>
      <c r="U318" s="130"/>
      <c r="V318" s="130"/>
      <c r="W318" s="130"/>
      <c r="X318" s="130"/>
      <c r="Y318" s="90"/>
      <c r="Z318" s="90"/>
      <c r="AA318" s="90"/>
      <c r="AB318" s="90"/>
      <c r="AC318" s="90"/>
      <c r="AD318" s="90"/>
      <c r="AE318" s="91"/>
      <c r="AF318" s="91"/>
      <c r="AG318" s="91"/>
      <c r="AH318" s="91"/>
      <c r="AI318" s="91"/>
      <c r="AJ318" s="91"/>
      <c r="AK318" s="226"/>
      <c r="AL318" s="226"/>
      <c r="AM318" s="226"/>
      <c r="AN318" s="226"/>
      <c r="AO318" s="226"/>
      <c r="AP318" s="226"/>
      <c r="AQ318" s="92"/>
      <c r="AR318" s="92"/>
      <c r="AS318" s="92"/>
      <c r="AT318" s="92"/>
      <c r="AU318" s="92"/>
      <c r="AV318" s="92"/>
      <c r="AW318" s="92"/>
      <c r="AX318" s="92"/>
      <c r="AY318" s="92"/>
      <c r="AZ318" s="91"/>
      <c r="BA318" s="91"/>
      <c r="BB318" s="91"/>
      <c r="BC318" s="91"/>
      <c r="BD318" s="117"/>
      <c r="BE318" s="131"/>
      <c r="BF318" s="131"/>
      <c r="BG318" s="131"/>
      <c r="BH318" s="131"/>
      <c r="BI318" s="131"/>
      <c r="BJ318" s="131"/>
      <c r="BK318" s="131"/>
      <c r="BL318" s="131"/>
      <c r="BM318" s="131"/>
      <c r="BN318" s="131"/>
      <c r="BO318" s="131"/>
      <c r="BP318" s="131"/>
      <c r="BQ318" s="131"/>
      <c r="BR318" s="131"/>
      <c r="BS318" s="131"/>
      <c r="BT318" s="131"/>
      <c r="BU318" s="131"/>
      <c r="BV318" s="131"/>
      <c r="BW318" s="131"/>
      <c r="BX318" s="131"/>
      <c r="BY318" s="131"/>
      <c r="BZ318" s="131"/>
      <c r="CA318" s="131"/>
      <c r="CB318" s="131"/>
      <c r="CC318" s="131"/>
      <c r="CD318" s="117"/>
      <c r="CE318" s="117"/>
      <c r="CF318" s="117"/>
      <c r="CG318" s="117"/>
      <c r="CH318" s="117"/>
      <c r="CI318" s="117"/>
      <c r="CJ318" s="117"/>
      <c r="CK318" s="117"/>
      <c r="CL318" s="117"/>
      <c r="CM318" s="117"/>
      <c r="CN318" s="117"/>
      <c r="CO318" s="117"/>
      <c r="CP318" s="117"/>
      <c r="CQ318" s="117"/>
      <c r="CR318" s="117"/>
      <c r="CS318" s="117"/>
      <c r="CT318" s="117"/>
      <c r="CU318" s="117"/>
      <c r="CV318" s="117"/>
      <c r="CW318" s="117"/>
      <c r="CX318" s="117"/>
      <c r="CY318" s="117"/>
      <c r="CZ318" s="117"/>
      <c r="DA318" s="117"/>
      <c r="DB318" s="117"/>
      <c r="DC318" s="117"/>
      <c r="DD318" s="117"/>
      <c r="DE318" s="117"/>
      <c r="DF318" s="117"/>
      <c r="DG318" s="117"/>
      <c r="DH318" s="117"/>
      <c r="DI318" s="117"/>
      <c r="DJ318" s="117"/>
      <c r="DK318" s="117"/>
      <c r="DL318" s="117"/>
      <c r="DM318" s="117"/>
      <c r="DN318" s="117"/>
      <c r="DO318" s="117"/>
      <c r="DP318" s="117"/>
      <c r="DQ318" s="117"/>
      <c r="DR318" s="117"/>
      <c r="DS318" s="117"/>
      <c r="DT318" s="117"/>
      <c r="DU318" s="117"/>
      <c r="DV318" s="117"/>
      <c r="DW318" s="117"/>
      <c r="DX318" s="117"/>
      <c r="DY318" s="117"/>
      <c r="DZ318" s="21"/>
      <c r="EA318" s="21"/>
      <c r="EB318" s="21"/>
      <c r="EC318" s="21"/>
      <c r="ED318" s="21"/>
      <c r="EE318" s="21"/>
      <c r="EF318" s="21"/>
      <c r="EG318" s="21"/>
      <c r="EH318" s="21"/>
      <c r="EI318" s="21"/>
      <c r="EJ318" s="21"/>
      <c r="EK318" s="21"/>
      <c r="EL318" s="21"/>
      <c r="EM318" s="21"/>
      <c r="EN318" s="21"/>
      <c r="EO318" s="21"/>
      <c r="EP318" s="21"/>
      <c r="EQ318" s="21"/>
      <c r="ER318" s="21"/>
      <c r="ES318" s="21"/>
      <c r="ET318" s="21"/>
      <c r="EU318" s="21"/>
      <c r="EV318" s="21"/>
      <c r="EW318" s="21"/>
      <c r="EX318" s="21"/>
      <c r="EY318" s="21"/>
      <c r="EZ318" s="21"/>
      <c r="FA318" s="21"/>
      <c r="FB318" s="21"/>
      <c r="FC318" s="21"/>
      <c r="FD318" s="21"/>
      <c r="FE318" s="21"/>
      <c r="FF318" s="21"/>
      <c r="FG318" s="21"/>
      <c r="FH318" s="21"/>
      <c r="FI318" s="21"/>
      <c r="FJ318" s="21"/>
      <c r="FK318" s="21"/>
      <c r="FL318" s="21"/>
      <c r="FM318" s="21"/>
      <c r="FN318" s="21"/>
      <c r="FO318" s="21"/>
      <c r="FP318" s="21"/>
      <c r="FQ318" s="21"/>
      <c r="FR318" s="21"/>
      <c r="FS318" s="21"/>
      <c r="FT318" s="21"/>
      <c r="FU318" s="21"/>
      <c r="FV318" s="21"/>
      <c r="FW318" s="21"/>
      <c r="FX318" s="21"/>
      <c r="FY318" s="21"/>
      <c r="FZ318" s="21"/>
      <c r="GA318" s="21"/>
      <c r="GB318" s="21"/>
      <c r="GC318" s="21"/>
      <c r="GD318" s="21"/>
      <c r="GE318" s="21"/>
      <c r="GF318" s="21"/>
      <c r="GG318" s="21"/>
      <c r="GH318" s="21"/>
    </row>
    <row r="319" spans="1:190" ht="16.5" customHeight="1">
      <c r="A319" s="83"/>
      <c r="B319" s="83"/>
      <c r="C319" s="83"/>
      <c r="D319" s="85"/>
      <c r="E319" s="128"/>
      <c r="F319" s="129"/>
      <c r="G319" s="129"/>
      <c r="H319" s="129"/>
      <c r="I319" s="129"/>
      <c r="J319" s="129"/>
      <c r="K319" s="129"/>
      <c r="L319" s="129"/>
      <c r="M319" s="88"/>
      <c r="N319" s="88"/>
      <c r="O319" s="88"/>
      <c r="P319" s="88"/>
      <c r="Q319" s="88"/>
      <c r="R319" s="88"/>
      <c r="S319" s="130"/>
      <c r="T319" s="130"/>
      <c r="U319" s="130"/>
      <c r="V319" s="130"/>
      <c r="W319" s="130"/>
      <c r="X319" s="130"/>
      <c r="Y319" s="90"/>
      <c r="Z319" s="90"/>
      <c r="AA319" s="90"/>
      <c r="AB319" s="90"/>
      <c r="AC319" s="90"/>
      <c r="AD319" s="90"/>
      <c r="AE319" s="91"/>
      <c r="AF319" s="91"/>
      <c r="AG319" s="91"/>
      <c r="AH319" s="91"/>
      <c r="AI319" s="91"/>
      <c r="AJ319" s="91"/>
      <c r="AK319" s="226"/>
      <c r="AL319" s="226"/>
      <c r="AM319" s="226"/>
      <c r="AN319" s="226"/>
      <c r="AO319" s="226"/>
      <c r="AP319" s="226"/>
      <c r="AQ319" s="92"/>
      <c r="AR319" s="92"/>
      <c r="AS319" s="92"/>
      <c r="AT319" s="92"/>
      <c r="AU319" s="92"/>
      <c r="AV319" s="92"/>
      <c r="AW319" s="92"/>
      <c r="AX319" s="92"/>
      <c r="AY319" s="92"/>
      <c r="AZ319" s="91"/>
      <c r="BA319" s="132"/>
      <c r="BB319" s="91"/>
      <c r="BC319" s="91"/>
      <c r="BD319" s="117"/>
      <c r="BE319" s="131"/>
      <c r="BF319" s="131"/>
      <c r="BG319" s="131"/>
      <c r="BH319" s="131"/>
      <c r="BI319" s="131"/>
      <c r="BJ319" s="131"/>
      <c r="BK319" s="131"/>
      <c r="BL319" s="131"/>
      <c r="BM319" s="131"/>
      <c r="BN319" s="131"/>
      <c r="BO319" s="131"/>
      <c r="BP319" s="131"/>
      <c r="BQ319" s="131"/>
      <c r="BR319" s="131"/>
      <c r="BS319" s="131"/>
      <c r="BT319" s="131"/>
      <c r="BU319" s="131"/>
      <c r="BV319" s="131"/>
      <c r="BW319" s="131"/>
      <c r="BX319" s="131"/>
      <c r="BY319" s="131"/>
      <c r="BZ319" s="131"/>
      <c r="CA319" s="131"/>
      <c r="CB319" s="131"/>
      <c r="CC319" s="131"/>
      <c r="CD319" s="117"/>
      <c r="CE319" s="117"/>
      <c r="CF319" s="117"/>
      <c r="CG319" s="117"/>
      <c r="CH319" s="117"/>
      <c r="CI319" s="117"/>
      <c r="CJ319" s="117"/>
      <c r="CK319" s="117"/>
      <c r="CL319" s="117"/>
      <c r="CM319" s="117"/>
      <c r="CN319" s="117"/>
      <c r="CO319" s="117"/>
      <c r="CP319" s="117"/>
      <c r="CQ319" s="117"/>
      <c r="CR319" s="117"/>
      <c r="CS319" s="117"/>
      <c r="CT319" s="117"/>
      <c r="CU319" s="117"/>
      <c r="CV319" s="117"/>
      <c r="CW319" s="117"/>
      <c r="CX319" s="117"/>
      <c r="CY319" s="117"/>
      <c r="CZ319" s="117"/>
      <c r="DA319" s="117"/>
      <c r="DB319" s="117"/>
      <c r="DC319" s="117"/>
      <c r="DD319" s="117"/>
      <c r="DE319" s="117"/>
      <c r="DF319" s="117"/>
      <c r="DG319" s="117"/>
      <c r="DH319" s="117"/>
      <c r="DI319" s="117"/>
      <c r="DJ319" s="117"/>
      <c r="DK319" s="117"/>
      <c r="DL319" s="117"/>
      <c r="DM319" s="117"/>
      <c r="DN319" s="117"/>
      <c r="DO319" s="117"/>
      <c r="DP319" s="117"/>
      <c r="DQ319" s="117"/>
      <c r="DR319" s="117"/>
      <c r="DS319" s="117"/>
      <c r="DT319" s="117"/>
      <c r="DU319" s="117"/>
      <c r="DV319" s="117"/>
      <c r="DW319" s="117"/>
      <c r="DX319" s="117"/>
      <c r="DY319" s="117"/>
      <c r="DZ319" s="21"/>
      <c r="EA319" s="21"/>
      <c r="EB319" s="21"/>
      <c r="EC319" s="21"/>
      <c r="ED319" s="21"/>
      <c r="EE319" s="21"/>
      <c r="EF319" s="21"/>
      <c r="EG319" s="21"/>
      <c r="EH319" s="21"/>
      <c r="EI319" s="21"/>
      <c r="EJ319" s="21"/>
      <c r="EK319" s="21"/>
      <c r="EL319" s="21"/>
      <c r="EM319" s="21"/>
      <c r="EN319" s="21"/>
      <c r="EO319" s="21"/>
      <c r="EP319" s="21"/>
      <c r="EQ319" s="21"/>
      <c r="ER319" s="21"/>
      <c r="ES319" s="21"/>
      <c r="ET319" s="21"/>
      <c r="EU319" s="21"/>
      <c r="EV319" s="21"/>
      <c r="EW319" s="21"/>
      <c r="EX319" s="21"/>
      <c r="EY319" s="21"/>
      <c r="EZ319" s="21"/>
      <c r="FA319" s="21"/>
      <c r="FB319" s="21"/>
      <c r="FC319" s="21"/>
      <c r="FD319" s="21"/>
      <c r="FE319" s="21"/>
      <c r="FF319" s="21"/>
      <c r="FG319" s="21"/>
      <c r="FH319" s="21"/>
      <c r="FI319" s="21"/>
      <c r="FJ319" s="21"/>
      <c r="FK319" s="21"/>
      <c r="FL319" s="21"/>
      <c r="FM319" s="21"/>
      <c r="FN319" s="21"/>
      <c r="FO319" s="21"/>
      <c r="FP319" s="21"/>
      <c r="FQ319" s="21"/>
      <c r="FR319" s="21"/>
      <c r="FS319" s="21"/>
      <c r="FT319" s="21"/>
      <c r="FU319" s="21"/>
      <c r="FV319" s="21"/>
      <c r="FW319" s="21"/>
      <c r="FX319" s="21"/>
      <c r="FY319" s="21"/>
      <c r="FZ319" s="21"/>
      <c r="GA319" s="21"/>
      <c r="GB319" s="21"/>
      <c r="GC319" s="21"/>
      <c r="GD319" s="21"/>
      <c r="GE319" s="21"/>
      <c r="GF319" s="21"/>
      <c r="GG319" s="21"/>
      <c r="GH319" s="21"/>
    </row>
    <row r="320" spans="1:190" ht="16.5" customHeight="1">
      <c r="A320" s="83"/>
      <c r="B320" s="83"/>
      <c r="C320" s="83"/>
      <c r="D320" s="85"/>
      <c r="E320" s="128"/>
      <c r="F320" s="129"/>
      <c r="G320" s="129"/>
      <c r="H320" s="129"/>
      <c r="I320" s="129"/>
      <c r="J320" s="129"/>
      <c r="K320" s="129"/>
      <c r="L320" s="129"/>
      <c r="M320" s="88"/>
      <c r="N320" s="88"/>
      <c r="O320" s="88"/>
      <c r="P320" s="88"/>
      <c r="Q320" s="88"/>
      <c r="R320" s="88"/>
      <c r="S320" s="130"/>
      <c r="T320" s="130"/>
      <c r="U320" s="130"/>
      <c r="V320" s="130"/>
      <c r="W320" s="130"/>
      <c r="X320" s="130"/>
      <c r="Y320" s="90"/>
      <c r="Z320" s="90"/>
      <c r="AA320" s="90"/>
      <c r="AB320" s="90"/>
      <c r="AC320" s="90"/>
      <c r="AD320" s="90"/>
      <c r="AE320" s="91"/>
      <c r="AF320" s="91"/>
      <c r="AG320" s="91"/>
      <c r="AH320" s="91"/>
      <c r="AI320" s="91"/>
      <c r="AJ320" s="91"/>
      <c r="AK320" s="226"/>
      <c r="AL320" s="226"/>
      <c r="AM320" s="226"/>
      <c r="AN320" s="226"/>
      <c r="AO320" s="226"/>
      <c r="AP320" s="226"/>
      <c r="AQ320" s="92"/>
      <c r="AR320" s="92"/>
      <c r="AS320" s="92"/>
      <c r="AT320" s="92"/>
      <c r="AU320" s="92"/>
      <c r="AV320" s="92"/>
      <c r="AW320" s="92"/>
      <c r="AX320" s="92"/>
      <c r="AY320" s="92"/>
      <c r="AZ320" s="91"/>
      <c r="BA320" s="91"/>
      <c r="BB320" s="91"/>
      <c r="BC320" s="91"/>
      <c r="BD320" s="117"/>
      <c r="BE320" s="131"/>
      <c r="BF320" s="131"/>
      <c r="BG320" s="131"/>
      <c r="BH320" s="131"/>
      <c r="BI320" s="131"/>
      <c r="BJ320" s="131"/>
      <c r="BK320" s="131"/>
      <c r="BL320" s="131"/>
      <c r="BM320" s="131"/>
      <c r="BN320" s="131"/>
      <c r="BO320" s="131"/>
      <c r="BP320" s="131"/>
      <c r="BQ320" s="131"/>
      <c r="BR320" s="131"/>
      <c r="BS320" s="131"/>
      <c r="BT320" s="131"/>
      <c r="BU320" s="131"/>
      <c r="BV320" s="131"/>
      <c r="BW320" s="131"/>
      <c r="BX320" s="131"/>
      <c r="BY320" s="131"/>
      <c r="BZ320" s="131"/>
      <c r="CA320" s="131"/>
      <c r="CB320" s="131"/>
      <c r="CC320" s="131"/>
      <c r="CD320" s="117"/>
      <c r="CE320" s="117"/>
      <c r="CF320" s="117"/>
      <c r="CG320" s="117"/>
      <c r="CH320" s="117"/>
      <c r="CI320" s="117"/>
      <c r="CJ320" s="117"/>
      <c r="CK320" s="117"/>
      <c r="CL320" s="117"/>
      <c r="CM320" s="117"/>
      <c r="CN320" s="117"/>
      <c r="CO320" s="117"/>
      <c r="CP320" s="117"/>
      <c r="CQ320" s="117"/>
      <c r="CR320" s="117"/>
      <c r="CS320" s="117"/>
      <c r="CT320" s="117"/>
      <c r="CU320" s="117"/>
      <c r="CV320" s="117"/>
      <c r="CW320" s="117"/>
      <c r="CX320" s="117"/>
      <c r="CY320" s="117"/>
      <c r="CZ320" s="117"/>
      <c r="DA320" s="117"/>
      <c r="DB320" s="117"/>
      <c r="DC320" s="117"/>
      <c r="DD320" s="117"/>
      <c r="DE320" s="117"/>
      <c r="DF320" s="117"/>
      <c r="DG320" s="117"/>
      <c r="DH320" s="117"/>
      <c r="DI320" s="117"/>
      <c r="DJ320" s="117"/>
      <c r="DK320" s="117"/>
      <c r="DL320" s="117"/>
      <c r="DM320" s="117"/>
      <c r="DN320" s="117"/>
      <c r="DO320" s="117"/>
      <c r="DP320" s="117"/>
      <c r="DQ320" s="117"/>
      <c r="DR320" s="117"/>
      <c r="DS320" s="117"/>
      <c r="DT320" s="117"/>
      <c r="DU320" s="117"/>
      <c r="DV320" s="117"/>
      <c r="DW320" s="117"/>
      <c r="DX320" s="117"/>
      <c r="DY320" s="117"/>
      <c r="DZ320" s="21"/>
      <c r="EA320" s="21"/>
      <c r="EB320" s="21"/>
      <c r="EC320" s="21"/>
      <c r="ED320" s="21"/>
      <c r="EE320" s="21"/>
      <c r="EF320" s="21"/>
      <c r="EG320" s="21"/>
      <c r="EH320" s="21"/>
      <c r="EI320" s="21"/>
      <c r="EJ320" s="21"/>
      <c r="EK320" s="21"/>
      <c r="EL320" s="21"/>
      <c r="EM320" s="21"/>
      <c r="EN320" s="21"/>
      <c r="EO320" s="21"/>
      <c r="EP320" s="21"/>
      <c r="EQ320" s="21"/>
      <c r="ER320" s="21"/>
      <c r="ES320" s="21"/>
      <c r="ET320" s="21"/>
      <c r="EU320" s="21"/>
      <c r="EV320" s="21"/>
      <c r="EW320" s="21"/>
      <c r="EX320" s="21"/>
      <c r="EY320" s="21"/>
      <c r="EZ320" s="21"/>
      <c r="FA320" s="21"/>
      <c r="FB320" s="21"/>
      <c r="FC320" s="21"/>
      <c r="FD320" s="21"/>
      <c r="FE320" s="21"/>
      <c r="FF320" s="21"/>
      <c r="FG320" s="21"/>
      <c r="FH320" s="21"/>
      <c r="FI320" s="21"/>
      <c r="FJ320" s="21"/>
      <c r="FK320" s="21"/>
      <c r="FL320" s="21"/>
      <c r="FM320" s="21"/>
      <c r="FN320" s="21"/>
      <c r="FO320" s="21"/>
      <c r="FP320" s="21"/>
      <c r="FQ320" s="21"/>
      <c r="FR320" s="21"/>
      <c r="FS320" s="21"/>
      <c r="FT320" s="21"/>
      <c r="FU320" s="21"/>
      <c r="FV320" s="21"/>
      <c r="FW320" s="21"/>
      <c r="FX320" s="21"/>
      <c r="FY320" s="21"/>
      <c r="FZ320" s="21"/>
      <c r="GA320" s="21"/>
      <c r="GB320" s="21"/>
      <c r="GC320" s="21"/>
      <c r="GD320" s="21"/>
      <c r="GE320" s="21"/>
      <c r="GF320" s="21"/>
      <c r="GG320" s="21"/>
      <c r="GH320" s="21"/>
    </row>
    <row r="321" spans="1:190" ht="16.5" customHeight="1">
      <c r="A321" s="83"/>
      <c r="B321" s="83"/>
      <c r="C321" s="83"/>
      <c r="D321" s="85"/>
      <c r="E321" s="128"/>
      <c r="F321" s="129"/>
      <c r="G321" s="129"/>
      <c r="H321" s="129"/>
      <c r="I321" s="129"/>
      <c r="J321" s="129"/>
      <c r="K321" s="129"/>
      <c r="L321" s="129"/>
      <c r="M321" s="88"/>
      <c r="N321" s="88"/>
      <c r="O321" s="88"/>
      <c r="P321" s="88"/>
      <c r="Q321" s="88"/>
      <c r="R321" s="88"/>
      <c r="S321" s="130"/>
      <c r="T321" s="130"/>
      <c r="U321" s="130"/>
      <c r="V321" s="130"/>
      <c r="W321" s="130"/>
      <c r="X321" s="130"/>
      <c r="Y321" s="90"/>
      <c r="Z321" s="90"/>
      <c r="AA321" s="90"/>
      <c r="AB321" s="90"/>
      <c r="AC321" s="90"/>
      <c r="AD321" s="90"/>
      <c r="AE321" s="91"/>
      <c r="AF321" s="91"/>
      <c r="AG321" s="91"/>
      <c r="AH321" s="91"/>
      <c r="AI321" s="91"/>
      <c r="AJ321" s="91"/>
      <c r="AK321" s="226"/>
      <c r="AL321" s="226"/>
      <c r="AM321" s="226"/>
      <c r="AN321" s="226"/>
      <c r="AO321" s="226"/>
      <c r="AP321" s="226"/>
      <c r="AQ321" s="92"/>
      <c r="AR321" s="92"/>
      <c r="AS321" s="92"/>
      <c r="AT321" s="92"/>
      <c r="AU321" s="92"/>
      <c r="AV321" s="92"/>
      <c r="AW321" s="92"/>
      <c r="AX321" s="92"/>
      <c r="AY321" s="92"/>
      <c r="AZ321" s="91"/>
      <c r="BA321" s="91"/>
      <c r="BB321" s="91"/>
      <c r="BC321" s="91"/>
      <c r="BD321" s="117"/>
      <c r="BE321" s="131"/>
      <c r="BF321" s="131"/>
      <c r="BG321" s="131"/>
      <c r="BH321" s="131"/>
      <c r="BI321" s="131"/>
      <c r="BJ321" s="131"/>
      <c r="BK321" s="131"/>
      <c r="BL321" s="131"/>
      <c r="BM321" s="131"/>
      <c r="BN321" s="131"/>
      <c r="BO321" s="131"/>
      <c r="BP321" s="131"/>
      <c r="BQ321" s="131"/>
      <c r="BR321" s="131"/>
      <c r="BS321" s="131"/>
      <c r="BT321" s="131"/>
      <c r="BU321" s="131"/>
      <c r="BV321" s="131"/>
      <c r="BW321" s="131"/>
      <c r="BX321" s="131"/>
      <c r="BY321" s="131"/>
      <c r="BZ321" s="131"/>
      <c r="CA321" s="131"/>
      <c r="CB321" s="131"/>
      <c r="CC321" s="131"/>
      <c r="CD321" s="117"/>
      <c r="CE321" s="117"/>
      <c r="CF321" s="117"/>
      <c r="CG321" s="117"/>
      <c r="CH321" s="117"/>
      <c r="CI321" s="117"/>
      <c r="CJ321" s="117"/>
      <c r="CK321" s="117"/>
      <c r="CL321" s="117"/>
      <c r="CM321" s="117"/>
      <c r="CN321" s="117"/>
      <c r="CO321" s="117"/>
      <c r="CP321" s="117"/>
      <c r="CQ321" s="117"/>
      <c r="CR321" s="117"/>
      <c r="CS321" s="117"/>
      <c r="CT321" s="117"/>
      <c r="CU321" s="117"/>
      <c r="CV321" s="117"/>
      <c r="CW321" s="117"/>
      <c r="CX321" s="117"/>
      <c r="CY321" s="117"/>
      <c r="CZ321" s="117"/>
      <c r="DA321" s="117"/>
      <c r="DB321" s="117"/>
      <c r="DC321" s="117"/>
      <c r="DD321" s="117"/>
      <c r="DE321" s="117"/>
      <c r="DF321" s="117"/>
      <c r="DG321" s="117"/>
      <c r="DH321" s="117"/>
      <c r="DI321" s="117"/>
      <c r="DJ321" s="117"/>
      <c r="DK321" s="117"/>
      <c r="DL321" s="117"/>
      <c r="DM321" s="117"/>
      <c r="DN321" s="117"/>
      <c r="DO321" s="117"/>
      <c r="DP321" s="117"/>
      <c r="DQ321" s="117"/>
      <c r="DR321" s="117"/>
      <c r="DS321" s="117"/>
      <c r="DT321" s="117"/>
      <c r="DU321" s="117"/>
      <c r="DV321" s="117"/>
      <c r="DW321" s="117"/>
      <c r="DX321" s="117"/>
      <c r="DY321" s="117"/>
      <c r="DZ321" s="21"/>
      <c r="EA321" s="21"/>
      <c r="EB321" s="21"/>
      <c r="EC321" s="21"/>
      <c r="ED321" s="21"/>
      <c r="EE321" s="21"/>
      <c r="EF321" s="21"/>
      <c r="EG321" s="21"/>
      <c r="EH321" s="21"/>
      <c r="EI321" s="21"/>
      <c r="EJ321" s="21"/>
      <c r="EK321" s="21"/>
      <c r="EL321" s="21"/>
      <c r="EM321" s="21"/>
      <c r="EN321" s="21"/>
      <c r="EO321" s="21"/>
      <c r="EP321" s="21"/>
      <c r="EQ321" s="21"/>
      <c r="ER321" s="21"/>
      <c r="ES321" s="21"/>
      <c r="ET321" s="21"/>
      <c r="EU321" s="21"/>
      <c r="EV321" s="21"/>
      <c r="EW321" s="21"/>
      <c r="EX321" s="21"/>
      <c r="EY321" s="21"/>
      <c r="EZ321" s="21"/>
      <c r="FA321" s="21"/>
      <c r="FB321" s="21"/>
      <c r="FC321" s="21"/>
      <c r="FD321" s="21"/>
      <c r="FE321" s="21"/>
      <c r="FF321" s="21"/>
      <c r="FG321" s="21"/>
      <c r="FH321" s="21"/>
      <c r="FI321" s="21"/>
      <c r="FJ321" s="21"/>
      <c r="FK321" s="21"/>
      <c r="FL321" s="21"/>
      <c r="FM321" s="21"/>
      <c r="FN321" s="21"/>
      <c r="FO321" s="21"/>
      <c r="FP321" s="21"/>
      <c r="FQ321" s="21"/>
      <c r="FR321" s="21"/>
      <c r="FS321" s="21"/>
      <c r="FT321" s="21"/>
      <c r="FU321" s="21"/>
      <c r="FV321" s="21"/>
      <c r="FW321" s="21"/>
      <c r="FX321" s="21"/>
      <c r="FY321" s="21"/>
      <c r="FZ321" s="21"/>
      <c r="GA321" s="21"/>
      <c r="GB321" s="21"/>
      <c r="GC321" s="21"/>
      <c r="GD321" s="21"/>
      <c r="GE321" s="21"/>
      <c r="GF321" s="21"/>
      <c r="GG321" s="21"/>
      <c r="GH321" s="21"/>
    </row>
    <row r="322" spans="1:190" ht="16.5" customHeight="1">
      <c r="A322" s="83"/>
      <c r="B322" s="83"/>
      <c r="C322" s="83"/>
      <c r="D322" s="85"/>
      <c r="E322" s="128"/>
      <c r="F322" s="129"/>
      <c r="G322" s="129"/>
      <c r="H322" s="129"/>
      <c r="I322" s="129"/>
      <c r="J322" s="129"/>
      <c r="K322" s="129"/>
      <c r="L322" s="129"/>
      <c r="M322" s="88"/>
      <c r="N322" s="88"/>
      <c r="O322" s="88"/>
      <c r="P322" s="88"/>
      <c r="Q322" s="88"/>
      <c r="R322" s="88"/>
      <c r="S322" s="130"/>
      <c r="T322" s="130"/>
      <c r="U322" s="130"/>
      <c r="V322" s="130"/>
      <c r="W322" s="130"/>
      <c r="X322" s="130"/>
      <c r="Y322" s="90"/>
      <c r="Z322" s="90"/>
      <c r="AA322" s="90"/>
      <c r="AB322" s="90"/>
      <c r="AC322" s="90"/>
      <c r="AD322" s="90"/>
      <c r="AE322" s="91"/>
      <c r="AF322" s="91"/>
      <c r="AG322" s="91"/>
      <c r="AH322" s="91"/>
      <c r="AI322" s="91"/>
      <c r="AJ322" s="91"/>
      <c r="AK322" s="226"/>
      <c r="AL322" s="226"/>
      <c r="AM322" s="226"/>
      <c r="AN322" s="226"/>
      <c r="AO322" s="226"/>
      <c r="AP322" s="226"/>
      <c r="AQ322" s="92"/>
      <c r="AR322" s="92"/>
      <c r="AS322" s="92"/>
      <c r="AT322" s="92"/>
      <c r="AU322" s="92"/>
      <c r="AV322" s="92"/>
      <c r="AW322" s="92"/>
      <c r="AX322" s="92"/>
      <c r="AY322" s="92"/>
      <c r="AZ322" s="91"/>
      <c r="BA322" s="91"/>
      <c r="BB322" s="91"/>
      <c r="BC322" s="91"/>
      <c r="BD322" s="117"/>
      <c r="BE322" s="131"/>
      <c r="BF322" s="131"/>
      <c r="BG322" s="131"/>
      <c r="BH322" s="131"/>
      <c r="BI322" s="131"/>
      <c r="BJ322" s="131"/>
      <c r="BK322" s="131"/>
      <c r="BL322" s="131"/>
      <c r="BM322" s="131"/>
      <c r="BN322" s="131"/>
      <c r="BO322" s="131"/>
      <c r="BP322" s="131"/>
      <c r="BQ322" s="131"/>
      <c r="BR322" s="131"/>
      <c r="BS322" s="131"/>
      <c r="BT322" s="131"/>
      <c r="BU322" s="131"/>
      <c r="BV322" s="131"/>
      <c r="BW322" s="131"/>
      <c r="BX322" s="131"/>
      <c r="BY322" s="131"/>
      <c r="BZ322" s="131"/>
      <c r="CA322" s="131"/>
      <c r="CB322" s="131"/>
      <c r="CC322" s="131"/>
      <c r="CD322" s="117"/>
      <c r="CE322" s="117"/>
      <c r="CF322" s="117"/>
      <c r="CG322" s="117"/>
      <c r="CH322" s="117"/>
      <c r="CI322" s="117"/>
      <c r="CJ322" s="117"/>
      <c r="CK322" s="117"/>
      <c r="CL322" s="117"/>
      <c r="CM322" s="117"/>
      <c r="CN322" s="117"/>
      <c r="CO322" s="117"/>
      <c r="CP322" s="117"/>
      <c r="CQ322" s="117"/>
      <c r="CR322" s="117"/>
      <c r="CS322" s="117"/>
      <c r="CT322" s="117"/>
      <c r="CU322" s="117"/>
      <c r="CV322" s="117"/>
      <c r="CW322" s="117"/>
      <c r="CX322" s="117"/>
      <c r="CY322" s="117"/>
      <c r="CZ322" s="117"/>
      <c r="DA322" s="117"/>
      <c r="DB322" s="117"/>
      <c r="DC322" s="117"/>
      <c r="DD322" s="117"/>
      <c r="DE322" s="117"/>
      <c r="DF322" s="117"/>
      <c r="DG322" s="117"/>
      <c r="DH322" s="117"/>
      <c r="DI322" s="117"/>
      <c r="DJ322" s="117"/>
      <c r="DK322" s="117"/>
      <c r="DL322" s="117"/>
      <c r="DM322" s="117"/>
      <c r="DN322" s="117"/>
      <c r="DO322" s="117"/>
      <c r="DP322" s="117"/>
      <c r="DQ322" s="117"/>
      <c r="DR322" s="117"/>
      <c r="DS322" s="117"/>
      <c r="DT322" s="117"/>
      <c r="DU322" s="117"/>
      <c r="DV322" s="117"/>
      <c r="DW322" s="117"/>
      <c r="DX322" s="117"/>
      <c r="DY322" s="117"/>
      <c r="DZ322" s="21"/>
      <c r="EA322" s="21"/>
      <c r="EB322" s="21"/>
      <c r="EC322" s="21"/>
      <c r="ED322" s="21"/>
      <c r="EE322" s="21"/>
      <c r="EF322" s="21"/>
      <c r="EG322" s="21"/>
      <c r="EH322" s="21"/>
      <c r="EI322" s="21"/>
      <c r="EJ322" s="21"/>
      <c r="EK322" s="21"/>
      <c r="EL322" s="21"/>
      <c r="EM322" s="21"/>
      <c r="EN322" s="21"/>
      <c r="EO322" s="21"/>
      <c r="EP322" s="21"/>
      <c r="EQ322" s="21"/>
      <c r="ER322" s="21"/>
      <c r="ES322" s="21"/>
      <c r="ET322" s="21"/>
      <c r="EU322" s="21"/>
      <c r="EV322" s="21"/>
      <c r="EW322" s="21"/>
      <c r="EX322" s="21"/>
      <c r="EY322" s="21"/>
      <c r="EZ322" s="21"/>
      <c r="FA322" s="21"/>
      <c r="FB322" s="21"/>
      <c r="FC322" s="21"/>
      <c r="FD322" s="21"/>
      <c r="FE322" s="21"/>
      <c r="FF322" s="21"/>
      <c r="FG322" s="21"/>
      <c r="FH322" s="21"/>
      <c r="FI322" s="21"/>
      <c r="FJ322" s="21"/>
      <c r="FK322" s="21"/>
      <c r="FL322" s="21"/>
      <c r="FM322" s="21"/>
      <c r="FN322" s="21"/>
      <c r="FO322" s="21"/>
      <c r="FP322" s="21"/>
      <c r="FQ322" s="21"/>
      <c r="FR322" s="21"/>
      <c r="FS322" s="21"/>
      <c r="FT322" s="21"/>
      <c r="FU322" s="21"/>
      <c r="FV322" s="21"/>
      <c r="FW322" s="21"/>
      <c r="FX322" s="21"/>
      <c r="FY322" s="21"/>
      <c r="FZ322" s="21"/>
      <c r="GA322" s="21"/>
      <c r="GB322" s="21"/>
      <c r="GC322" s="21"/>
      <c r="GD322" s="21"/>
      <c r="GE322" s="21"/>
      <c r="GF322" s="21"/>
      <c r="GG322" s="21"/>
      <c r="GH322" s="21"/>
    </row>
    <row r="323" spans="1:190" ht="16.5" customHeight="1">
      <c r="A323" s="83"/>
      <c r="B323" s="83"/>
      <c r="C323" s="83"/>
      <c r="D323" s="85"/>
      <c r="E323" s="128"/>
      <c r="F323" s="129"/>
      <c r="G323" s="129"/>
      <c r="H323" s="129"/>
      <c r="I323" s="129"/>
      <c r="J323" s="129"/>
      <c r="K323" s="129"/>
      <c r="L323" s="129"/>
      <c r="M323" s="88"/>
      <c r="N323" s="88"/>
      <c r="O323" s="88"/>
      <c r="P323" s="88"/>
      <c r="Q323" s="88"/>
      <c r="R323" s="88"/>
      <c r="S323" s="130"/>
      <c r="T323" s="130"/>
      <c r="U323" s="130"/>
      <c r="V323" s="130"/>
      <c r="W323" s="130"/>
      <c r="X323" s="130"/>
      <c r="Y323" s="90"/>
      <c r="Z323" s="90"/>
      <c r="AA323" s="90"/>
      <c r="AB323" s="90"/>
      <c r="AC323" s="90"/>
      <c r="AD323" s="90"/>
      <c r="AE323" s="91"/>
      <c r="AF323" s="91"/>
      <c r="AG323" s="91"/>
      <c r="AH323" s="91"/>
      <c r="AI323" s="91"/>
      <c r="AJ323" s="91"/>
      <c r="AK323" s="226"/>
      <c r="AL323" s="226"/>
      <c r="AM323" s="226"/>
      <c r="AN323" s="226"/>
      <c r="AO323" s="226"/>
      <c r="AP323" s="226"/>
      <c r="AQ323" s="92"/>
      <c r="AR323" s="92"/>
      <c r="AS323" s="92"/>
      <c r="AT323" s="92"/>
      <c r="AU323" s="92"/>
      <c r="AV323" s="92"/>
      <c r="AW323" s="92"/>
      <c r="AX323" s="92"/>
      <c r="AY323" s="92"/>
      <c r="AZ323" s="91"/>
      <c r="BA323" s="91"/>
      <c r="BB323" s="91"/>
      <c r="BC323" s="91"/>
      <c r="BD323" s="117"/>
      <c r="BE323" s="131"/>
      <c r="BF323" s="131"/>
      <c r="BG323" s="131"/>
      <c r="BH323" s="131"/>
      <c r="BI323" s="131"/>
      <c r="BJ323" s="131"/>
      <c r="BK323" s="131"/>
      <c r="BL323" s="131"/>
      <c r="BM323" s="131"/>
      <c r="BN323" s="131"/>
      <c r="BO323" s="131"/>
      <c r="BP323" s="131"/>
      <c r="BQ323" s="131"/>
      <c r="BR323" s="131"/>
      <c r="BS323" s="131"/>
      <c r="BT323" s="131"/>
      <c r="BU323" s="131"/>
      <c r="BV323" s="131"/>
      <c r="BW323" s="131"/>
      <c r="BX323" s="131"/>
      <c r="BY323" s="131"/>
      <c r="BZ323" s="131"/>
      <c r="CA323" s="131"/>
      <c r="CB323" s="131"/>
      <c r="CC323" s="131"/>
      <c r="CD323" s="117"/>
      <c r="CE323" s="117"/>
      <c r="CF323" s="117"/>
      <c r="CG323" s="117"/>
      <c r="CH323" s="117"/>
      <c r="CI323" s="117"/>
      <c r="CJ323" s="117"/>
      <c r="CK323" s="117"/>
      <c r="CL323" s="117"/>
      <c r="CM323" s="117"/>
      <c r="CN323" s="117"/>
      <c r="CO323" s="117"/>
      <c r="CP323" s="117"/>
      <c r="CQ323" s="117"/>
      <c r="CR323" s="117"/>
      <c r="CS323" s="117"/>
      <c r="CT323" s="117"/>
      <c r="CU323" s="117"/>
      <c r="CV323" s="117"/>
      <c r="CW323" s="117"/>
      <c r="CX323" s="117"/>
      <c r="CY323" s="117"/>
      <c r="CZ323" s="117"/>
      <c r="DA323" s="117"/>
      <c r="DB323" s="117"/>
      <c r="DC323" s="117"/>
      <c r="DD323" s="117"/>
      <c r="DE323" s="117"/>
      <c r="DF323" s="117"/>
      <c r="DG323" s="117"/>
      <c r="DH323" s="117"/>
      <c r="DI323" s="117"/>
      <c r="DJ323" s="117"/>
      <c r="DK323" s="117"/>
      <c r="DL323" s="117"/>
      <c r="DM323" s="117"/>
      <c r="DN323" s="117"/>
      <c r="DO323" s="117"/>
      <c r="DP323" s="117"/>
      <c r="DQ323" s="117"/>
      <c r="DR323" s="117"/>
      <c r="DS323" s="117"/>
      <c r="DT323" s="117"/>
      <c r="DU323" s="117"/>
      <c r="DV323" s="117"/>
      <c r="DW323" s="117"/>
      <c r="DX323" s="117"/>
      <c r="DY323" s="117"/>
      <c r="DZ323" s="21"/>
      <c r="EA323" s="21"/>
      <c r="EB323" s="21"/>
      <c r="EC323" s="21"/>
      <c r="ED323" s="21"/>
      <c r="EE323" s="21"/>
      <c r="EF323" s="21"/>
      <c r="EG323" s="21"/>
      <c r="EH323" s="21"/>
      <c r="EI323" s="21"/>
      <c r="EJ323" s="21"/>
      <c r="EK323" s="21"/>
      <c r="EL323" s="21"/>
      <c r="EM323" s="21"/>
      <c r="EN323" s="21"/>
      <c r="EO323" s="21"/>
      <c r="EP323" s="21"/>
      <c r="EQ323" s="21"/>
      <c r="ER323" s="21"/>
      <c r="ES323" s="21"/>
      <c r="ET323" s="21"/>
      <c r="EU323" s="21"/>
      <c r="EV323" s="21"/>
      <c r="EW323" s="21"/>
      <c r="EX323" s="21"/>
      <c r="EY323" s="21"/>
      <c r="EZ323" s="21"/>
      <c r="FA323" s="21"/>
      <c r="FB323" s="21"/>
      <c r="FC323" s="21"/>
      <c r="FD323" s="21"/>
      <c r="FE323" s="21"/>
      <c r="FF323" s="21"/>
      <c r="FG323" s="21"/>
      <c r="FH323" s="21"/>
      <c r="FI323" s="21"/>
      <c r="FJ323" s="21"/>
      <c r="FK323" s="21"/>
      <c r="FL323" s="21"/>
      <c r="FM323" s="21"/>
      <c r="FN323" s="21"/>
      <c r="FO323" s="21"/>
      <c r="FP323" s="21"/>
      <c r="FQ323" s="21"/>
      <c r="FR323" s="21"/>
      <c r="FS323" s="21"/>
      <c r="FT323" s="21"/>
      <c r="FU323" s="21"/>
      <c r="FV323" s="21"/>
      <c r="FW323" s="21"/>
      <c r="FX323" s="21"/>
      <c r="FY323" s="21"/>
      <c r="FZ323" s="21"/>
      <c r="GA323" s="21"/>
      <c r="GB323" s="21"/>
      <c r="GC323" s="21"/>
      <c r="GD323" s="21"/>
      <c r="GE323" s="21"/>
      <c r="GF323" s="21"/>
      <c r="GG323" s="21"/>
      <c r="GH323" s="21"/>
    </row>
    <row r="324" spans="1:190" ht="16.5" customHeight="1">
      <c r="A324" s="83"/>
      <c r="B324" s="83"/>
      <c r="C324" s="83"/>
      <c r="D324" s="85"/>
      <c r="E324" s="128"/>
      <c r="F324" s="129"/>
      <c r="G324" s="129"/>
      <c r="H324" s="129"/>
      <c r="I324" s="129"/>
      <c r="J324" s="129"/>
      <c r="K324" s="129"/>
      <c r="L324" s="129"/>
      <c r="M324" s="88"/>
      <c r="N324" s="88"/>
      <c r="O324" s="88"/>
      <c r="P324" s="88"/>
      <c r="Q324" s="88"/>
      <c r="R324" s="88"/>
      <c r="S324" s="130"/>
      <c r="T324" s="130"/>
      <c r="U324" s="130"/>
      <c r="V324" s="130"/>
      <c r="W324" s="130"/>
      <c r="X324" s="130"/>
      <c r="Y324" s="90"/>
      <c r="Z324" s="90"/>
      <c r="AA324" s="90"/>
      <c r="AB324" s="90"/>
      <c r="AC324" s="90"/>
      <c r="AD324" s="90"/>
      <c r="AE324" s="91"/>
      <c r="AF324" s="91"/>
      <c r="AG324" s="91"/>
      <c r="AH324" s="91"/>
      <c r="AI324" s="91"/>
      <c r="AJ324" s="91"/>
      <c r="AK324" s="226"/>
      <c r="AL324" s="226"/>
      <c r="AM324" s="226"/>
      <c r="AN324" s="226"/>
      <c r="AO324" s="226"/>
      <c r="AP324" s="226"/>
      <c r="AQ324" s="92"/>
      <c r="AR324" s="92"/>
      <c r="AS324" s="92"/>
      <c r="AT324" s="92"/>
      <c r="AU324" s="92"/>
      <c r="AV324" s="92"/>
      <c r="AW324" s="92"/>
      <c r="AX324" s="92"/>
      <c r="AY324" s="92"/>
      <c r="AZ324" s="91"/>
      <c r="BA324" s="91"/>
      <c r="BB324" s="91"/>
      <c r="BC324" s="91"/>
      <c r="BD324" s="117"/>
      <c r="BE324" s="131"/>
      <c r="BF324" s="131"/>
      <c r="BG324" s="131"/>
      <c r="BH324" s="131"/>
      <c r="BI324" s="131"/>
      <c r="BJ324" s="131"/>
      <c r="BK324" s="131"/>
      <c r="BL324" s="131"/>
      <c r="BM324" s="131"/>
      <c r="BN324" s="131"/>
      <c r="BO324" s="131"/>
      <c r="BP324" s="131"/>
      <c r="BQ324" s="131"/>
      <c r="BR324" s="131"/>
      <c r="BS324" s="131"/>
      <c r="BT324" s="131"/>
      <c r="BU324" s="131"/>
      <c r="BV324" s="131"/>
      <c r="BW324" s="131"/>
      <c r="BX324" s="131"/>
      <c r="BY324" s="131"/>
      <c r="BZ324" s="131"/>
      <c r="CA324" s="131"/>
      <c r="CB324" s="131"/>
      <c r="CC324" s="131"/>
      <c r="CD324" s="117"/>
      <c r="CE324" s="117"/>
      <c r="CF324" s="117"/>
      <c r="CG324" s="117"/>
      <c r="CH324" s="117"/>
      <c r="CI324" s="117"/>
      <c r="CJ324" s="117"/>
      <c r="CK324" s="117"/>
      <c r="CL324" s="117"/>
      <c r="CM324" s="117"/>
      <c r="CN324" s="117"/>
      <c r="CO324" s="117"/>
      <c r="CP324" s="117"/>
      <c r="CQ324" s="117"/>
      <c r="CR324" s="117"/>
      <c r="CS324" s="117"/>
      <c r="CT324" s="117"/>
      <c r="CU324" s="117"/>
      <c r="CV324" s="117"/>
      <c r="CW324" s="117"/>
      <c r="CX324" s="117"/>
      <c r="CY324" s="117"/>
      <c r="CZ324" s="117"/>
      <c r="DA324" s="117"/>
      <c r="DB324" s="117"/>
      <c r="DC324" s="117"/>
      <c r="DD324" s="117"/>
      <c r="DE324" s="117"/>
      <c r="DF324" s="117"/>
      <c r="DG324" s="117"/>
      <c r="DH324" s="117"/>
      <c r="DI324" s="117"/>
      <c r="DJ324" s="117"/>
      <c r="DK324" s="117"/>
      <c r="DL324" s="117"/>
      <c r="DM324" s="117"/>
      <c r="DN324" s="117"/>
      <c r="DO324" s="117"/>
      <c r="DP324" s="117"/>
      <c r="DQ324" s="117"/>
      <c r="DR324" s="117"/>
      <c r="DS324" s="117"/>
      <c r="DT324" s="117"/>
      <c r="DU324" s="117"/>
      <c r="DV324" s="117"/>
      <c r="DW324" s="117"/>
      <c r="DX324" s="117"/>
      <c r="DY324" s="117"/>
      <c r="DZ324" s="21"/>
      <c r="EA324" s="21"/>
      <c r="EB324" s="21"/>
      <c r="EC324" s="21"/>
      <c r="ED324" s="21"/>
      <c r="EE324" s="21"/>
      <c r="EF324" s="21"/>
      <c r="EG324" s="21"/>
      <c r="EH324" s="21"/>
      <c r="EI324" s="21"/>
      <c r="EJ324" s="21"/>
      <c r="EK324" s="21"/>
      <c r="EL324" s="21"/>
      <c r="EM324" s="21"/>
      <c r="EN324" s="21"/>
      <c r="EO324" s="21"/>
      <c r="EP324" s="21"/>
      <c r="EQ324" s="21"/>
      <c r="ER324" s="21"/>
      <c r="ES324" s="21"/>
      <c r="ET324" s="21"/>
      <c r="EU324" s="21"/>
      <c r="EV324" s="21"/>
      <c r="EW324" s="21"/>
      <c r="EX324" s="21"/>
      <c r="EY324" s="21"/>
      <c r="EZ324" s="21"/>
      <c r="FA324" s="21"/>
      <c r="FB324" s="21"/>
      <c r="FC324" s="21"/>
      <c r="FD324" s="21"/>
      <c r="FE324" s="21"/>
      <c r="FF324" s="21"/>
      <c r="FG324" s="21"/>
      <c r="FH324" s="21"/>
      <c r="FI324" s="21"/>
      <c r="FJ324" s="21"/>
      <c r="FK324" s="21"/>
      <c r="FL324" s="21"/>
      <c r="FM324" s="21"/>
      <c r="FN324" s="21"/>
      <c r="FO324" s="21"/>
      <c r="FP324" s="21"/>
      <c r="FQ324" s="21"/>
      <c r="FR324" s="21"/>
      <c r="FS324" s="21"/>
      <c r="FT324" s="21"/>
      <c r="FU324" s="21"/>
      <c r="FV324" s="21"/>
      <c r="FW324" s="21"/>
      <c r="FX324" s="21"/>
      <c r="FY324" s="21"/>
      <c r="FZ324" s="21"/>
      <c r="GA324" s="21"/>
      <c r="GB324" s="21"/>
      <c r="GC324" s="21"/>
      <c r="GD324" s="21"/>
      <c r="GE324" s="21"/>
      <c r="GF324" s="21"/>
      <c r="GG324" s="21"/>
      <c r="GH324" s="21"/>
    </row>
    <row r="325" spans="1:190" ht="16.5" customHeight="1">
      <c r="A325" s="83"/>
      <c r="B325" s="83"/>
      <c r="C325" s="83"/>
      <c r="D325" s="85"/>
      <c r="E325" s="128"/>
      <c r="F325" s="129"/>
      <c r="G325" s="129"/>
      <c r="H325" s="129"/>
      <c r="I325" s="129"/>
      <c r="J325" s="129"/>
      <c r="K325" s="129"/>
      <c r="L325" s="129"/>
      <c r="M325" s="88"/>
      <c r="N325" s="88"/>
      <c r="O325" s="88"/>
      <c r="P325" s="88"/>
      <c r="Q325" s="88"/>
      <c r="R325" s="88"/>
      <c r="S325" s="130"/>
      <c r="T325" s="130"/>
      <c r="U325" s="130"/>
      <c r="V325" s="130"/>
      <c r="W325" s="130"/>
      <c r="X325" s="130"/>
      <c r="Y325" s="90"/>
      <c r="Z325" s="90"/>
      <c r="AA325" s="90"/>
      <c r="AB325" s="90"/>
      <c r="AC325" s="90"/>
      <c r="AD325" s="90"/>
      <c r="AE325" s="91"/>
      <c r="AF325" s="91"/>
      <c r="AG325" s="91"/>
      <c r="AH325" s="91"/>
      <c r="AI325" s="91"/>
      <c r="AJ325" s="91"/>
      <c r="AK325" s="226"/>
      <c r="AL325" s="226"/>
      <c r="AM325" s="226"/>
      <c r="AN325" s="226"/>
      <c r="AO325" s="226"/>
      <c r="AP325" s="226"/>
      <c r="AQ325" s="92"/>
      <c r="AR325" s="92"/>
      <c r="AS325" s="92"/>
      <c r="AT325" s="92"/>
      <c r="AU325" s="92"/>
      <c r="AV325" s="92"/>
      <c r="AW325" s="92"/>
      <c r="AX325" s="92"/>
      <c r="AY325" s="92"/>
      <c r="AZ325" s="91"/>
      <c r="BA325" s="132"/>
      <c r="BB325" s="91"/>
      <c r="BC325" s="91"/>
      <c r="BD325" s="117"/>
      <c r="BE325" s="131"/>
      <c r="BF325" s="131"/>
      <c r="BG325" s="131"/>
      <c r="BH325" s="131"/>
      <c r="BI325" s="131"/>
      <c r="BJ325" s="131"/>
      <c r="BK325" s="131"/>
      <c r="BL325" s="131"/>
      <c r="BM325" s="131"/>
      <c r="BN325" s="131"/>
      <c r="BO325" s="131"/>
      <c r="BP325" s="131"/>
      <c r="BQ325" s="131"/>
      <c r="BR325" s="131"/>
      <c r="BS325" s="131"/>
      <c r="BT325" s="131"/>
      <c r="BU325" s="131"/>
      <c r="BV325" s="131"/>
      <c r="BW325" s="131"/>
      <c r="BX325" s="131"/>
      <c r="BY325" s="131"/>
      <c r="BZ325" s="131"/>
      <c r="CA325" s="131"/>
      <c r="CB325" s="131"/>
      <c r="CC325" s="131"/>
      <c r="CD325" s="117"/>
      <c r="CE325" s="117"/>
      <c r="CF325" s="117"/>
      <c r="CG325" s="117"/>
      <c r="CH325" s="117"/>
      <c r="CI325" s="117"/>
      <c r="CJ325" s="117"/>
      <c r="CK325" s="117"/>
      <c r="CL325" s="117"/>
      <c r="CM325" s="117"/>
      <c r="CN325" s="117"/>
      <c r="CO325" s="117"/>
      <c r="CP325" s="117"/>
      <c r="CQ325" s="117"/>
      <c r="CR325" s="117"/>
      <c r="CS325" s="117"/>
      <c r="CT325" s="117"/>
      <c r="CU325" s="117"/>
      <c r="CV325" s="117"/>
      <c r="CW325" s="117"/>
      <c r="CX325" s="117"/>
      <c r="CY325" s="117"/>
      <c r="CZ325" s="117"/>
      <c r="DA325" s="117"/>
      <c r="DB325" s="117"/>
      <c r="DC325" s="117"/>
      <c r="DD325" s="117"/>
      <c r="DE325" s="117"/>
      <c r="DF325" s="117"/>
      <c r="DG325" s="117"/>
      <c r="DH325" s="117"/>
      <c r="DI325" s="117"/>
      <c r="DJ325" s="117"/>
      <c r="DK325" s="117"/>
      <c r="DL325" s="117"/>
      <c r="DM325" s="117"/>
      <c r="DN325" s="117"/>
      <c r="DO325" s="117"/>
      <c r="DP325" s="117"/>
      <c r="DQ325" s="117"/>
      <c r="DR325" s="117"/>
      <c r="DS325" s="117"/>
      <c r="DT325" s="117"/>
      <c r="DU325" s="117"/>
      <c r="DV325" s="117"/>
      <c r="DW325" s="117"/>
      <c r="DX325" s="117"/>
      <c r="DY325" s="117"/>
      <c r="DZ325" s="21"/>
      <c r="EA325" s="21"/>
      <c r="EB325" s="21"/>
      <c r="EC325" s="21"/>
      <c r="ED325" s="21"/>
      <c r="EE325" s="21"/>
      <c r="EF325" s="21"/>
      <c r="EG325" s="21"/>
      <c r="EH325" s="21"/>
      <c r="EI325" s="21"/>
      <c r="EJ325" s="21"/>
      <c r="EK325" s="21"/>
      <c r="EL325" s="21"/>
      <c r="EM325" s="21"/>
      <c r="EN325" s="21"/>
      <c r="EO325" s="21"/>
      <c r="EP325" s="21"/>
      <c r="EQ325" s="21"/>
      <c r="ER325" s="21"/>
      <c r="ES325" s="21"/>
      <c r="ET325" s="21"/>
      <c r="EU325" s="21"/>
      <c r="EV325" s="21"/>
      <c r="EW325" s="21"/>
      <c r="EX325" s="21"/>
      <c r="EY325" s="21"/>
      <c r="EZ325" s="21"/>
      <c r="FA325" s="21"/>
      <c r="FB325" s="21"/>
      <c r="FC325" s="21"/>
      <c r="FD325" s="21"/>
      <c r="FE325" s="21"/>
      <c r="FF325" s="21"/>
      <c r="FG325" s="21"/>
      <c r="FH325" s="21"/>
      <c r="FI325" s="21"/>
      <c r="FJ325" s="21"/>
      <c r="FK325" s="21"/>
      <c r="FL325" s="21"/>
      <c r="FM325" s="21"/>
      <c r="FN325" s="21"/>
      <c r="FO325" s="21"/>
      <c r="FP325" s="21"/>
      <c r="FQ325" s="21"/>
      <c r="FR325" s="21"/>
      <c r="FS325" s="21"/>
      <c r="FT325" s="21"/>
      <c r="FU325" s="21"/>
      <c r="FV325" s="21"/>
      <c r="FW325" s="21"/>
      <c r="FX325" s="21"/>
      <c r="FY325" s="21"/>
      <c r="FZ325" s="21"/>
      <c r="GA325" s="21"/>
      <c r="GB325" s="21"/>
      <c r="GC325" s="21"/>
      <c r="GD325" s="21"/>
      <c r="GE325" s="21"/>
      <c r="GF325" s="21"/>
      <c r="GG325" s="21"/>
      <c r="GH325" s="21"/>
    </row>
    <row r="326" spans="1:190" ht="16.5" customHeight="1">
      <c r="A326" s="83"/>
      <c r="B326" s="83"/>
      <c r="C326" s="83"/>
      <c r="D326" s="85"/>
      <c r="E326" s="128"/>
      <c r="F326" s="129"/>
      <c r="G326" s="129"/>
      <c r="H326" s="129"/>
      <c r="I326" s="129"/>
      <c r="J326" s="129"/>
      <c r="K326" s="129"/>
      <c r="L326" s="129"/>
      <c r="M326" s="88"/>
      <c r="N326" s="88"/>
      <c r="O326" s="88"/>
      <c r="P326" s="88"/>
      <c r="Q326" s="88"/>
      <c r="R326" s="88"/>
      <c r="S326" s="130"/>
      <c r="T326" s="130"/>
      <c r="U326" s="130"/>
      <c r="V326" s="130"/>
      <c r="W326" s="130"/>
      <c r="X326" s="130"/>
      <c r="Y326" s="90"/>
      <c r="Z326" s="90"/>
      <c r="AA326" s="90"/>
      <c r="AB326" s="90"/>
      <c r="AC326" s="90"/>
      <c r="AD326" s="90"/>
      <c r="AE326" s="91"/>
      <c r="AF326" s="91"/>
      <c r="AG326" s="91"/>
      <c r="AH326" s="91"/>
      <c r="AI326" s="91"/>
      <c r="AJ326" s="91"/>
      <c r="AK326" s="226"/>
      <c r="AL326" s="226"/>
      <c r="AM326" s="226"/>
      <c r="AN326" s="226"/>
      <c r="AO326" s="226"/>
      <c r="AP326" s="226"/>
      <c r="AQ326" s="92"/>
      <c r="AR326" s="92"/>
      <c r="AS326" s="92"/>
      <c r="AT326" s="92"/>
      <c r="AU326" s="92"/>
      <c r="AV326" s="92"/>
      <c r="AW326" s="92"/>
      <c r="AX326" s="92"/>
      <c r="AY326" s="92"/>
      <c r="AZ326" s="91"/>
      <c r="BA326" s="91"/>
      <c r="BB326" s="91"/>
      <c r="BC326" s="91"/>
      <c r="BD326" s="117"/>
      <c r="BE326" s="131"/>
      <c r="BF326" s="131"/>
      <c r="BG326" s="131"/>
      <c r="BH326" s="131"/>
      <c r="BI326" s="131"/>
      <c r="BJ326" s="131"/>
      <c r="BK326" s="131"/>
      <c r="BL326" s="131"/>
      <c r="BM326" s="131"/>
      <c r="BN326" s="131"/>
      <c r="BO326" s="131"/>
      <c r="BP326" s="131"/>
      <c r="BQ326" s="131"/>
      <c r="BR326" s="131"/>
      <c r="BS326" s="131"/>
      <c r="BT326" s="131"/>
      <c r="BU326" s="131"/>
      <c r="BV326" s="131"/>
      <c r="BW326" s="131"/>
      <c r="BX326" s="131"/>
      <c r="BY326" s="131"/>
      <c r="BZ326" s="131"/>
      <c r="CA326" s="131"/>
      <c r="CB326" s="131"/>
      <c r="CC326" s="131"/>
      <c r="CD326" s="117"/>
      <c r="CE326" s="117"/>
      <c r="CF326" s="117"/>
      <c r="CG326" s="117"/>
      <c r="CH326" s="117"/>
      <c r="CI326" s="117"/>
      <c r="CJ326" s="117"/>
      <c r="CK326" s="117"/>
      <c r="CL326" s="117"/>
      <c r="CM326" s="117"/>
      <c r="CN326" s="117"/>
      <c r="CO326" s="117"/>
      <c r="CP326" s="117"/>
      <c r="CQ326" s="117"/>
      <c r="CR326" s="117"/>
      <c r="CS326" s="117"/>
      <c r="CT326" s="117"/>
      <c r="CU326" s="117"/>
      <c r="CV326" s="117"/>
      <c r="CW326" s="117"/>
      <c r="CX326" s="117"/>
      <c r="CY326" s="117"/>
      <c r="CZ326" s="117"/>
      <c r="DA326" s="117"/>
      <c r="DB326" s="117"/>
      <c r="DC326" s="117"/>
      <c r="DD326" s="117"/>
      <c r="DE326" s="117"/>
      <c r="DF326" s="117"/>
      <c r="DG326" s="117"/>
      <c r="DH326" s="117"/>
      <c r="DI326" s="117"/>
      <c r="DJ326" s="117"/>
      <c r="DK326" s="117"/>
      <c r="DL326" s="117"/>
      <c r="DM326" s="117"/>
      <c r="DN326" s="117"/>
      <c r="DO326" s="117"/>
      <c r="DP326" s="117"/>
      <c r="DQ326" s="117"/>
      <c r="DR326" s="117"/>
      <c r="DS326" s="117"/>
      <c r="DT326" s="117"/>
      <c r="DU326" s="117"/>
      <c r="DV326" s="117"/>
      <c r="DW326" s="117"/>
      <c r="DX326" s="117"/>
      <c r="DY326" s="117"/>
      <c r="DZ326" s="21"/>
      <c r="EA326" s="21"/>
      <c r="EB326" s="21"/>
      <c r="EC326" s="21"/>
      <c r="ED326" s="21"/>
      <c r="EE326" s="21"/>
      <c r="EF326" s="21"/>
      <c r="EG326" s="21"/>
      <c r="EH326" s="21"/>
      <c r="EI326" s="21"/>
      <c r="EJ326" s="21"/>
      <c r="EK326" s="21"/>
      <c r="EL326" s="21"/>
      <c r="EM326" s="21"/>
      <c r="EN326" s="21"/>
      <c r="EO326" s="21"/>
      <c r="EP326" s="21"/>
      <c r="EQ326" s="21"/>
      <c r="ER326" s="21"/>
      <c r="ES326" s="21"/>
      <c r="ET326" s="21"/>
      <c r="EU326" s="21"/>
      <c r="EV326" s="21"/>
      <c r="EW326" s="21"/>
      <c r="EX326" s="21"/>
      <c r="EY326" s="21"/>
      <c r="EZ326" s="21"/>
      <c r="FA326" s="21"/>
      <c r="FB326" s="21"/>
      <c r="FC326" s="21"/>
      <c r="FD326" s="21"/>
      <c r="FE326" s="21"/>
      <c r="FF326" s="21"/>
      <c r="FG326" s="21"/>
      <c r="FH326" s="21"/>
      <c r="FI326" s="21"/>
      <c r="FJ326" s="21"/>
      <c r="FK326" s="21"/>
      <c r="FL326" s="21"/>
      <c r="FM326" s="21"/>
      <c r="FN326" s="21"/>
      <c r="FO326" s="21"/>
      <c r="FP326" s="21"/>
      <c r="FQ326" s="21"/>
      <c r="FR326" s="21"/>
      <c r="FS326" s="21"/>
      <c r="FT326" s="21"/>
      <c r="FU326" s="21"/>
      <c r="FV326" s="21"/>
      <c r="FW326" s="21"/>
      <c r="FX326" s="21"/>
      <c r="FY326" s="21"/>
      <c r="FZ326" s="21"/>
      <c r="GA326" s="21"/>
      <c r="GB326" s="21"/>
      <c r="GC326" s="21"/>
      <c r="GD326" s="21"/>
      <c r="GE326" s="21"/>
      <c r="GF326" s="21"/>
      <c r="GG326" s="21"/>
      <c r="GH326" s="21"/>
    </row>
    <row r="327" spans="1:190" ht="16.5" customHeight="1">
      <c r="A327" s="83"/>
      <c r="B327" s="83"/>
      <c r="C327" s="83"/>
      <c r="D327" s="85"/>
      <c r="E327" s="128"/>
      <c r="F327" s="129"/>
      <c r="G327" s="129"/>
      <c r="H327" s="129"/>
      <c r="I327" s="129"/>
      <c r="J327" s="129"/>
      <c r="K327" s="129"/>
      <c r="L327" s="129"/>
      <c r="M327" s="88"/>
      <c r="N327" s="88"/>
      <c r="O327" s="88"/>
      <c r="P327" s="88"/>
      <c r="Q327" s="88"/>
      <c r="R327" s="88"/>
      <c r="S327" s="130"/>
      <c r="T327" s="130"/>
      <c r="U327" s="130"/>
      <c r="V327" s="130"/>
      <c r="W327" s="130"/>
      <c r="X327" s="130"/>
      <c r="Y327" s="90"/>
      <c r="Z327" s="90"/>
      <c r="AA327" s="90"/>
      <c r="AB327" s="90"/>
      <c r="AC327" s="90"/>
      <c r="AD327" s="90"/>
      <c r="AE327" s="91"/>
      <c r="AF327" s="91"/>
      <c r="AG327" s="91"/>
      <c r="AH327" s="91"/>
      <c r="AI327" s="91"/>
      <c r="AJ327" s="91"/>
      <c r="AK327" s="226"/>
      <c r="AL327" s="226"/>
      <c r="AM327" s="226"/>
      <c r="AN327" s="226"/>
      <c r="AO327" s="226"/>
      <c r="AP327" s="226"/>
      <c r="AQ327" s="92"/>
      <c r="AR327" s="92"/>
      <c r="AS327" s="92"/>
      <c r="AT327" s="92"/>
      <c r="AU327" s="92"/>
      <c r="AV327" s="92"/>
      <c r="AW327" s="92"/>
      <c r="AX327" s="92"/>
      <c r="AY327" s="92"/>
      <c r="AZ327" s="91"/>
      <c r="BA327" s="91"/>
      <c r="BB327" s="91"/>
      <c r="BC327" s="91"/>
      <c r="BD327" s="117"/>
      <c r="BE327" s="131"/>
      <c r="BF327" s="131"/>
      <c r="BG327" s="131"/>
      <c r="BH327" s="131"/>
      <c r="BI327" s="131"/>
      <c r="BJ327" s="131"/>
      <c r="BK327" s="131"/>
      <c r="BL327" s="131"/>
      <c r="BM327" s="131"/>
      <c r="BN327" s="131"/>
      <c r="BO327" s="131"/>
      <c r="BP327" s="131"/>
      <c r="BQ327" s="131"/>
      <c r="BR327" s="131"/>
      <c r="BS327" s="131"/>
      <c r="BT327" s="131"/>
      <c r="BU327" s="131"/>
      <c r="BV327" s="131"/>
      <c r="BW327" s="131"/>
      <c r="BX327" s="131"/>
      <c r="BY327" s="131"/>
      <c r="BZ327" s="131"/>
      <c r="CA327" s="131"/>
      <c r="CB327" s="131"/>
      <c r="CC327" s="131"/>
      <c r="CD327" s="117"/>
      <c r="CE327" s="117"/>
      <c r="CF327" s="117"/>
      <c r="CG327" s="117"/>
      <c r="CH327" s="117"/>
      <c r="CI327" s="117"/>
      <c r="CJ327" s="117"/>
      <c r="CK327" s="117"/>
      <c r="CL327" s="117"/>
      <c r="CM327" s="117"/>
      <c r="CN327" s="117"/>
      <c r="CO327" s="117"/>
      <c r="CP327" s="117"/>
      <c r="CQ327" s="117"/>
      <c r="CR327" s="117"/>
      <c r="CS327" s="117"/>
      <c r="CT327" s="117"/>
      <c r="CU327" s="117"/>
      <c r="CV327" s="117"/>
      <c r="CW327" s="117"/>
      <c r="CX327" s="117"/>
      <c r="CY327" s="117"/>
      <c r="CZ327" s="117"/>
      <c r="DA327" s="117"/>
      <c r="DB327" s="117"/>
      <c r="DC327" s="117"/>
      <c r="DD327" s="117"/>
      <c r="DE327" s="117"/>
      <c r="DF327" s="117"/>
      <c r="DG327" s="117"/>
      <c r="DH327" s="117"/>
      <c r="DI327" s="117"/>
      <c r="DJ327" s="117"/>
      <c r="DK327" s="117"/>
      <c r="DL327" s="117"/>
      <c r="DM327" s="117"/>
      <c r="DN327" s="117"/>
      <c r="DO327" s="117"/>
      <c r="DP327" s="117"/>
      <c r="DQ327" s="117"/>
      <c r="DR327" s="117"/>
      <c r="DS327" s="117"/>
      <c r="DT327" s="117"/>
      <c r="DU327" s="117"/>
      <c r="DV327" s="117"/>
      <c r="DW327" s="117"/>
      <c r="DX327" s="117"/>
      <c r="DY327" s="117"/>
      <c r="DZ327" s="21"/>
      <c r="EA327" s="21"/>
      <c r="EB327" s="21"/>
      <c r="EC327" s="21"/>
      <c r="ED327" s="21"/>
      <c r="EE327" s="21"/>
      <c r="EF327" s="21"/>
      <c r="EG327" s="21"/>
      <c r="EH327" s="21"/>
      <c r="EI327" s="21"/>
      <c r="EJ327" s="21"/>
      <c r="EK327" s="21"/>
      <c r="EL327" s="21"/>
      <c r="EM327" s="21"/>
      <c r="EN327" s="21"/>
      <c r="EO327" s="21"/>
      <c r="EP327" s="21"/>
      <c r="EQ327" s="21"/>
      <c r="ER327" s="21"/>
      <c r="ES327" s="21"/>
      <c r="ET327" s="21"/>
      <c r="EU327" s="21"/>
      <c r="EV327" s="21"/>
      <c r="EW327" s="21"/>
      <c r="EX327" s="21"/>
      <c r="EY327" s="21"/>
      <c r="EZ327" s="21"/>
      <c r="FA327" s="21"/>
      <c r="FB327" s="21"/>
      <c r="FC327" s="21"/>
      <c r="FD327" s="21"/>
      <c r="FE327" s="21"/>
      <c r="FF327" s="21"/>
      <c r="FG327" s="21"/>
      <c r="FH327" s="21"/>
      <c r="FI327" s="21"/>
      <c r="FJ327" s="21"/>
      <c r="FK327" s="21"/>
      <c r="FL327" s="21"/>
      <c r="FM327" s="21"/>
      <c r="FN327" s="21"/>
      <c r="FO327" s="21"/>
      <c r="FP327" s="21"/>
      <c r="FQ327" s="21"/>
      <c r="FR327" s="21"/>
      <c r="FS327" s="21"/>
      <c r="FT327" s="21"/>
      <c r="FU327" s="21"/>
      <c r="FV327" s="21"/>
      <c r="FW327" s="21"/>
      <c r="FX327" s="21"/>
      <c r="FY327" s="21"/>
      <c r="FZ327" s="21"/>
      <c r="GA327" s="21"/>
      <c r="GB327" s="21"/>
      <c r="GC327" s="21"/>
      <c r="GD327" s="21"/>
      <c r="GE327" s="21"/>
      <c r="GF327" s="21"/>
      <c r="GG327" s="21"/>
      <c r="GH327" s="21"/>
    </row>
    <row r="328" spans="1:190" ht="16.5" customHeight="1">
      <c r="A328" s="83"/>
      <c r="B328" s="83"/>
      <c r="C328" s="83"/>
      <c r="D328" s="85"/>
      <c r="E328" s="128"/>
      <c r="F328" s="129"/>
      <c r="G328" s="129"/>
      <c r="H328" s="129"/>
      <c r="I328" s="129"/>
      <c r="J328" s="129"/>
      <c r="K328" s="129"/>
      <c r="L328" s="129"/>
      <c r="M328" s="88"/>
      <c r="N328" s="88"/>
      <c r="O328" s="88"/>
      <c r="P328" s="88"/>
      <c r="Q328" s="88"/>
      <c r="R328" s="88"/>
      <c r="S328" s="130"/>
      <c r="T328" s="130"/>
      <c r="U328" s="130"/>
      <c r="V328" s="130"/>
      <c r="W328" s="130"/>
      <c r="X328" s="130"/>
      <c r="Y328" s="90"/>
      <c r="Z328" s="90"/>
      <c r="AA328" s="90"/>
      <c r="AB328" s="90"/>
      <c r="AC328" s="90"/>
      <c r="AD328" s="90"/>
      <c r="AE328" s="91"/>
      <c r="AF328" s="91"/>
      <c r="AG328" s="91"/>
      <c r="AH328" s="91"/>
      <c r="AI328" s="91"/>
      <c r="AJ328" s="91"/>
      <c r="AK328" s="226"/>
      <c r="AL328" s="226"/>
      <c r="AM328" s="226"/>
      <c r="AN328" s="226"/>
      <c r="AO328" s="226"/>
      <c r="AP328" s="226"/>
      <c r="AQ328" s="92"/>
      <c r="AR328" s="92"/>
      <c r="AS328" s="92"/>
      <c r="AT328" s="92"/>
      <c r="AU328" s="92"/>
      <c r="AV328" s="92"/>
      <c r="AW328" s="92"/>
      <c r="AX328" s="92"/>
      <c r="AY328" s="92"/>
      <c r="AZ328" s="91"/>
      <c r="BA328" s="91"/>
      <c r="BB328" s="91"/>
      <c r="BC328" s="91"/>
      <c r="BD328" s="117"/>
      <c r="BE328" s="131"/>
      <c r="BF328" s="131"/>
      <c r="BG328" s="131"/>
      <c r="BH328" s="131"/>
      <c r="BI328" s="131"/>
      <c r="BJ328" s="131"/>
      <c r="BK328" s="131"/>
      <c r="BL328" s="131"/>
      <c r="BM328" s="131"/>
      <c r="BN328" s="131"/>
      <c r="BO328" s="131"/>
      <c r="BP328" s="131"/>
      <c r="BQ328" s="131"/>
      <c r="BR328" s="131"/>
      <c r="BS328" s="131"/>
      <c r="BT328" s="131"/>
      <c r="BU328" s="131"/>
      <c r="BV328" s="131"/>
      <c r="BW328" s="131"/>
      <c r="BX328" s="131"/>
      <c r="BY328" s="131"/>
      <c r="BZ328" s="131"/>
      <c r="CA328" s="131"/>
      <c r="CB328" s="131"/>
      <c r="CC328" s="131"/>
      <c r="CD328" s="117"/>
      <c r="CE328" s="117"/>
      <c r="CF328" s="117"/>
      <c r="CG328" s="117"/>
      <c r="CH328" s="117"/>
      <c r="CI328" s="117"/>
      <c r="CJ328" s="117"/>
      <c r="CK328" s="117"/>
      <c r="CL328" s="117"/>
      <c r="CM328" s="117"/>
      <c r="CN328" s="117"/>
      <c r="CO328" s="117"/>
      <c r="CP328" s="117"/>
      <c r="CQ328" s="117"/>
      <c r="CR328" s="117"/>
      <c r="CS328" s="117"/>
      <c r="CT328" s="117"/>
      <c r="CU328" s="117"/>
      <c r="CV328" s="117"/>
      <c r="CW328" s="117"/>
      <c r="CX328" s="117"/>
      <c r="CY328" s="117"/>
      <c r="CZ328" s="117"/>
      <c r="DA328" s="117"/>
      <c r="DB328" s="117"/>
      <c r="DC328" s="117"/>
      <c r="DD328" s="117"/>
      <c r="DE328" s="117"/>
      <c r="DF328" s="117"/>
      <c r="DG328" s="117"/>
      <c r="DH328" s="117"/>
      <c r="DI328" s="117"/>
      <c r="DJ328" s="117"/>
      <c r="DK328" s="117"/>
      <c r="DL328" s="117"/>
      <c r="DM328" s="117"/>
      <c r="DN328" s="117"/>
      <c r="DO328" s="117"/>
      <c r="DP328" s="117"/>
      <c r="DQ328" s="117"/>
      <c r="DR328" s="117"/>
      <c r="DS328" s="117"/>
      <c r="DT328" s="117"/>
      <c r="DU328" s="117"/>
      <c r="DV328" s="117"/>
      <c r="DW328" s="117"/>
      <c r="DX328" s="117"/>
      <c r="DY328" s="117"/>
      <c r="DZ328" s="21"/>
      <c r="EA328" s="21"/>
      <c r="EB328" s="21"/>
      <c r="EC328" s="21"/>
      <c r="ED328" s="21"/>
      <c r="EE328" s="21"/>
      <c r="EF328" s="21"/>
      <c r="EG328" s="21"/>
      <c r="EH328" s="21"/>
      <c r="EI328" s="21"/>
      <c r="EJ328" s="21"/>
      <c r="EK328" s="21"/>
      <c r="EL328" s="21"/>
      <c r="EM328" s="21"/>
      <c r="EN328" s="21"/>
      <c r="EO328" s="21"/>
      <c r="EP328" s="21"/>
      <c r="EQ328" s="21"/>
      <c r="ER328" s="21"/>
      <c r="ES328" s="21"/>
      <c r="ET328" s="21"/>
      <c r="EU328" s="21"/>
      <c r="EV328" s="21"/>
      <c r="EW328" s="21"/>
      <c r="EX328" s="21"/>
      <c r="EY328" s="21"/>
      <c r="EZ328" s="21"/>
      <c r="FA328" s="21"/>
      <c r="FB328" s="21"/>
      <c r="FC328" s="21"/>
      <c r="FD328" s="21"/>
      <c r="FE328" s="21"/>
      <c r="FF328" s="21"/>
      <c r="FG328" s="21"/>
      <c r="FH328" s="21"/>
      <c r="FI328" s="21"/>
      <c r="FJ328" s="21"/>
      <c r="FK328" s="21"/>
      <c r="FL328" s="21"/>
      <c r="FM328" s="21"/>
      <c r="FN328" s="21"/>
      <c r="FO328" s="21"/>
      <c r="FP328" s="21"/>
      <c r="FQ328" s="21"/>
      <c r="FR328" s="21"/>
      <c r="FS328" s="21"/>
      <c r="FT328" s="21"/>
      <c r="FU328" s="21"/>
      <c r="FV328" s="21"/>
      <c r="FW328" s="21"/>
      <c r="FX328" s="21"/>
      <c r="FY328" s="21"/>
      <c r="FZ328" s="21"/>
      <c r="GA328" s="21"/>
      <c r="GB328" s="21"/>
      <c r="GC328" s="21"/>
      <c r="GD328" s="21"/>
      <c r="GE328" s="21"/>
      <c r="GF328" s="21"/>
      <c r="GG328" s="21"/>
      <c r="GH328" s="21"/>
    </row>
    <row r="329" spans="1:190" ht="16.5" customHeight="1">
      <c r="A329" s="83"/>
      <c r="B329" s="83"/>
      <c r="C329" s="83"/>
      <c r="D329" s="85"/>
      <c r="E329" s="128"/>
      <c r="F329" s="129"/>
      <c r="G329" s="129"/>
      <c r="H329" s="129"/>
      <c r="I329" s="129"/>
      <c r="J329" s="129"/>
      <c r="K329" s="129"/>
      <c r="L329" s="129"/>
      <c r="M329" s="88"/>
      <c r="N329" s="88"/>
      <c r="O329" s="88"/>
      <c r="P329" s="88"/>
      <c r="Q329" s="88"/>
      <c r="R329" s="88"/>
      <c r="S329" s="130"/>
      <c r="T329" s="130"/>
      <c r="U329" s="130"/>
      <c r="V329" s="130"/>
      <c r="W329" s="130"/>
      <c r="X329" s="130"/>
      <c r="Y329" s="90"/>
      <c r="Z329" s="90"/>
      <c r="AA329" s="90"/>
      <c r="AB329" s="90"/>
      <c r="AC329" s="90"/>
      <c r="AD329" s="90"/>
      <c r="AE329" s="91"/>
      <c r="AF329" s="91"/>
      <c r="AG329" s="91"/>
      <c r="AH329" s="91"/>
      <c r="AI329" s="91"/>
      <c r="AJ329" s="91"/>
      <c r="AK329" s="226"/>
      <c r="AL329" s="226"/>
      <c r="AM329" s="226"/>
      <c r="AN329" s="226"/>
      <c r="AO329" s="226"/>
      <c r="AP329" s="226"/>
      <c r="AQ329" s="92"/>
      <c r="AR329" s="92"/>
      <c r="AS329" s="92"/>
      <c r="AT329" s="92"/>
      <c r="AU329" s="92"/>
      <c r="AV329" s="92"/>
      <c r="AW329" s="92"/>
      <c r="AX329" s="92"/>
      <c r="AY329" s="92"/>
      <c r="AZ329" s="91"/>
      <c r="BA329" s="91"/>
      <c r="BB329" s="91"/>
      <c r="BC329" s="91"/>
      <c r="BD329" s="117"/>
      <c r="BE329" s="131"/>
      <c r="BF329" s="131"/>
      <c r="BG329" s="131"/>
      <c r="BH329" s="131"/>
      <c r="BI329" s="131"/>
      <c r="BJ329" s="131"/>
      <c r="BK329" s="131"/>
      <c r="BL329" s="131"/>
      <c r="BM329" s="131"/>
      <c r="BN329" s="131"/>
      <c r="BO329" s="131"/>
      <c r="BP329" s="131"/>
      <c r="BQ329" s="131"/>
      <c r="BR329" s="131"/>
      <c r="BS329" s="131"/>
      <c r="BT329" s="131"/>
      <c r="BU329" s="131"/>
      <c r="BV329" s="131"/>
      <c r="BW329" s="131"/>
      <c r="BX329" s="131"/>
      <c r="BY329" s="131"/>
      <c r="BZ329" s="131"/>
      <c r="CA329" s="131"/>
      <c r="CB329" s="131"/>
      <c r="CC329" s="131"/>
      <c r="CD329" s="117"/>
      <c r="CE329" s="117"/>
      <c r="CF329" s="117"/>
      <c r="CG329" s="117"/>
      <c r="CH329" s="117"/>
      <c r="CI329" s="117"/>
      <c r="CJ329" s="117"/>
      <c r="CK329" s="117"/>
      <c r="CL329" s="117"/>
      <c r="CM329" s="117"/>
      <c r="CN329" s="117"/>
      <c r="CO329" s="117"/>
      <c r="CP329" s="117"/>
      <c r="CQ329" s="117"/>
      <c r="CR329" s="117"/>
      <c r="CS329" s="117"/>
      <c r="CT329" s="117"/>
      <c r="CU329" s="117"/>
      <c r="CV329" s="117"/>
      <c r="CW329" s="117"/>
      <c r="CX329" s="117"/>
      <c r="CY329" s="117"/>
      <c r="CZ329" s="117"/>
      <c r="DA329" s="117"/>
      <c r="DB329" s="117"/>
      <c r="DC329" s="117"/>
      <c r="DD329" s="117"/>
      <c r="DE329" s="117"/>
      <c r="DF329" s="117"/>
      <c r="DG329" s="117"/>
      <c r="DH329" s="117"/>
      <c r="DI329" s="117"/>
      <c r="DJ329" s="117"/>
      <c r="DK329" s="117"/>
      <c r="DL329" s="117"/>
      <c r="DM329" s="117"/>
      <c r="DN329" s="117"/>
      <c r="DO329" s="117"/>
      <c r="DP329" s="117"/>
      <c r="DQ329" s="117"/>
      <c r="DR329" s="117"/>
      <c r="DS329" s="117"/>
      <c r="DT329" s="117"/>
      <c r="DU329" s="117"/>
      <c r="DV329" s="117"/>
      <c r="DW329" s="117"/>
      <c r="DX329" s="117"/>
      <c r="DY329" s="117"/>
      <c r="DZ329" s="21"/>
      <c r="EA329" s="21"/>
      <c r="EB329" s="21"/>
      <c r="EC329" s="21"/>
      <c r="ED329" s="21"/>
      <c r="EE329" s="21"/>
      <c r="EF329" s="21"/>
      <c r="EG329" s="21"/>
      <c r="EH329" s="21"/>
      <c r="EI329" s="21"/>
      <c r="EJ329" s="21"/>
      <c r="EK329" s="21"/>
      <c r="EL329" s="21"/>
      <c r="EM329" s="21"/>
      <c r="EN329" s="21"/>
      <c r="EO329" s="21"/>
      <c r="EP329" s="21"/>
      <c r="EQ329" s="21"/>
      <c r="ER329" s="21"/>
      <c r="ES329" s="21"/>
      <c r="ET329" s="21"/>
      <c r="EU329" s="21"/>
      <c r="EV329" s="21"/>
      <c r="EW329" s="21"/>
      <c r="EX329" s="21"/>
      <c r="EY329" s="21"/>
      <c r="EZ329" s="21"/>
      <c r="FA329" s="21"/>
      <c r="FB329" s="21"/>
      <c r="FC329" s="21"/>
      <c r="FD329" s="21"/>
      <c r="FE329" s="21"/>
      <c r="FF329" s="21"/>
      <c r="FG329" s="21"/>
      <c r="FH329" s="21"/>
      <c r="FI329" s="21"/>
      <c r="FJ329" s="21"/>
      <c r="FK329" s="21"/>
      <c r="FL329" s="21"/>
      <c r="FM329" s="21"/>
      <c r="FN329" s="21"/>
      <c r="FO329" s="21"/>
      <c r="FP329" s="21"/>
      <c r="FQ329" s="21"/>
      <c r="FR329" s="21"/>
      <c r="FS329" s="21"/>
      <c r="FT329" s="21"/>
      <c r="FU329" s="21"/>
      <c r="FV329" s="21"/>
      <c r="FW329" s="21"/>
      <c r="FX329" s="21"/>
      <c r="FY329" s="21"/>
      <c r="FZ329" s="21"/>
      <c r="GA329" s="21"/>
      <c r="GB329" s="21"/>
      <c r="GC329" s="21"/>
      <c r="GD329" s="21"/>
      <c r="GE329" s="21"/>
      <c r="GF329" s="21"/>
      <c r="GG329" s="21"/>
      <c r="GH329" s="21"/>
    </row>
    <row r="330" spans="1:190" ht="16.5" customHeight="1">
      <c r="A330" s="83"/>
      <c r="B330" s="83"/>
      <c r="C330" s="83"/>
      <c r="D330" s="85"/>
      <c r="E330" s="128"/>
      <c r="F330" s="129"/>
      <c r="G330" s="129"/>
      <c r="H330" s="129"/>
      <c r="I330" s="129"/>
      <c r="J330" s="129"/>
      <c r="K330" s="129"/>
      <c r="L330" s="129"/>
      <c r="M330" s="88"/>
      <c r="N330" s="88"/>
      <c r="O330" s="88"/>
      <c r="P330" s="88"/>
      <c r="Q330" s="88"/>
      <c r="R330" s="88"/>
      <c r="S330" s="130"/>
      <c r="T330" s="130"/>
      <c r="U330" s="130"/>
      <c r="V330" s="130"/>
      <c r="W330" s="130"/>
      <c r="X330" s="130"/>
      <c r="Y330" s="90"/>
      <c r="Z330" s="90"/>
      <c r="AA330" s="90"/>
      <c r="AB330" s="90"/>
      <c r="AC330" s="90"/>
      <c r="AD330" s="90"/>
      <c r="AE330" s="91"/>
      <c r="AF330" s="91"/>
      <c r="AG330" s="91"/>
      <c r="AH330" s="91"/>
      <c r="AI330" s="91"/>
      <c r="AJ330" s="91"/>
      <c r="AK330" s="226"/>
      <c r="AL330" s="226"/>
      <c r="AM330" s="226"/>
      <c r="AN330" s="226"/>
      <c r="AO330" s="226"/>
      <c r="AP330" s="226"/>
      <c r="AQ330" s="92"/>
      <c r="AR330" s="92"/>
      <c r="AS330" s="92"/>
      <c r="AT330" s="92"/>
      <c r="AU330" s="92"/>
      <c r="AV330" s="92"/>
      <c r="AW330" s="92"/>
      <c r="AX330" s="92"/>
      <c r="AY330" s="92"/>
      <c r="AZ330" s="91"/>
      <c r="BA330" s="91"/>
      <c r="BB330" s="91"/>
      <c r="BC330" s="91"/>
      <c r="BD330" s="117"/>
      <c r="BE330" s="131"/>
      <c r="BF330" s="131"/>
      <c r="BG330" s="131"/>
      <c r="BH330" s="131"/>
      <c r="BI330" s="131"/>
      <c r="BJ330" s="131"/>
      <c r="BK330" s="131"/>
      <c r="BL330" s="131"/>
      <c r="BM330" s="131"/>
      <c r="BN330" s="131"/>
      <c r="BO330" s="131"/>
      <c r="BP330" s="131"/>
      <c r="BQ330" s="131"/>
      <c r="BR330" s="131"/>
      <c r="BS330" s="131"/>
      <c r="BT330" s="131"/>
      <c r="BU330" s="131"/>
      <c r="BV330" s="131"/>
      <c r="BW330" s="131"/>
      <c r="BX330" s="131"/>
      <c r="BY330" s="131"/>
      <c r="BZ330" s="131"/>
      <c r="CA330" s="131"/>
      <c r="CB330" s="131"/>
      <c r="CC330" s="131"/>
      <c r="CD330" s="117"/>
      <c r="CE330" s="117"/>
      <c r="CF330" s="117"/>
      <c r="CG330" s="117"/>
      <c r="CH330" s="117"/>
      <c r="CI330" s="117"/>
      <c r="CJ330" s="117"/>
      <c r="CK330" s="117"/>
      <c r="CL330" s="117"/>
      <c r="CM330" s="117"/>
      <c r="CN330" s="117"/>
      <c r="CO330" s="117"/>
      <c r="CP330" s="117"/>
      <c r="CQ330" s="117"/>
      <c r="CR330" s="117"/>
      <c r="CS330" s="117"/>
      <c r="CT330" s="117"/>
      <c r="CU330" s="117"/>
      <c r="CV330" s="117"/>
      <c r="CW330" s="117"/>
      <c r="CX330" s="117"/>
      <c r="CY330" s="117"/>
      <c r="CZ330" s="117"/>
      <c r="DA330" s="117"/>
      <c r="DB330" s="117"/>
      <c r="DC330" s="117"/>
      <c r="DD330" s="117"/>
      <c r="DE330" s="117"/>
      <c r="DF330" s="117"/>
      <c r="DG330" s="117"/>
      <c r="DH330" s="117"/>
      <c r="DI330" s="117"/>
      <c r="DJ330" s="117"/>
      <c r="DK330" s="117"/>
      <c r="DL330" s="117"/>
      <c r="DM330" s="117"/>
      <c r="DN330" s="117"/>
      <c r="DO330" s="117"/>
      <c r="DP330" s="117"/>
      <c r="DQ330" s="117"/>
      <c r="DR330" s="117"/>
      <c r="DS330" s="117"/>
      <c r="DT330" s="117"/>
      <c r="DU330" s="117"/>
      <c r="DV330" s="117"/>
      <c r="DW330" s="117"/>
      <c r="DX330" s="117"/>
      <c r="DY330" s="117"/>
      <c r="DZ330" s="21"/>
      <c r="EA330" s="21"/>
      <c r="EB330" s="21"/>
      <c r="EC330" s="21"/>
      <c r="ED330" s="21"/>
      <c r="EE330" s="21"/>
      <c r="EF330" s="21"/>
      <c r="EG330" s="21"/>
      <c r="EH330" s="21"/>
      <c r="EI330" s="21"/>
      <c r="EJ330" s="21"/>
      <c r="EK330" s="21"/>
      <c r="EL330" s="21"/>
      <c r="EM330" s="21"/>
      <c r="EN330" s="21"/>
      <c r="EO330" s="21"/>
      <c r="EP330" s="21"/>
      <c r="EQ330" s="21"/>
      <c r="ER330" s="21"/>
      <c r="ES330" s="21"/>
      <c r="ET330" s="21"/>
      <c r="EU330" s="21"/>
      <c r="EV330" s="21"/>
      <c r="EW330" s="21"/>
      <c r="EX330" s="21"/>
      <c r="EY330" s="21"/>
      <c r="EZ330" s="21"/>
      <c r="FA330" s="21"/>
      <c r="FB330" s="21"/>
      <c r="FC330" s="21"/>
      <c r="FD330" s="21"/>
      <c r="FE330" s="21"/>
      <c r="FF330" s="21"/>
      <c r="FG330" s="21"/>
      <c r="FH330" s="21"/>
      <c r="FI330" s="21"/>
      <c r="FJ330" s="21"/>
      <c r="FK330" s="21"/>
      <c r="FL330" s="21"/>
      <c r="FM330" s="21"/>
      <c r="FN330" s="21"/>
      <c r="FO330" s="21"/>
      <c r="FP330" s="21"/>
      <c r="FQ330" s="21"/>
      <c r="FR330" s="21"/>
      <c r="FS330" s="21"/>
      <c r="FT330" s="21"/>
      <c r="FU330" s="21"/>
      <c r="FV330" s="21"/>
      <c r="FW330" s="21"/>
      <c r="FX330" s="21"/>
      <c r="FY330" s="21"/>
      <c r="FZ330" s="21"/>
      <c r="GA330" s="21"/>
      <c r="GB330" s="21"/>
      <c r="GC330" s="21"/>
      <c r="GD330" s="21"/>
      <c r="GE330" s="21"/>
      <c r="GF330" s="21"/>
      <c r="GG330" s="21"/>
      <c r="GH330" s="21"/>
    </row>
    <row r="331" spans="1:190" ht="16.5" customHeight="1">
      <c r="A331" s="83"/>
      <c r="B331" s="83"/>
      <c r="C331" s="83"/>
      <c r="D331" s="85"/>
      <c r="E331" s="128"/>
      <c r="F331" s="129"/>
      <c r="G331" s="129"/>
      <c r="H331" s="129"/>
      <c r="I331" s="129"/>
      <c r="J331" s="129"/>
      <c r="K331" s="129"/>
      <c r="L331" s="129"/>
      <c r="M331" s="88"/>
      <c r="N331" s="88"/>
      <c r="O331" s="88"/>
      <c r="P331" s="88"/>
      <c r="Q331" s="88"/>
      <c r="R331" s="88"/>
      <c r="S331" s="130"/>
      <c r="T331" s="130"/>
      <c r="U331" s="130"/>
      <c r="V331" s="130"/>
      <c r="W331" s="130"/>
      <c r="X331" s="130"/>
      <c r="Y331" s="90"/>
      <c r="Z331" s="90"/>
      <c r="AA331" s="90"/>
      <c r="AB331" s="90"/>
      <c r="AC331" s="90"/>
      <c r="AD331" s="90"/>
      <c r="AE331" s="91"/>
      <c r="AF331" s="91"/>
      <c r="AG331" s="91"/>
      <c r="AH331" s="91"/>
      <c r="AI331" s="91"/>
      <c r="AJ331" s="91"/>
      <c r="AK331" s="226"/>
      <c r="AL331" s="226"/>
      <c r="AM331" s="226"/>
      <c r="AN331" s="226"/>
      <c r="AO331" s="226"/>
      <c r="AP331" s="226"/>
      <c r="AQ331" s="92"/>
      <c r="AR331" s="92"/>
      <c r="AS331" s="92"/>
      <c r="AT331" s="92"/>
      <c r="AU331" s="92"/>
      <c r="AV331" s="92"/>
      <c r="AW331" s="92"/>
      <c r="AX331" s="92"/>
      <c r="AY331" s="92"/>
      <c r="AZ331" s="91"/>
      <c r="BA331" s="132"/>
      <c r="BB331" s="91"/>
      <c r="BC331" s="91"/>
      <c r="BD331" s="117"/>
      <c r="BE331" s="131"/>
      <c r="BF331" s="131"/>
      <c r="BG331" s="131"/>
      <c r="BH331" s="131"/>
      <c r="BI331" s="131"/>
      <c r="BJ331" s="131"/>
      <c r="BK331" s="131"/>
      <c r="BL331" s="131"/>
      <c r="BM331" s="131"/>
      <c r="BN331" s="131"/>
      <c r="BO331" s="131"/>
      <c r="BP331" s="131"/>
      <c r="BQ331" s="131"/>
      <c r="BR331" s="131"/>
      <c r="BS331" s="131"/>
      <c r="BT331" s="131"/>
      <c r="BU331" s="131"/>
      <c r="BV331" s="131"/>
      <c r="BW331" s="131"/>
      <c r="BX331" s="131"/>
      <c r="BY331" s="131"/>
      <c r="BZ331" s="131"/>
      <c r="CA331" s="131"/>
      <c r="CB331" s="131"/>
      <c r="CC331" s="131"/>
      <c r="CD331" s="117"/>
      <c r="CE331" s="117"/>
      <c r="CF331" s="117"/>
      <c r="CG331" s="117"/>
      <c r="CH331" s="117"/>
      <c r="CI331" s="117"/>
      <c r="CJ331" s="117"/>
      <c r="CK331" s="117"/>
      <c r="CL331" s="117"/>
      <c r="CM331" s="117"/>
      <c r="CN331" s="117"/>
      <c r="CO331" s="117"/>
      <c r="CP331" s="117"/>
      <c r="CQ331" s="117"/>
      <c r="CR331" s="117"/>
      <c r="CS331" s="117"/>
      <c r="CT331" s="117"/>
      <c r="CU331" s="117"/>
      <c r="CV331" s="117"/>
      <c r="CW331" s="117"/>
      <c r="CX331" s="117"/>
      <c r="CY331" s="117"/>
      <c r="CZ331" s="117"/>
      <c r="DA331" s="117"/>
      <c r="DB331" s="117"/>
      <c r="DC331" s="117"/>
      <c r="DD331" s="117"/>
      <c r="DE331" s="117"/>
      <c r="DF331" s="117"/>
      <c r="DG331" s="117"/>
      <c r="DH331" s="117"/>
      <c r="DI331" s="117"/>
      <c r="DJ331" s="117"/>
      <c r="DK331" s="117"/>
      <c r="DL331" s="117"/>
      <c r="DM331" s="117"/>
      <c r="DN331" s="117"/>
      <c r="DO331" s="117"/>
      <c r="DP331" s="117"/>
      <c r="DQ331" s="117"/>
      <c r="DR331" s="117"/>
      <c r="DS331" s="117"/>
      <c r="DT331" s="117"/>
      <c r="DU331" s="117"/>
      <c r="DV331" s="117"/>
      <c r="DW331" s="117"/>
      <c r="DX331" s="117"/>
      <c r="DY331" s="117"/>
      <c r="DZ331" s="21"/>
      <c r="EA331" s="21"/>
      <c r="EB331" s="21"/>
      <c r="EC331" s="21"/>
      <c r="ED331" s="21"/>
      <c r="EE331" s="21"/>
      <c r="EF331" s="21"/>
      <c r="EG331" s="21"/>
      <c r="EH331" s="21"/>
      <c r="EI331" s="21"/>
      <c r="EJ331" s="21"/>
      <c r="EK331" s="21"/>
      <c r="EL331" s="21"/>
      <c r="EM331" s="21"/>
      <c r="EN331" s="21"/>
      <c r="EO331" s="21"/>
      <c r="EP331" s="21"/>
      <c r="EQ331" s="21"/>
      <c r="ER331" s="21"/>
      <c r="ES331" s="21"/>
      <c r="ET331" s="21"/>
      <c r="EU331" s="21"/>
      <c r="EV331" s="21"/>
      <c r="EW331" s="21"/>
      <c r="EX331" s="21"/>
      <c r="EY331" s="21"/>
      <c r="EZ331" s="21"/>
      <c r="FA331" s="21"/>
      <c r="FB331" s="21"/>
      <c r="FC331" s="21"/>
      <c r="FD331" s="21"/>
      <c r="FE331" s="21"/>
      <c r="FF331" s="21"/>
      <c r="FG331" s="21"/>
      <c r="FH331" s="21"/>
      <c r="FI331" s="21"/>
      <c r="FJ331" s="21"/>
      <c r="FK331" s="21"/>
      <c r="FL331" s="21"/>
      <c r="FM331" s="21"/>
      <c r="FN331" s="21"/>
      <c r="FO331" s="21"/>
      <c r="FP331" s="21"/>
      <c r="FQ331" s="21"/>
      <c r="FR331" s="21"/>
      <c r="FS331" s="21"/>
      <c r="FT331" s="21"/>
      <c r="FU331" s="21"/>
      <c r="FV331" s="21"/>
      <c r="FW331" s="21"/>
      <c r="FX331" s="21"/>
      <c r="FY331" s="21"/>
      <c r="FZ331" s="21"/>
      <c r="GA331" s="21"/>
      <c r="GB331" s="21"/>
      <c r="GC331" s="21"/>
      <c r="GD331" s="21"/>
      <c r="GE331" s="21"/>
      <c r="GF331" s="21"/>
      <c r="GG331" s="21"/>
      <c r="GH331" s="21"/>
    </row>
    <row r="332" spans="1:190" ht="16.5" customHeight="1">
      <c r="A332" s="83"/>
      <c r="B332" s="83"/>
      <c r="C332" s="83"/>
      <c r="D332" s="85"/>
      <c r="E332" s="128"/>
      <c r="F332" s="129"/>
      <c r="G332" s="129"/>
      <c r="H332" s="129"/>
      <c r="I332" s="129"/>
      <c r="J332" s="129"/>
      <c r="K332" s="129"/>
      <c r="L332" s="129"/>
      <c r="M332" s="88"/>
      <c r="N332" s="88"/>
      <c r="O332" s="88"/>
      <c r="P332" s="88"/>
      <c r="Q332" s="88"/>
      <c r="R332" s="88"/>
      <c r="S332" s="130"/>
      <c r="T332" s="130"/>
      <c r="U332" s="130"/>
      <c r="V332" s="130"/>
      <c r="W332" s="130"/>
      <c r="X332" s="130"/>
      <c r="Y332" s="90"/>
      <c r="Z332" s="90"/>
      <c r="AA332" s="90"/>
      <c r="AB332" s="90"/>
      <c r="AC332" s="90"/>
      <c r="AD332" s="90"/>
      <c r="AE332" s="91"/>
      <c r="AF332" s="91"/>
      <c r="AG332" s="91"/>
      <c r="AH332" s="91"/>
      <c r="AI332" s="91"/>
      <c r="AJ332" s="91"/>
      <c r="AK332" s="226"/>
      <c r="AL332" s="226"/>
      <c r="AM332" s="226"/>
      <c r="AN332" s="226"/>
      <c r="AO332" s="226"/>
      <c r="AP332" s="226"/>
      <c r="AQ332" s="92"/>
      <c r="AR332" s="92"/>
      <c r="AS332" s="92"/>
      <c r="AT332" s="92"/>
      <c r="AU332" s="92"/>
      <c r="AV332" s="92"/>
      <c r="AW332" s="92"/>
      <c r="AX332" s="92"/>
      <c r="AY332" s="92"/>
      <c r="AZ332" s="91"/>
      <c r="BA332" s="91"/>
      <c r="BB332" s="91"/>
      <c r="BC332" s="91"/>
      <c r="BD332" s="117"/>
      <c r="BE332" s="131"/>
      <c r="BF332" s="131"/>
      <c r="BG332" s="131"/>
      <c r="BH332" s="131"/>
      <c r="BI332" s="131"/>
      <c r="BJ332" s="131"/>
      <c r="BK332" s="131"/>
      <c r="BL332" s="131"/>
      <c r="BM332" s="131"/>
      <c r="BN332" s="131"/>
      <c r="BO332" s="131"/>
      <c r="BP332" s="131"/>
      <c r="BQ332" s="131"/>
      <c r="BR332" s="131"/>
      <c r="BS332" s="131"/>
      <c r="BT332" s="131"/>
      <c r="BU332" s="131"/>
      <c r="BV332" s="131"/>
      <c r="BW332" s="131"/>
      <c r="BX332" s="131"/>
      <c r="BY332" s="131"/>
      <c r="BZ332" s="131"/>
      <c r="CA332" s="131"/>
      <c r="CB332" s="131"/>
      <c r="CC332" s="131"/>
      <c r="CD332" s="117"/>
      <c r="CE332" s="117"/>
      <c r="CF332" s="117"/>
      <c r="CG332" s="117"/>
      <c r="CH332" s="117"/>
      <c r="CI332" s="117"/>
      <c r="CJ332" s="117"/>
      <c r="CK332" s="117"/>
      <c r="CL332" s="117"/>
      <c r="CM332" s="117"/>
      <c r="CN332" s="117"/>
      <c r="CO332" s="117"/>
      <c r="CP332" s="117"/>
      <c r="CQ332" s="117"/>
      <c r="CR332" s="117"/>
      <c r="CS332" s="117"/>
      <c r="CT332" s="117"/>
      <c r="CU332" s="117"/>
      <c r="CV332" s="117"/>
      <c r="CW332" s="117"/>
      <c r="CX332" s="117"/>
      <c r="CY332" s="117"/>
      <c r="CZ332" s="117"/>
      <c r="DA332" s="117"/>
      <c r="DB332" s="117"/>
      <c r="DC332" s="117"/>
      <c r="DD332" s="117"/>
      <c r="DE332" s="117"/>
      <c r="DF332" s="117"/>
      <c r="DG332" s="117"/>
      <c r="DH332" s="117"/>
      <c r="DI332" s="117"/>
      <c r="DJ332" s="117"/>
      <c r="DK332" s="117"/>
      <c r="DL332" s="117"/>
      <c r="DM332" s="117"/>
      <c r="DN332" s="117"/>
      <c r="DO332" s="117"/>
      <c r="DP332" s="117"/>
      <c r="DQ332" s="117"/>
      <c r="DR332" s="117"/>
      <c r="DS332" s="117"/>
      <c r="DT332" s="117"/>
      <c r="DU332" s="117"/>
      <c r="DV332" s="117"/>
      <c r="DW332" s="117"/>
      <c r="DX332" s="117"/>
      <c r="DY332" s="117"/>
      <c r="DZ332" s="21"/>
      <c r="EA332" s="21"/>
      <c r="EB332" s="21"/>
      <c r="EC332" s="21"/>
      <c r="ED332" s="21"/>
      <c r="EE332" s="21"/>
      <c r="EF332" s="21"/>
      <c r="EG332" s="21"/>
      <c r="EH332" s="21"/>
      <c r="EI332" s="21"/>
      <c r="EJ332" s="21"/>
      <c r="EK332" s="21"/>
      <c r="EL332" s="21"/>
      <c r="EM332" s="21"/>
      <c r="EN332" s="21"/>
      <c r="EO332" s="21"/>
      <c r="EP332" s="21"/>
      <c r="EQ332" s="21"/>
      <c r="ER332" s="21"/>
      <c r="ES332" s="21"/>
      <c r="ET332" s="21"/>
      <c r="EU332" s="21"/>
      <c r="EV332" s="21"/>
      <c r="EW332" s="21"/>
      <c r="EX332" s="21"/>
      <c r="EY332" s="21"/>
      <c r="EZ332" s="21"/>
      <c r="FA332" s="21"/>
      <c r="FB332" s="21"/>
      <c r="FC332" s="21"/>
      <c r="FD332" s="21"/>
      <c r="FE332" s="21"/>
      <c r="FF332" s="21"/>
      <c r="FG332" s="21"/>
      <c r="FH332" s="21"/>
      <c r="FI332" s="21"/>
      <c r="FJ332" s="21"/>
      <c r="FK332" s="21"/>
      <c r="FL332" s="21"/>
      <c r="FM332" s="21"/>
      <c r="FN332" s="21"/>
      <c r="FO332" s="21"/>
      <c r="FP332" s="21"/>
      <c r="FQ332" s="21"/>
      <c r="FR332" s="21"/>
      <c r="FS332" s="21"/>
      <c r="FT332" s="21"/>
      <c r="FU332" s="21"/>
      <c r="FV332" s="21"/>
      <c r="FW332" s="21"/>
      <c r="FX332" s="21"/>
      <c r="FY332" s="21"/>
      <c r="FZ332" s="21"/>
      <c r="GA332" s="21"/>
      <c r="GB332" s="21"/>
      <c r="GC332" s="21"/>
      <c r="GD332" s="21"/>
      <c r="GE332" s="21"/>
      <c r="GF332" s="21"/>
      <c r="GG332" s="21"/>
      <c r="GH332" s="21"/>
    </row>
    <row r="333" spans="1:190" ht="16.5" customHeight="1">
      <c r="A333" s="83"/>
      <c r="B333" s="83"/>
      <c r="C333" s="83"/>
      <c r="D333" s="85"/>
      <c r="E333" s="128"/>
      <c r="F333" s="129"/>
      <c r="G333" s="129"/>
      <c r="H333" s="129"/>
      <c r="I333" s="129"/>
      <c r="J333" s="129"/>
      <c r="K333" s="129"/>
      <c r="L333" s="129"/>
      <c r="M333" s="88"/>
      <c r="N333" s="88"/>
      <c r="O333" s="88"/>
      <c r="P333" s="88"/>
      <c r="Q333" s="88"/>
      <c r="R333" s="88"/>
      <c r="S333" s="130"/>
      <c r="T333" s="130"/>
      <c r="U333" s="130"/>
      <c r="V333" s="130"/>
      <c r="W333" s="130"/>
      <c r="X333" s="130"/>
      <c r="Y333" s="90"/>
      <c r="Z333" s="90"/>
      <c r="AA333" s="90"/>
      <c r="AB333" s="90"/>
      <c r="AC333" s="90"/>
      <c r="AD333" s="90"/>
      <c r="AE333" s="91"/>
      <c r="AF333" s="91"/>
      <c r="AG333" s="91"/>
      <c r="AH333" s="91"/>
      <c r="AI333" s="91"/>
      <c r="AJ333" s="91"/>
      <c r="AK333" s="226"/>
      <c r="AL333" s="226"/>
      <c r="AM333" s="226"/>
      <c r="AN333" s="226"/>
      <c r="AO333" s="226"/>
      <c r="AP333" s="226"/>
      <c r="AQ333" s="92"/>
      <c r="AR333" s="92"/>
      <c r="AS333" s="92"/>
      <c r="AT333" s="92"/>
      <c r="AU333" s="92"/>
      <c r="AV333" s="92"/>
      <c r="AW333" s="92"/>
      <c r="AX333" s="92"/>
      <c r="AY333" s="92"/>
      <c r="AZ333" s="91"/>
      <c r="BA333" s="91"/>
      <c r="BB333" s="91"/>
      <c r="BC333" s="91"/>
      <c r="BD333" s="117"/>
      <c r="BE333" s="131"/>
      <c r="BF333" s="131"/>
      <c r="BG333" s="131"/>
      <c r="BH333" s="131"/>
      <c r="BI333" s="131"/>
      <c r="BJ333" s="131"/>
      <c r="BK333" s="131"/>
      <c r="BL333" s="131"/>
      <c r="BM333" s="131"/>
      <c r="BN333" s="131"/>
      <c r="BO333" s="131"/>
      <c r="BP333" s="131"/>
      <c r="BQ333" s="131"/>
      <c r="BR333" s="131"/>
      <c r="BS333" s="131"/>
      <c r="BT333" s="131"/>
      <c r="BU333" s="131"/>
      <c r="BV333" s="131"/>
      <c r="BW333" s="131"/>
      <c r="BX333" s="131"/>
      <c r="BY333" s="131"/>
      <c r="BZ333" s="131"/>
      <c r="CA333" s="131"/>
      <c r="CB333" s="131"/>
      <c r="CC333" s="131"/>
      <c r="CD333" s="117"/>
      <c r="CE333" s="117"/>
      <c r="CF333" s="117"/>
      <c r="CG333" s="117"/>
      <c r="CH333" s="117"/>
      <c r="CI333" s="117"/>
      <c r="CJ333" s="117"/>
      <c r="CK333" s="117"/>
      <c r="CL333" s="117"/>
      <c r="CM333" s="117"/>
      <c r="CN333" s="117"/>
      <c r="CO333" s="117"/>
      <c r="CP333" s="117"/>
      <c r="CQ333" s="117"/>
      <c r="CR333" s="117"/>
      <c r="CS333" s="117"/>
      <c r="CT333" s="117"/>
      <c r="CU333" s="117"/>
      <c r="CV333" s="117"/>
      <c r="CW333" s="117"/>
      <c r="CX333" s="117"/>
      <c r="CY333" s="117"/>
      <c r="CZ333" s="117"/>
      <c r="DA333" s="117"/>
      <c r="DB333" s="117"/>
      <c r="DC333" s="117"/>
      <c r="DD333" s="117"/>
      <c r="DE333" s="117"/>
      <c r="DF333" s="117"/>
      <c r="DG333" s="117"/>
      <c r="DH333" s="117"/>
      <c r="DI333" s="117"/>
      <c r="DJ333" s="117"/>
      <c r="DK333" s="117"/>
      <c r="DL333" s="117"/>
      <c r="DM333" s="117"/>
      <c r="DN333" s="117"/>
      <c r="DO333" s="117"/>
      <c r="DP333" s="117"/>
      <c r="DQ333" s="117"/>
      <c r="DR333" s="117"/>
      <c r="DS333" s="117"/>
      <c r="DT333" s="117"/>
      <c r="DU333" s="117"/>
      <c r="DV333" s="117"/>
      <c r="DW333" s="117"/>
      <c r="DX333" s="117"/>
      <c r="DY333" s="117"/>
      <c r="DZ333" s="21"/>
      <c r="EA333" s="21"/>
      <c r="EB333" s="21"/>
      <c r="EC333" s="21"/>
      <c r="ED333" s="21"/>
      <c r="EE333" s="21"/>
      <c r="EF333" s="21"/>
      <c r="EG333" s="21"/>
      <c r="EH333" s="21"/>
      <c r="EI333" s="21"/>
      <c r="EJ333" s="21"/>
      <c r="EK333" s="21"/>
      <c r="EL333" s="21"/>
      <c r="EM333" s="21"/>
      <c r="EN333" s="21"/>
      <c r="EO333" s="21"/>
      <c r="EP333" s="21"/>
      <c r="EQ333" s="21"/>
      <c r="ER333" s="21"/>
      <c r="ES333" s="21"/>
      <c r="ET333" s="21"/>
      <c r="EU333" s="21"/>
      <c r="EV333" s="21"/>
      <c r="EW333" s="21"/>
      <c r="EX333" s="21"/>
      <c r="EY333" s="21"/>
      <c r="EZ333" s="21"/>
      <c r="FA333" s="21"/>
      <c r="FB333" s="21"/>
      <c r="FC333" s="21"/>
      <c r="FD333" s="21"/>
      <c r="FE333" s="21"/>
      <c r="FF333" s="21"/>
      <c r="FG333" s="21"/>
      <c r="FH333" s="21"/>
      <c r="FI333" s="21"/>
      <c r="FJ333" s="21"/>
      <c r="FK333" s="21"/>
      <c r="FL333" s="21"/>
      <c r="FM333" s="21"/>
      <c r="FN333" s="21"/>
      <c r="FO333" s="21"/>
      <c r="FP333" s="21"/>
      <c r="FQ333" s="21"/>
      <c r="FR333" s="21"/>
      <c r="FS333" s="21"/>
      <c r="FT333" s="21"/>
      <c r="FU333" s="21"/>
      <c r="FV333" s="21"/>
      <c r="FW333" s="21"/>
      <c r="FX333" s="21"/>
      <c r="FY333" s="21"/>
      <c r="FZ333" s="21"/>
      <c r="GA333" s="21"/>
      <c r="GB333" s="21"/>
      <c r="GC333" s="21"/>
      <c r="GD333" s="21"/>
      <c r="GE333" s="21"/>
      <c r="GF333" s="21"/>
      <c r="GG333" s="21"/>
      <c r="GH333" s="21"/>
    </row>
    <row r="334" spans="1:190" ht="16.5" customHeight="1">
      <c r="A334" s="83"/>
      <c r="B334" s="83"/>
      <c r="C334" s="83"/>
      <c r="D334" s="85"/>
      <c r="E334" s="128"/>
      <c r="F334" s="129"/>
      <c r="G334" s="129"/>
      <c r="H334" s="129"/>
      <c r="I334" s="129"/>
      <c r="J334" s="129"/>
      <c r="K334" s="129"/>
      <c r="L334" s="129"/>
      <c r="M334" s="88"/>
      <c r="N334" s="88"/>
      <c r="O334" s="88"/>
      <c r="P334" s="88"/>
      <c r="Q334" s="88"/>
      <c r="R334" s="88"/>
      <c r="S334" s="130"/>
      <c r="T334" s="130"/>
      <c r="U334" s="130"/>
      <c r="V334" s="130"/>
      <c r="W334" s="130"/>
      <c r="X334" s="130"/>
      <c r="Y334" s="90"/>
      <c r="Z334" s="90"/>
      <c r="AA334" s="90"/>
      <c r="AB334" s="90"/>
      <c r="AC334" s="90"/>
      <c r="AD334" s="90"/>
      <c r="AE334" s="91"/>
      <c r="AF334" s="91"/>
      <c r="AG334" s="91"/>
      <c r="AH334" s="91"/>
      <c r="AI334" s="91"/>
      <c r="AJ334" s="91"/>
      <c r="AK334" s="226"/>
      <c r="AL334" s="226"/>
      <c r="AM334" s="226"/>
      <c r="AN334" s="226"/>
      <c r="AO334" s="226"/>
      <c r="AP334" s="226"/>
      <c r="AQ334" s="92"/>
      <c r="AR334" s="92"/>
      <c r="AS334" s="92"/>
      <c r="AT334" s="92"/>
      <c r="AU334" s="92"/>
      <c r="AV334" s="92"/>
      <c r="AW334" s="92"/>
      <c r="AX334" s="92"/>
      <c r="AY334" s="92"/>
      <c r="AZ334" s="91"/>
      <c r="BA334" s="91"/>
      <c r="BB334" s="91"/>
      <c r="BC334" s="91"/>
      <c r="BD334" s="117"/>
      <c r="BE334" s="131"/>
      <c r="BF334" s="131"/>
      <c r="BG334" s="131"/>
      <c r="BH334" s="131"/>
      <c r="BI334" s="131"/>
      <c r="BJ334" s="131"/>
      <c r="BK334" s="131"/>
      <c r="BL334" s="131"/>
      <c r="BM334" s="131"/>
      <c r="BN334" s="131"/>
      <c r="BO334" s="131"/>
      <c r="BP334" s="131"/>
      <c r="BQ334" s="131"/>
      <c r="BR334" s="131"/>
      <c r="BS334" s="131"/>
      <c r="BT334" s="131"/>
      <c r="BU334" s="131"/>
      <c r="BV334" s="131"/>
      <c r="BW334" s="131"/>
      <c r="BX334" s="131"/>
      <c r="BY334" s="131"/>
      <c r="BZ334" s="131"/>
      <c r="CA334" s="131"/>
      <c r="CB334" s="131"/>
      <c r="CC334" s="131"/>
      <c r="CD334" s="117"/>
      <c r="CE334" s="117"/>
      <c r="CF334" s="117"/>
      <c r="CG334" s="117"/>
      <c r="CH334" s="117"/>
      <c r="CI334" s="117"/>
      <c r="CJ334" s="117"/>
      <c r="CK334" s="117"/>
      <c r="CL334" s="117"/>
      <c r="CM334" s="117"/>
      <c r="CN334" s="117"/>
      <c r="CO334" s="117"/>
      <c r="CP334" s="117"/>
      <c r="CQ334" s="117"/>
      <c r="CR334" s="117"/>
      <c r="CS334" s="117"/>
      <c r="CT334" s="117"/>
      <c r="CU334" s="117"/>
      <c r="CV334" s="117"/>
      <c r="CW334" s="117"/>
      <c r="CX334" s="117"/>
      <c r="CY334" s="117"/>
      <c r="CZ334" s="117"/>
      <c r="DA334" s="117"/>
      <c r="DB334" s="117"/>
      <c r="DC334" s="117"/>
      <c r="DD334" s="117"/>
      <c r="DE334" s="117"/>
      <c r="DF334" s="117"/>
      <c r="DG334" s="117"/>
      <c r="DH334" s="117"/>
      <c r="DI334" s="117"/>
      <c r="DJ334" s="117"/>
      <c r="DK334" s="117"/>
      <c r="DL334" s="117"/>
      <c r="DM334" s="117"/>
      <c r="DN334" s="117"/>
      <c r="DO334" s="117"/>
      <c r="DP334" s="117"/>
      <c r="DQ334" s="117"/>
      <c r="DR334" s="117"/>
      <c r="DS334" s="117"/>
      <c r="DT334" s="117"/>
      <c r="DU334" s="117"/>
      <c r="DV334" s="117"/>
      <c r="DW334" s="117"/>
      <c r="DX334" s="117"/>
      <c r="DY334" s="117"/>
      <c r="DZ334" s="21"/>
      <c r="EA334" s="21"/>
      <c r="EB334" s="21"/>
      <c r="EC334" s="21"/>
      <c r="ED334" s="21"/>
      <c r="EE334" s="21"/>
      <c r="EF334" s="21"/>
      <c r="EG334" s="21"/>
      <c r="EH334" s="21"/>
      <c r="EI334" s="21"/>
      <c r="EJ334" s="21"/>
      <c r="EK334" s="21"/>
      <c r="EL334" s="21"/>
      <c r="EM334" s="21"/>
      <c r="EN334" s="21"/>
      <c r="EO334" s="21"/>
      <c r="EP334" s="21"/>
      <c r="EQ334" s="21"/>
      <c r="ER334" s="21"/>
      <c r="ES334" s="21"/>
      <c r="ET334" s="21"/>
      <c r="EU334" s="21"/>
      <c r="EV334" s="21"/>
      <c r="EW334" s="21"/>
      <c r="EX334" s="21"/>
      <c r="EY334" s="21"/>
      <c r="EZ334" s="21"/>
      <c r="FA334" s="21"/>
      <c r="FB334" s="21"/>
      <c r="FC334" s="21"/>
      <c r="FD334" s="21"/>
      <c r="FE334" s="21"/>
      <c r="FF334" s="21"/>
      <c r="FG334" s="21"/>
      <c r="FH334" s="21"/>
      <c r="FI334" s="21"/>
      <c r="FJ334" s="21"/>
      <c r="FK334" s="21"/>
      <c r="FL334" s="21"/>
      <c r="FM334" s="21"/>
      <c r="FN334" s="21"/>
      <c r="FO334" s="21"/>
      <c r="FP334" s="21"/>
      <c r="FQ334" s="21"/>
      <c r="FR334" s="21"/>
      <c r="FS334" s="21"/>
      <c r="FT334" s="21"/>
      <c r="FU334" s="21"/>
      <c r="FV334" s="21"/>
      <c r="FW334" s="21"/>
      <c r="FX334" s="21"/>
      <c r="FY334" s="21"/>
      <c r="FZ334" s="21"/>
      <c r="GA334" s="21"/>
      <c r="GB334" s="21"/>
      <c r="GC334" s="21"/>
      <c r="GD334" s="21"/>
      <c r="GE334" s="21"/>
      <c r="GF334" s="21"/>
      <c r="GG334" s="21"/>
      <c r="GH334" s="21"/>
    </row>
    <row r="335" spans="1:190" ht="16.5" customHeight="1">
      <c r="A335" s="83"/>
      <c r="B335" s="83"/>
      <c r="C335" s="83"/>
      <c r="D335" s="85"/>
      <c r="E335" s="128"/>
      <c r="F335" s="129"/>
      <c r="G335" s="129"/>
      <c r="H335" s="129"/>
      <c r="I335" s="129"/>
      <c r="J335" s="129"/>
      <c r="K335" s="129"/>
      <c r="L335" s="129"/>
      <c r="M335" s="88"/>
      <c r="N335" s="88"/>
      <c r="O335" s="88"/>
      <c r="P335" s="88"/>
      <c r="Q335" s="88"/>
      <c r="R335" s="88"/>
      <c r="S335" s="130"/>
      <c r="T335" s="130"/>
      <c r="U335" s="130"/>
      <c r="V335" s="130"/>
      <c r="W335" s="130"/>
      <c r="X335" s="130"/>
      <c r="Y335" s="90"/>
      <c r="Z335" s="90"/>
      <c r="AA335" s="90"/>
      <c r="AB335" s="90"/>
      <c r="AC335" s="90"/>
      <c r="AD335" s="90"/>
      <c r="AE335" s="91"/>
      <c r="AF335" s="91"/>
      <c r="AG335" s="91"/>
      <c r="AH335" s="91"/>
      <c r="AI335" s="91"/>
      <c r="AJ335" s="91"/>
      <c r="AK335" s="226"/>
      <c r="AL335" s="226"/>
      <c r="AM335" s="226"/>
      <c r="AN335" s="226"/>
      <c r="AO335" s="226"/>
      <c r="AP335" s="226"/>
      <c r="AQ335" s="92"/>
      <c r="AR335" s="92"/>
      <c r="AS335" s="92"/>
      <c r="AT335" s="92"/>
      <c r="AU335" s="92"/>
      <c r="AV335" s="92"/>
      <c r="AW335" s="92"/>
      <c r="AX335" s="92"/>
      <c r="AY335" s="92"/>
      <c r="AZ335" s="91"/>
      <c r="BA335" s="91"/>
      <c r="BB335" s="91"/>
      <c r="BC335" s="91"/>
      <c r="BD335" s="117"/>
      <c r="BE335" s="131"/>
      <c r="BF335" s="131"/>
      <c r="BG335" s="131"/>
      <c r="BH335" s="131"/>
      <c r="BI335" s="131"/>
      <c r="BJ335" s="131"/>
      <c r="BK335" s="131"/>
      <c r="BL335" s="131"/>
      <c r="BM335" s="131"/>
      <c r="BN335" s="131"/>
      <c r="BO335" s="131"/>
      <c r="BP335" s="131"/>
      <c r="BQ335" s="131"/>
      <c r="BR335" s="131"/>
      <c r="BS335" s="131"/>
      <c r="BT335" s="131"/>
      <c r="BU335" s="131"/>
      <c r="BV335" s="131"/>
      <c r="BW335" s="131"/>
      <c r="BX335" s="131"/>
      <c r="BY335" s="131"/>
      <c r="BZ335" s="131"/>
      <c r="CA335" s="131"/>
      <c r="CB335" s="131"/>
      <c r="CC335" s="131"/>
      <c r="CD335" s="117"/>
      <c r="CE335" s="117"/>
      <c r="CF335" s="117"/>
      <c r="CG335" s="117"/>
      <c r="CH335" s="117"/>
      <c r="CI335" s="117"/>
      <c r="CJ335" s="117"/>
      <c r="CK335" s="117"/>
      <c r="CL335" s="117"/>
      <c r="CM335" s="117"/>
      <c r="CN335" s="117"/>
      <c r="CO335" s="117"/>
      <c r="CP335" s="117"/>
      <c r="CQ335" s="117"/>
      <c r="CR335" s="117"/>
      <c r="CS335" s="117"/>
      <c r="CT335" s="117"/>
      <c r="CU335" s="117"/>
      <c r="CV335" s="117"/>
      <c r="CW335" s="117"/>
      <c r="CX335" s="117"/>
      <c r="CY335" s="117"/>
      <c r="CZ335" s="117"/>
      <c r="DA335" s="117"/>
      <c r="DB335" s="117"/>
      <c r="DC335" s="117"/>
      <c r="DD335" s="117"/>
      <c r="DE335" s="117"/>
      <c r="DF335" s="117"/>
      <c r="DG335" s="117"/>
      <c r="DH335" s="117"/>
      <c r="DI335" s="117"/>
      <c r="DJ335" s="117"/>
      <c r="DK335" s="117"/>
      <c r="DL335" s="117"/>
      <c r="DM335" s="117"/>
      <c r="DN335" s="117"/>
      <c r="DO335" s="117"/>
      <c r="DP335" s="117"/>
      <c r="DQ335" s="117"/>
      <c r="DR335" s="117"/>
      <c r="DS335" s="117"/>
      <c r="DT335" s="117"/>
      <c r="DU335" s="117"/>
      <c r="DV335" s="117"/>
      <c r="DW335" s="117"/>
      <c r="DX335" s="117"/>
      <c r="DY335" s="117"/>
      <c r="DZ335" s="21"/>
      <c r="EA335" s="21"/>
      <c r="EB335" s="21"/>
      <c r="EC335" s="21"/>
      <c r="ED335" s="21"/>
      <c r="EE335" s="21"/>
      <c r="EF335" s="21"/>
      <c r="EG335" s="21"/>
      <c r="EH335" s="21"/>
      <c r="EI335" s="21"/>
      <c r="EJ335" s="21"/>
      <c r="EK335" s="21"/>
      <c r="EL335" s="21"/>
      <c r="EM335" s="21"/>
      <c r="EN335" s="21"/>
      <c r="EO335" s="21"/>
      <c r="EP335" s="21"/>
      <c r="EQ335" s="21"/>
      <c r="ER335" s="21"/>
      <c r="ES335" s="21"/>
      <c r="ET335" s="21"/>
      <c r="EU335" s="21"/>
      <c r="EV335" s="21"/>
      <c r="EW335" s="21"/>
      <c r="EX335" s="21"/>
      <c r="EY335" s="21"/>
      <c r="EZ335" s="21"/>
      <c r="FA335" s="21"/>
      <c r="FB335" s="21"/>
      <c r="FC335" s="21"/>
      <c r="FD335" s="21"/>
      <c r="FE335" s="21"/>
      <c r="FF335" s="21"/>
      <c r="FG335" s="21"/>
      <c r="FH335" s="21"/>
      <c r="FI335" s="21"/>
      <c r="FJ335" s="21"/>
      <c r="FK335" s="21"/>
      <c r="FL335" s="21"/>
      <c r="FM335" s="21"/>
      <c r="FN335" s="21"/>
      <c r="FO335" s="21"/>
      <c r="FP335" s="21"/>
      <c r="FQ335" s="21"/>
      <c r="FR335" s="21"/>
      <c r="FS335" s="21"/>
      <c r="FT335" s="21"/>
      <c r="FU335" s="21"/>
      <c r="FV335" s="21"/>
      <c r="FW335" s="21"/>
      <c r="FX335" s="21"/>
      <c r="FY335" s="21"/>
      <c r="FZ335" s="21"/>
      <c r="GA335" s="21"/>
      <c r="GB335" s="21"/>
      <c r="GC335" s="21"/>
      <c r="GD335" s="21"/>
      <c r="GE335" s="21"/>
      <c r="GF335" s="21"/>
      <c r="GG335" s="21"/>
      <c r="GH335" s="21"/>
    </row>
    <row r="336" spans="1:190" ht="16.5" customHeight="1">
      <c r="A336" s="83"/>
      <c r="B336" s="83"/>
      <c r="C336" s="83"/>
      <c r="D336" s="85"/>
      <c r="E336" s="128"/>
      <c r="F336" s="129"/>
      <c r="G336" s="129"/>
      <c r="H336" s="129"/>
      <c r="I336" s="129"/>
      <c r="J336" s="129"/>
      <c r="K336" s="129"/>
      <c r="L336" s="129"/>
      <c r="M336" s="88"/>
      <c r="N336" s="88"/>
      <c r="O336" s="88"/>
      <c r="P336" s="88"/>
      <c r="Q336" s="88"/>
      <c r="R336" s="88"/>
      <c r="S336" s="130"/>
      <c r="T336" s="130"/>
      <c r="U336" s="130"/>
      <c r="V336" s="130"/>
      <c r="W336" s="130"/>
      <c r="X336" s="130"/>
      <c r="Y336" s="90"/>
      <c r="Z336" s="90"/>
      <c r="AA336" s="90"/>
      <c r="AB336" s="90"/>
      <c r="AC336" s="90"/>
      <c r="AD336" s="90"/>
      <c r="AE336" s="91"/>
      <c r="AF336" s="91"/>
      <c r="AG336" s="91"/>
      <c r="AH336" s="91"/>
      <c r="AI336" s="91"/>
      <c r="AJ336" s="91"/>
      <c r="AK336" s="226"/>
      <c r="AL336" s="226"/>
      <c r="AM336" s="226"/>
      <c r="AN336" s="226"/>
      <c r="AO336" s="226"/>
      <c r="AP336" s="226"/>
      <c r="AQ336" s="92"/>
      <c r="AR336" s="92"/>
      <c r="AS336" s="92"/>
      <c r="AT336" s="92"/>
      <c r="AU336" s="92"/>
      <c r="AV336" s="92"/>
      <c r="AW336" s="92"/>
      <c r="AX336" s="92"/>
      <c r="AY336" s="92"/>
      <c r="AZ336" s="91"/>
      <c r="BA336" s="91"/>
      <c r="BB336" s="91"/>
      <c r="BC336" s="91"/>
      <c r="BD336" s="117"/>
      <c r="BE336" s="131"/>
      <c r="BF336" s="131"/>
      <c r="BG336" s="131"/>
      <c r="BH336" s="131"/>
      <c r="BI336" s="131"/>
      <c r="BJ336" s="131"/>
      <c r="BK336" s="131"/>
      <c r="BL336" s="131"/>
      <c r="BM336" s="131"/>
      <c r="BN336" s="131"/>
      <c r="BO336" s="131"/>
      <c r="BP336" s="131"/>
      <c r="BQ336" s="131"/>
      <c r="BR336" s="131"/>
      <c r="BS336" s="131"/>
      <c r="BT336" s="131"/>
      <c r="BU336" s="131"/>
      <c r="BV336" s="131"/>
      <c r="BW336" s="131"/>
      <c r="BX336" s="131"/>
      <c r="BY336" s="131"/>
      <c r="BZ336" s="131"/>
      <c r="CA336" s="131"/>
      <c r="CB336" s="131"/>
      <c r="CC336" s="131"/>
      <c r="CD336" s="117"/>
      <c r="CE336" s="117"/>
      <c r="CF336" s="117"/>
      <c r="CG336" s="117"/>
      <c r="CH336" s="117"/>
      <c r="CI336" s="117"/>
      <c r="CJ336" s="117"/>
      <c r="CK336" s="117"/>
      <c r="CL336" s="117"/>
      <c r="CM336" s="117"/>
      <c r="CN336" s="117"/>
      <c r="CO336" s="117"/>
      <c r="CP336" s="117"/>
      <c r="CQ336" s="117"/>
      <c r="CR336" s="117"/>
      <c r="CS336" s="117"/>
      <c r="CT336" s="117"/>
      <c r="CU336" s="117"/>
      <c r="CV336" s="117"/>
      <c r="CW336" s="117"/>
      <c r="CX336" s="117"/>
      <c r="CY336" s="117"/>
      <c r="CZ336" s="117"/>
      <c r="DA336" s="117"/>
      <c r="DB336" s="117"/>
      <c r="DC336" s="117"/>
      <c r="DD336" s="117"/>
      <c r="DE336" s="117"/>
      <c r="DF336" s="117"/>
      <c r="DG336" s="117"/>
      <c r="DH336" s="117"/>
      <c r="DI336" s="117"/>
      <c r="DJ336" s="117"/>
      <c r="DK336" s="117"/>
      <c r="DL336" s="117"/>
      <c r="DM336" s="117"/>
      <c r="DN336" s="117"/>
      <c r="DO336" s="117"/>
      <c r="DP336" s="117"/>
      <c r="DQ336" s="117"/>
      <c r="DR336" s="117"/>
      <c r="DS336" s="117"/>
      <c r="DT336" s="117"/>
      <c r="DU336" s="117"/>
      <c r="DV336" s="117"/>
      <c r="DW336" s="117"/>
      <c r="DX336" s="117"/>
      <c r="DY336" s="117"/>
      <c r="DZ336" s="21"/>
      <c r="EA336" s="21"/>
      <c r="EB336" s="21"/>
      <c r="EC336" s="21"/>
      <c r="ED336" s="21"/>
      <c r="EE336" s="21"/>
      <c r="EF336" s="21"/>
      <c r="EG336" s="21"/>
      <c r="EH336" s="21"/>
      <c r="EI336" s="21"/>
      <c r="EJ336" s="21"/>
      <c r="EK336" s="21"/>
      <c r="EL336" s="21"/>
      <c r="EM336" s="21"/>
      <c r="EN336" s="21"/>
      <c r="EO336" s="21"/>
      <c r="EP336" s="21"/>
      <c r="EQ336" s="21"/>
      <c r="ER336" s="21"/>
      <c r="ES336" s="21"/>
      <c r="ET336" s="21"/>
      <c r="EU336" s="21"/>
      <c r="EV336" s="21"/>
      <c r="EW336" s="21"/>
      <c r="EX336" s="21"/>
      <c r="EY336" s="21"/>
      <c r="EZ336" s="21"/>
      <c r="FA336" s="21"/>
      <c r="FB336" s="21"/>
      <c r="FC336" s="21"/>
      <c r="FD336" s="21"/>
      <c r="FE336" s="21"/>
      <c r="FF336" s="21"/>
      <c r="FG336" s="21"/>
      <c r="FH336" s="21"/>
      <c r="FI336" s="21"/>
      <c r="FJ336" s="21"/>
      <c r="FK336" s="21"/>
      <c r="FL336" s="21"/>
      <c r="FM336" s="21"/>
      <c r="FN336" s="21"/>
      <c r="FO336" s="21"/>
      <c r="FP336" s="21"/>
      <c r="FQ336" s="21"/>
      <c r="FR336" s="21"/>
      <c r="FS336" s="21"/>
      <c r="FT336" s="21"/>
      <c r="FU336" s="21"/>
      <c r="FV336" s="21"/>
      <c r="FW336" s="21"/>
      <c r="FX336" s="21"/>
      <c r="FY336" s="21"/>
      <c r="FZ336" s="21"/>
      <c r="GA336" s="21"/>
      <c r="GB336" s="21"/>
      <c r="GC336" s="21"/>
      <c r="GD336" s="21"/>
      <c r="GE336" s="21"/>
      <c r="GF336" s="21"/>
      <c r="GG336" s="21"/>
      <c r="GH336" s="21"/>
    </row>
    <row r="337" spans="1:190" ht="16.5" customHeight="1">
      <c r="A337" s="83"/>
      <c r="B337" s="83"/>
      <c r="C337" s="83"/>
      <c r="D337" s="85"/>
      <c r="E337" s="128"/>
      <c r="F337" s="129"/>
      <c r="G337" s="129"/>
      <c r="H337" s="129"/>
      <c r="I337" s="129"/>
      <c r="J337" s="129"/>
      <c r="K337" s="129"/>
      <c r="L337" s="129"/>
      <c r="M337" s="88"/>
      <c r="N337" s="88"/>
      <c r="O337" s="88"/>
      <c r="P337" s="88"/>
      <c r="Q337" s="88"/>
      <c r="R337" s="88"/>
      <c r="S337" s="130"/>
      <c r="T337" s="130"/>
      <c r="U337" s="130"/>
      <c r="V337" s="130"/>
      <c r="W337" s="130"/>
      <c r="X337" s="130"/>
      <c r="Y337" s="90"/>
      <c r="Z337" s="90"/>
      <c r="AA337" s="90"/>
      <c r="AB337" s="90"/>
      <c r="AC337" s="90"/>
      <c r="AD337" s="90"/>
      <c r="AE337" s="91"/>
      <c r="AF337" s="91"/>
      <c r="AG337" s="91"/>
      <c r="AH337" s="91"/>
      <c r="AI337" s="91"/>
      <c r="AJ337" s="91"/>
      <c r="AK337" s="226"/>
      <c r="AL337" s="226"/>
      <c r="AM337" s="226"/>
      <c r="AN337" s="226"/>
      <c r="AO337" s="226"/>
      <c r="AP337" s="226"/>
      <c r="AQ337" s="92"/>
      <c r="AR337" s="92"/>
      <c r="AS337" s="92"/>
      <c r="AT337" s="92"/>
      <c r="AU337" s="92"/>
      <c r="AV337" s="92"/>
      <c r="AW337" s="92"/>
      <c r="AX337" s="92"/>
      <c r="AY337" s="92"/>
      <c r="AZ337" s="91"/>
      <c r="BA337" s="132"/>
      <c r="BB337" s="91"/>
      <c r="BC337" s="91"/>
      <c r="BD337" s="117"/>
      <c r="BE337" s="131"/>
      <c r="BF337" s="131"/>
      <c r="BG337" s="131"/>
      <c r="BH337" s="131"/>
      <c r="BI337" s="131"/>
      <c r="BJ337" s="131"/>
      <c r="BK337" s="131"/>
      <c r="BL337" s="131"/>
      <c r="BM337" s="131"/>
      <c r="BN337" s="131"/>
      <c r="BO337" s="131"/>
      <c r="BP337" s="131"/>
      <c r="BQ337" s="131"/>
      <c r="BR337" s="131"/>
      <c r="BS337" s="131"/>
      <c r="BT337" s="131"/>
      <c r="BU337" s="131"/>
      <c r="BV337" s="131"/>
      <c r="BW337" s="131"/>
      <c r="BX337" s="131"/>
      <c r="BY337" s="131"/>
      <c r="BZ337" s="131"/>
      <c r="CA337" s="131"/>
      <c r="CB337" s="131"/>
      <c r="CC337" s="131"/>
      <c r="CD337" s="117"/>
      <c r="CE337" s="117"/>
      <c r="CF337" s="117"/>
      <c r="CG337" s="117"/>
      <c r="CH337" s="117"/>
      <c r="CI337" s="117"/>
      <c r="CJ337" s="117"/>
      <c r="CK337" s="117"/>
      <c r="CL337" s="117"/>
      <c r="CM337" s="117"/>
      <c r="CN337" s="117"/>
      <c r="CO337" s="117"/>
      <c r="CP337" s="117"/>
      <c r="CQ337" s="117"/>
      <c r="CR337" s="117"/>
      <c r="CS337" s="117"/>
      <c r="CT337" s="117"/>
      <c r="CU337" s="117"/>
      <c r="CV337" s="117"/>
      <c r="CW337" s="117"/>
      <c r="CX337" s="117"/>
      <c r="CY337" s="117"/>
      <c r="CZ337" s="117"/>
      <c r="DA337" s="117"/>
      <c r="DB337" s="117"/>
      <c r="DC337" s="117"/>
      <c r="DD337" s="117"/>
      <c r="DE337" s="117"/>
      <c r="DF337" s="117"/>
      <c r="DG337" s="117"/>
      <c r="DH337" s="117"/>
      <c r="DI337" s="117"/>
      <c r="DJ337" s="117"/>
      <c r="DK337" s="117"/>
      <c r="DL337" s="117"/>
      <c r="DM337" s="117"/>
      <c r="DN337" s="117"/>
      <c r="DO337" s="117"/>
      <c r="DP337" s="117"/>
      <c r="DQ337" s="117"/>
      <c r="DR337" s="117"/>
      <c r="DS337" s="117"/>
      <c r="DT337" s="117"/>
      <c r="DU337" s="117"/>
      <c r="DV337" s="117"/>
      <c r="DW337" s="117"/>
      <c r="DX337" s="117"/>
      <c r="DY337" s="117"/>
      <c r="DZ337" s="21"/>
      <c r="EA337" s="21"/>
      <c r="EB337" s="21"/>
      <c r="EC337" s="21"/>
      <c r="ED337" s="21"/>
      <c r="EE337" s="21"/>
      <c r="EF337" s="21"/>
      <c r="EG337" s="21"/>
      <c r="EH337" s="21"/>
      <c r="EI337" s="21"/>
      <c r="EJ337" s="21"/>
      <c r="EK337" s="21"/>
      <c r="EL337" s="21"/>
      <c r="EM337" s="21"/>
      <c r="EN337" s="21"/>
      <c r="EO337" s="21"/>
      <c r="EP337" s="21"/>
      <c r="EQ337" s="21"/>
      <c r="ER337" s="21"/>
      <c r="ES337" s="21"/>
      <c r="ET337" s="21"/>
      <c r="EU337" s="21"/>
      <c r="EV337" s="21"/>
      <c r="EW337" s="21"/>
      <c r="EX337" s="21"/>
      <c r="EY337" s="21"/>
      <c r="EZ337" s="21"/>
      <c r="FA337" s="21"/>
      <c r="FB337" s="21"/>
      <c r="FC337" s="21"/>
      <c r="FD337" s="21"/>
      <c r="FE337" s="21"/>
      <c r="FF337" s="21"/>
      <c r="FG337" s="21"/>
      <c r="FH337" s="21"/>
      <c r="FI337" s="21"/>
      <c r="FJ337" s="21"/>
      <c r="FK337" s="21"/>
      <c r="FL337" s="21"/>
      <c r="FM337" s="21"/>
      <c r="FN337" s="21"/>
      <c r="FO337" s="21"/>
      <c r="FP337" s="21"/>
      <c r="FQ337" s="21"/>
      <c r="FR337" s="21"/>
      <c r="FS337" s="21"/>
      <c r="FT337" s="21"/>
      <c r="FU337" s="21"/>
      <c r="FV337" s="21"/>
      <c r="FW337" s="21"/>
      <c r="FX337" s="21"/>
      <c r="FY337" s="21"/>
      <c r="FZ337" s="21"/>
      <c r="GA337" s="21"/>
      <c r="GB337" s="21"/>
      <c r="GC337" s="21"/>
      <c r="GD337" s="21"/>
      <c r="GE337" s="21"/>
      <c r="GF337" s="21"/>
      <c r="GG337" s="21"/>
      <c r="GH337" s="21"/>
    </row>
  </sheetData>
  <mergeCells count="2">
    <mergeCell ref="BF5:BY5"/>
    <mergeCell ref="BZ5:CC5"/>
  </mergeCells>
  <conditionalFormatting sqref="AK9:AQ57 AK113:AY337 AK113:AP337 AZ9:AZ57 BE9:BE14 BE17:BE18 BV19:BZ19 BE20 BE21:BE46 BE47 BZ48:CC48 BE49 BZ50:CC57 BV21:CC26 BQ9:BQ57 BZ47:CC47 BZ49:CC49 BZ39:CC46 BY9:BY18 BY27:CC38 CC20 BI9 BM9:BM57 BU9:BU57 BE12:BI13 BE15:BI16 BE19:BI19 BE48:BI48 BE50:BE57 BF10:BI11 BF21:BI26 BF45:BI46 BI14 BI17:BI18 BI20 BI47 BI49:BI57 BY20 CC9:CC18 BF39:BF43 BG28:BI32 BG35:BI43 BI27:BI44 BF29:BF33 BY39:BY57">
    <cfRule type="expression" dxfId="0" priority="2">
      <formula>LEN(TRIM(AK9))&gt;0</formula>
    </cfRule>
  </conditionalFormatting>
  <pageMargins left="0.7" right="0.7" top="0.75" bottom="0.75" header="0.511811023622047" footer="0.511811023622047"/>
  <pageSetup orientation="landscape" horizontalDpi="300" verticalDpi="300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1000"/>
  <sheetViews>
    <sheetView topLeftCell="A266" zoomScaleNormal="100" workbookViewId="0">
      <selection activeCell="A295" sqref="A295"/>
    </sheetView>
  </sheetViews>
  <sheetFormatPr defaultColWidth="12.7109375" defaultRowHeight="12.75"/>
  <cols>
    <col min="1" max="16" width="11.5703125" customWidth="1"/>
  </cols>
  <sheetData>
    <row r="1" spans="1:16" ht="12.75" customHeight="1">
      <c r="A1" s="213" t="s">
        <v>1486</v>
      </c>
      <c r="B1" s="213" t="s">
        <v>1487</v>
      </c>
      <c r="C1" s="213" t="s">
        <v>1488</v>
      </c>
      <c r="D1" s="213" t="s">
        <v>1489</v>
      </c>
      <c r="E1" s="213" t="s">
        <v>1490</v>
      </c>
      <c r="F1" s="213" t="s">
        <v>1491</v>
      </c>
      <c r="G1" s="213" t="s">
        <v>1492</v>
      </c>
      <c r="H1" s="213" t="s">
        <v>1493</v>
      </c>
      <c r="I1" s="213" t="s">
        <v>1494</v>
      </c>
      <c r="J1" s="213" t="s">
        <v>1495</v>
      </c>
      <c r="K1" s="213" t="s">
        <v>1496</v>
      </c>
      <c r="L1" s="213" t="s">
        <v>1497</v>
      </c>
      <c r="M1" s="213" t="s">
        <v>1498</v>
      </c>
      <c r="N1" s="213" t="s">
        <v>246</v>
      </c>
      <c r="O1" s="213" t="s">
        <v>247</v>
      </c>
      <c r="P1" s="213" t="s">
        <v>249</v>
      </c>
    </row>
    <row r="2" spans="1:16" ht="12.75" customHeight="1">
      <c r="A2" s="213">
        <v>101</v>
      </c>
      <c r="B2" s="213">
        <v>450</v>
      </c>
      <c r="C2" s="213">
        <v>3.7455000000000001E-3</v>
      </c>
      <c r="D2" s="213">
        <v>40.314</v>
      </c>
      <c r="E2" s="213">
        <v>2.9769999999999999</v>
      </c>
      <c r="F2" s="213">
        <v>6.98</v>
      </c>
      <c r="G2" s="213">
        <v>-21.45</v>
      </c>
      <c r="H2" s="213">
        <v>36.28</v>
      </c>
      <c r="I2" s="213">
        <v>198.5</v>
      </c>
      <c r="J2" s="213">
        <v>0.63300000000000001</v>
      </c>
      <c r="K2" s="213">
        <v>1.7</v>
      </c>
      <c r="L2" s="213">
        <v>3.1900000000000001E-3</v>
      </c>
      <c r="M2" s="213">
        <v>1</v>
      </c>
      <c r="N2" s="156" t="s">
        <v>1499</v>
      </c>
      <c r="O2" s="213">
        <v>20240408</v>
      </c>
    </row>
    <row r="3" spans="1:16" ht="12.75" customHeight="1">
      <c r="A3" s="213">
        <v>102</v>
      </c>
      <c r="B3" s="213">
        <v>450</v>
      </c>
      <c r="C3" s="213">
        <v>3.7455000000000001E-3</v>
      </c>
      <c r="D3" s="213">
        <v>99.542000000000002</v>
      </c>
      <c r="E3" s="213">
        <v>11.69</v>
      </c>
      <c r="F3" s="213">
        <v>8.4700000000000006</v>
      </c>
      <c r="G3" s="213">
        <v>-20.67</v>
      </c>
      <c r="H3" s="213">
        <v>89.59</v>
      </c>
      <c r="I3" s="213">
        <v>235.3</v>
      </c>
      <c r="J3" s="213">
        <v>2.9809999999999999</v>
      </c>
      <c r="K3" s="213">
        <v>3.3</v>
      </c>
      <c r="L3" s="213">
        <v>1.2699999999999999E-2</v>
      </c>
      <c r="M3" s="213">
        <v>1</v>
      </c>
      <c r="N3" s="156" t="s">
        <v>1500</v>
      </c>
      <c r="O3" s="213">
        <v>20240408</v>
      </c>
    </row>
    <row r="4" spans="1:16" ht="12.75" customHeight="1">
      <c r="A4" s="213">
        <v>103</v>
      </c>
      <c r="B4" s="213">
        <v>450</v>
      </c>
      <c r="C4" s="213">
        <v>3.7455000000000001E-3</v>
      </c>
      <c r="D4" s="213">
        <v>164.24700000000001</v>
      </c>
      <c r="E4" s="213">
        <v>19.497</v>
      </c>
      <c r="F4" s="213">
        <v>9.93</v>
      </c>
      <c r="G4" s="213">
        <v>-22.59</v>
      </c>
      <c r="H4" s="213">
        <v>147.83000000000001</v>
      </c>
      <c r="I4" s="213">
        <v>244.8</v>
      </c>
      <c r="J4" s="213">
        <v>4.4740000000000002</v>
      </c>
      <c r="K4" s="213">
        <v>3</v>
      </c>
      <c r="L4" s="213">
        <v>1.83E-2</v>
      </c>
      <c r="M4" s="213">
        <v>1</v>
      </c>
      <c r="N4" s="156" t="s">
        <v>1501</v>
      </c>
      <c r="O4" s="213">
        <v>20240408</v>
      </c>
    </row>
    <row r="5" spans="1:16" ht="12.75" customHeight="1">
      <c r="A5" s="213">
        <v>104</v>
      </c>
      <c r="B5" s="213">
        <v>450</v>
      </c>
      <c r="C5" s="213">
        <v>3.7455000000000001E-3</v>
      </c>
      <c r="D5" s="213">
        <v>109.001</v>
      </c>
      <c r="E5" s="213">
        <v>10.63</v>
      </c>
      <c r="F5" s="213">
        <v>9.5</v>
      </c>
      <c r="G5" s="213">
        <v>-25.43</v>
      </c>
      <c r="H5" s="213">
        <v>98.1</v>
      </c>
      <c r="I5" s="213">
        <v>279.60000000000002</v>
      </c>
      <c r="J5" s="213">
        <v>2.9670000000000001</v>
      </c>
      <c r="K5" s="213">
        <v>3</v>
      </c>
      <c r="L5" s="213">
        <v>1.06E-2</v>
      </c>
      <c r="M5" s="213">
        <v>1</v>
      </c>
      <c r="N5" s="156" t="s">
        <v>1502</v>
      </c>
      <c r="O5" s="213">
        <v>20240408</v>
      </c>
    </row>
    <row r="6" spans="1:16" ht="12.75" customHeight="1">
      <c r="A6" s="213">
        <v>105</v>
      </c>
      <c r="B6" s="213">
        <v>450</v>
      </c>
      <c r="C6" s="213">
        <v>3.7455000000000001E-3</v>
      </c>
      <c r="D6" s="213">
        <v>126.389</v>
      </c>
      <c r="E6" s="213">
        <v>15.82</v>
      </c>
      <c r="F6" s="213">
        <v>8.77</v>
      </c>
      <c r="G6" s="213">
        <v>-20.07</v>
      </c>
      <c r="H6" s="213">
        <v>113.75</v>
      </c>
      <c r="I6" s="213">
        <v>242.8</v>
      </c>
      <c r="J6" s="213">
        <v>4.76</v>
      </c>
      <c r="K6" s="213">
        <v>4.2</v>
      </c>
      <c r="L6" s="213">
        <v>1.9599999999999999E-2</v>
      </c>
      <c r="M6" s="213">
        <v>1</v>
      </c>
      <c r="N6" s="156" t="s">
        <v>1503</v>
      </c>
      <c r="O6" s="213">
        <v>20240408</v>
      </c>
    </row>
    <row r="7" spans="1:16" ht="12.75" customHeight="1">
      <c r="A7" s="213">
        <v>106</v>
      </c>
      <c r="B7" s="213">
        <v>450</v>
      </c>
      <c r="C7" s="213">
        <v>3.7455000000000001E-3</v>
      </c>
      <c r="D7" s="213">
        <v>26.853999999999999</v>
      </c>
      <c r="E7" s="213">
        <v>3.7</v>
      </c>
      <c r="F7" s="213">
        <v>10.220000000000001</v>
      </c>
      <c r="G7" s="213">
        <v>-23.23</v>
      </c>
      <c r="H7" s="213">
        <v>24.17</v>
      </c>
      <c r="I7" s="213">
        <v>240.1</v>
      </c>
      <c r="J7" s="213">
        <v>1.1060000000000001</v>
      </c>
      <c r="K7" s="213">
        <v>4.5999999999999996</v>
      </c>
      <c r="L7" s="213">
        <v>4.6100000000000004E-3</v>
      </c>
      <c r="M7" s="213">
        <v>1</v>
      </c>
      <c r="N7" s="156" t="s">
        <v>1504</v>
      </c>
      <c r="O7" s="213">
        <v>20240408</v>
      </c>
    </row>
    <row r="8" spans="1:16" ht="12.75" customHeight="1">
      <c r="A8" s="213">
        <v>107</v>
      </c>
      <c r="B8" s="213">
        <v>450</v>
      </c>
      <c r="C8" s="213">
        <v>3.7455000000000001E-3</v>
      </c>
      <c r="D8" s="213">
        <v>122.94199999999999</v>
      </c>
      <c r="E8" s="213">
        <v>9.032</v>
      </c>
      <c r="F8" s="213">
        <v>7.16</v>
      </c>
      <c r="G8" s="213">
        <v>-22.12</v>
      </c>
      <c r="H8" s="213">
        <v>110.65</v>
      </c>
      <c r="I8" s="213">
        <v>292.60000000000002</v>
      </c>
      <c r="J8" s="213">
        <v>6.6790000000000003</v>
      </c>
      <c r="K8" s="213">
        <v>6</v>
      </c>
      <c r="L8" s="213">
        <v>2.2800000000000001E-2</v>
      </c>
      <c r="M8" s="213">
        <v>1</v>
      </c>
      <c r="N8" s="156" t="s">
        <v>1505</v>
      </c>
      <c r="O8" s="213">
        <v>20240408</v>
      </c>
    </row>
    <row r="9" spans="1:16" ht="12.75" customHeight="1">
      <c r="A9" s="213">
        <v>108</v>
      </c>
      <c r="B9" s="213">
        <v>450</v>
      </c>
      <c r="C9" s="213">
        <v>3.7455000000000001E-3</v>
      </c>
      <c r="D9" s="213">
        <v>156.03800000000001</v>
      </c>
      <c r="E9" s="213">
        <v>16.643000000000001</v>
      </c>
      <c r="F9" s="213">
        <v>8.91</v>
      </c>
      <c r="G9" s="213">
        <v>-23.35</v>
      </c>
      <c r="H9" s="213">
        <v>140.44</v>
      </c>
      <c r="I9" s="213">
        <v>251.8</v>
      </c>
      <c r="J9" s="213">
        <v>6.1769999999999996</v>
      </c>
      <c r="K9" s="213">
        <v>4.4000000000000004</v>
      </c>
      <c r="L9" s="213">
        <v>2.4500000000000001E-2</v>
      </c>
      <c r="M9" s="213">
        <v>1</v>
      </c>
      <c r="N9" s="156" t="s">
        <v>1506</v>
      </c>
      <c r="O9" s="213">
        <v>20240408</v>
      </c>
    </row>
    <row r="10" spans="1:16" ht="12.75" customHeight="1">
      <c r="A10" s="213">
        <v>109</v>
      </c>
      <c r="B10" s="213">
        <v>450</v>
      </c>
      <c r="C10" s="213">
        <v>3.7455000000000001E-3</v>
      </c>
      <c r="D10" s="213">
        <v>159.13999999999999</v>
      </c>
      <c r="E10" s="213">
        <v>18.571000000000002</v>
      </c>
      <c r="F10" s="213">
        <v>9.4499999999999993</v>
      </c>
      <c r="G10" s="213">
        <v>-24.59</v>
      </c>
      <c r="H10" s="213">
        <v>143.22999999999999</v>
      </c>
      <c r="I10" s="213">
        <v>250.3</v>
      </c>
      <c r="J10" s="213">
        <v>5.7510000000000003</v>
      </c>
      <c r="K10" s="213">
        <v>4</v>
      </c>
      <c r="L10" s="213">
        <v>2.3E-2</v>
      </c>
      <c r="M10" s="213">
        <v>1</v>
      </c>
      <c r="N10" s="156" t="s">
        <v>1507</v>
      </c>
      <c r="O10" s="213">
        <v>20240412</v>
      </c>
    </row>
    <row r="11" spans="1:16" ht="12.75" customHeight="1">
      <c r="A11" s="213">
        <v>110</v>
      </c>
      <c r="B11" s="213">
        <v>450</v>
      </c>
      <c r="C11" s="213">
        <v>3.7455000000000001E-3</v>
      </c>
      <c r="D11" s="213">
        <v>101.931</v>
      </c>
      <c r="E11" s="213">
        <v>11.143000000000001</v>
      </c>
      <c r="F11" s="213">
        <v>8.16</v>
      </c>
      <c r="G11" s="213">
        <v>-23.03</v>
      </c>
      <c r="H11" s="213">
        <v>91.74</v>
      </c>
      <c r="I11" s="213">
        <v>243.6</v>
      </c>
      <c r="J11" s="213">
        <v>4.5599999999999996</v>
      </c>
      <c r="K11" s="213">
        <v>5</v>
      </c>
      <c r="L11" s="213">
        <v>1.8700000000000001E-2</v>
      </c>
      <c r="M11" s="213">
        <v>1</v>
      </c>
      <c r="N11" s="156" t="s">
        <v>1508</v>
      </c>
      <c r="O11" s="213">
        <v>20240408</v>
      </c>
    </row>
    <row r="12" spans="1:16" ht="12.75" customHeight="1">
      <c r="A12" s="213">
        <v>111</v>
      </c>
      <c r="B12" s="213">
        <v>450</v>
      </c>
      <c r="C12" s="213">
        <v>3.7455000000000001E-3</v>
      </c>
      <c r="D12" s="213">
        <v>67.48</v>
      </c>
      <c r="E12" s="213">
        <v>5.9880000000000004</v>
      </c>
      <c r="F12" s="213">
        <v>8.57</v>
      </c>
      <c r="G12" s="213">
        <v>-23.64</v>
      </c>
      <c r="H12" s="213">
        <v>60.73</v>
      </c>
      <c r="I12" s="213">
        <v>272.2</v>
      </c>
      <c r="J12" s="213">
        <v>3.2789999999999999</v>
      </c>
      <c r="K12" s="213">
        <v>5.4</v>
      </c>
      <c r="L12" s="213">
        <v>1.2E-2</v>
      </c>
      <c r="M12" s="213">
        <v>1</v>
      </c>
      <c r="N12" s="156" t="s">
        <v>1509</v>
      </c>
      <c r="O12" s="213">
        <v>20240409</v>
      </c>
    </row>
    <row r="13" spans="1:16" ht="12.75" customHeight="1">
      <c r="A13" s="213">
        <v>112</v>
      </c>
      <c r="B13" s="213">
        <v>450</v>
      </c>
      <c r="C13" s="213">
        <v>3.7455000000000001E-3</v>
      </c>
      <c r="D13" s="213">
        <v>167.82599999999999</v>
      </c>
      <c r="E13" s="213">
        <v>18.498999999999999</v>
      </c>
      <c r="F13" s="213">
        <v>9.65</v>
      </c>
      <c r="G13" s="213">
        <v>-25.65</v>
      </c>
      <c r="H13" s="213">
        <v>151.04</v>
      </c>
      <c r="I13" s="213">
        <v>261.10000000000002</v>
      </c>
      <c r="J13" s="213">
        <v>7.9859999999999998</v>
      </c>
      <c r="K13" s="213">
        <v>5.3</v>
      </c>
      <c r="L13" s="213">
        <v>3.0599999999999999E-2</v>
      </c>
      <c r="M13" s="213">
        <v>1</v>
      </c>
      <c r="N13" s="156" t="s">
        <v>1510</v>
      </c>
      <c r="O13" s="213">
        <v>20240409</v>
      </c>
    </row>
    <row r="14" spans="1:16" ht="12.75" customHeight="1">
      <c r="A14" s="213">
        <v>113</v>
      </c>
      <c r="B14" s="213">
        <v>450</v>
      </c>
      <c r="C14" s="213">
        <v>3.7455000000000001E-3</v>
      </c>
      <c r="D14" s="213">
        <v>47.664000000000001</v>
      </c>
      <c r="E14" s="213">
        <v>4.5289999999999999</v>
      </c>
      <c r="F14" s="213">
        <v>8.1199999999999992</v>
      </c>
      <c r="G14" s="213">
        <v>-25.47</v>
      </c>
      <c r="H14" s="213">
        <v>42.9</v>
      </c>
      <c r="I14" s="213">
        <v>277.10000000000002</v>
      </c>
      <c r="J14" s="213">
        <v>2.7320000000000002</v>
      </c>
      <c r="K14" s="213">
        <v>6.4</v>
      </c>
      <c r="L14" s="213">
        <v>9.8600000000000007E-3</v>
      </c>
      <c r="M14" s="213">
        <v>1</v>
      </c>
      <c r="N14" s="156" t="s">
        <v>1511</v>
      </c>
      <c r="O14" s="213">
        <v>20240409</v>
      </c>
    </row>
    <row r="15" spans="1:16" ht="12.75" customHeight="1">
      <c r="A15" s="213">
        <v>114</v>
      </c>
      <c r="B15" s="213">
        <v>450</v>
      </c>
      <c r="C15" s="213">
        <v>3.7455000000000001E-3</v>
      </c>
      <c r="D15" s="213">
        <v>45.645000000000003</v>
      </c>
      <c r="E15" s="213">
        <v>3.1459999999999999</v>
      </c>
      <c r="F15" s="213">
        <v>6.15</v>
      </c>
      <c r="G15" s="213">
        <v>-21.36</v>
      </c>
      <c r="H15" s="213">
        <v>41.08</v>
      </c>
      <c r="I15" s="213">
        <v>283.39999999999998</v>
      </c>
      <c r="J15" s="213">
        <v>2.6749999999999998</v>
      </c>
      <c r="K15" s="213">
        <v>6.5</v>
      </c>
      <c r="L15" s="213">
        <v>9.4400000000000005E-3</v>
      </c>
      <c r="M15" s="213">
        <v>1</v>
      </c>
      <c r="N15" s="156" t="s">
        <v>1512</v>
      </c>
      <c r="O15" s="213">
        <v>20240409</v>
      </c>
    </row>
    <row r="16" spans="1:16" ht="12.75" customHeight="1">
      <c r="A16" s="213">
        <v>115</v>
      </c>
      <c r="B16" s="213">
        <v>450</v>
      </c>
      <c r="C16" s="213">
        <v>3.7455000000000001E-3</v>
      </c>
      <c r="D16" s="213">
        <v>45.042000000000002</v>
      </c>
      <c r="E16" s="213">
        <v>4.5590000000000002</v>
      </c>
      <c r="F16" s="213">
        <v>5.93</v>
      </c>
      <c r="G16" s="213">
        <v>-15.53</v>
      </c>
      <c r="H16" s="213">
        <v>40.54</v>
      </c>
      <c r="I16" s="213">
        <v>246.1</v>
      </c>
      <c r="J16" s="213">
        <v>2.581</v>
      </c>
      <c r="K16" s="213">
        <v>6.4</v>
      </c>
      <c r="L16" s="213">
        <v>1.0500000000000001E-2</v>
      </c>
      <c r="M16" s="213">
        <v>1</v>
      </c>
      <c r="N16" s="156" t="s">
        <v>1513</v>
      </c>
      <c r="O16" s="213">
        <v>20240409</v>
      </c>
    </row>
    <row r="17" spans="1:31" ht="12.75" customHeight="1">
      <c r="A17" s="213">
        <v>116</v>
      </c>
      <c r="B17" s="213">
        <v>450</v>
      </c>
      <c r="C17" s="213">
        <v>3.7455000000000001E-3</v>
      </c>
      <c r="D17" s="213">
        <v>57.220999999999997</v>
      </c>
      <c r="E17" s="213">
        <v>6.0279999999999996</v>
      </c>
      <c r="F17" s="213">
        <v>8.44</v>
      </c>
      <c r="G17" s="213">
        <v>-24.22</v>
      </c>
      <c r="H17" s="213">
        <v>51.5</v>
      </c>
      <c r="I17" s="213">
        <v>256.3</v>
      </c>
      <c r="J17" s="213">
        <v>2.4129999999999998</v>
      </c>
      <c r="K17" s="213">
        <v>4.7</v>
      </c>
      <c r="L17" s="213">
        <v>9.41E-3</v>
      </c>
      <c r="M17" s="213">
        <v>1</v>
      </c>
      <c r="N17" s="156" t="s">
        <v>1514</v>
      </c>
      <c r="O17" s="213">
        <v>20240409</v>
      </c>
    </row>
    <row r="18" spans="1:31" ht="12.75" customHeight="1">
      <c r="A18" s="213">
        <v>117</v>
      </c>
      <c r="B18" s="213">
        <v>450</v>
      </c>
      <c r="C18" s="213">
        <v>3.7455000000000001E-3</v>
      </c>
      <c r="D18" s="213">
        <v>110.35599999999999</v>
      </c>
      <c r="E18" s="213">
        <v>7.8789999999999996</v>
      </c>
      <c r="F18" s="213">
        <v>7.66</v>
      </c>
      <c r="G18" s="213">
        <v>-24.7</v>
      </c>
      <c r="H18" s="213">
        <v>99.32</v>
      </c>
      <c r="I18" s="213">
        <v>298.2</v>
      </c>
      <c r="J18" s="213">
        <v>5.1260000000000003</v>
      </c>
      <c r="K18" s="213">
        <v>5.2</v>
      </c>
      <c r="L18" s="213">
        <v>1.72E-2</v>
      </c>
      <c r="M18" s="213">
        <v>1</v>
      </c>
      <c r="N18" s="156" t="s">
        <v>1515</v>
      </c>
      <c r="O18" s="213">
        <v>20240409</v>
      </c>
    </row>
    <row r="19" spans="1:31" ht="12.75" customHeight="1">
      <c r="A19" s="213">
        <v>118</v>
      </c>
      <c r="B19" s="213">
        <v>450</v>
      </c>
      <c r="C19" s="213">
        <v>3.7455000000000001E-3</v>
      </c>
      <c r="D19" s="213">
        <v>24.831</v>
      </c>
      <c r="E19" s="213">
        <v>2.8260000000000001</v>
      </c>
      <c r="F19" s="213">
        <v>7.89</v>
      </c>
      <c r="G19" s="213">
        <v>-20.23</v>
      </c>
      <c r="H19" s="213">
        <v>22.35</v>
      </c>
      <c r="I19" s="213">
        <v>244.3</v>
      </c>
      <c r="J19" s="213">
        <v>0.98099999999999998</v>
      </c>
      <c r="K19" s="213">
        <v>4.4000000000000004</v>
      </c>
      <c r="L19" s="213">
        <v>4.0200000000000001E-3</v>
      </c>
      <c r="M19" s="213">
        <v>1</v>
      </c>
      <c r="N19" s="156" t="s">
        <v>1516</v>
      </c>
      <c r="O19" s="213">
        <v>20240409</v>
      </c>
    </row>
    <row r="20" spans="1:31" ht="12.75" customHeight="1">
      <c r="A20" s="213">
        <v>119</v>
      </c>
      <c r="B20" s="213">
        <v>450</v>
      </c>
      <c r="C20" s="213">
        <v>3.7455000000000001E-3</v>
      </c>
      <c r="D20" s="213">
        <v>183.63399999999999</v>
      </c>
      <c r="E20" s="213">
        <v>18.161999999999999</v>
      </c>
      <c r="F20" s="213">
        <v>7.61</v>
      </c>
      <c r="G20" s="213">
        <v>-22.34</v>
      </c>
      <c r="H20" s="213">
        <v>165.27</v>
      </c>
      <c r="I20" s="213">
        <v>251.2</v>
      </c>
      <c r="J20" s="213">
        <v>7.7489999999999997</v>
      </c>
      <c r="K20" s="213">
        <v>4.7</v>
      </c>
      <c r="L20" s="213">
        <v>3.0800000000000001E-2</v>
      </c>
      <c r="M20" s="213">
        <v>1</v>
      </c>
      <c r="N20" s="156" t="s">
        <v>1517</v>
      </c>
      <c r="O20" s="213">
        <v>20240409</v>
      </c>
      <c r="Q20" s="214" t="s">
        <v>1518</v>
      </c>
      <c r="R20" s="214">
        <v>450</v>
      </c>
      <c r="S20" s="106">
        <v>3.7455000000000001E-3</v>
      </c>
      <c r="T20" s="214">
        <v>269.28899999999999</v>
      </c>
      <c r="U20" s="214">
        <v>23.6</v>
      </c>
      <c r="V20" s="214">
        <v>7.4</v>
      </c>
      <c r="W20" s="214">
        <v>-26.12</v>
      </c>
      <c r="X20" s="214">
        <v>242.36</v>
      </c>
      <c r="Y20" s="214">
        <v>294.3</v>
      </c>
      <c r="Z20" s="214">
        <v>14.218</v>
      </c>
      <c r="AA20" s="214">
        <v>5.9</v>
      </c>
      <c r="AB20" s="214">
        <v>4.8300000000000003E-2</v>
      </c>
      <c r="AC20" s="214">
        <v>1</v>
      </c>
      <c r="AD20" s="215" t="s">
        <v>1519</v>
      </c>
      <c r="AE20" s="214">
        <v>20241127</v>
      </c>
    </row>
    <row r="21" spans="1:31" ht="12.75" customHeight="1">
      <c r="A21" s="213">
        <v>120</v>
      </c>
      <c r="B21" s="213">
        <v>450</v>
      </c>
      <c r="C21" s="213">
        <v>3.7455000000000001E-3</v>
      </c>
      <c r="D21" s="213">
        <v>53.622999999999998</v>
      </c>
      <c r="E21" s="213">
        <v>6.8869999999999996</v>
      </c>
      <c r="F21" s="213">
        <v>9.32</v>
      </c>
      <c r="G21" s="213">
        <v>-22.82</v>
      </c>
      <c r="H21" s="213">
        <v>48.26</v>
      </c>
      <c r="I21" s="213">
        <v>237.4</v>
      </c>
      <c r="J21" s="213">
        <v>2.2549999999999999</v>
      </c>
      <c r="K21" s="213">
        <v>4.7</v>
      </c>
      <c r="L21" s="213">
        <v>9.4999999999999998E-3</v>
      </c>
      <c r="M21" s="213">
        <v>1</v>
      </c>
      <c r="N21" s="156" t="s">
        <v>1520</v>
      </c>
      <c r="O21" s="213">
        <v>20240409</v>
      </c>
    </row>
    <row r="22" spans="1:31" ht="12.75" customHeight="1">
      <c r="A22" s="213" t="s">
        <v>1521</v>
      </c>
      <c r="B22" s="213">
        <v>450</v>
      </c>
      <c r="C22" s="213">
        <v>3.7455000000000001E-3</v>
      </c>
      <c r="D22" s="213">
        <v>257.06799999999998</v>
      </c>
      <c r="E22" s="213">
        <v>9.7750000000000004</v>
      </c>
      <c r="F22" s="213">
        <v>5.64</v>
      </c>
      <c r="G22" s="213">
        <v>-20.100000000000001</v>
      </c>
      <c r="H22" s="213">
        <v>231.37</v>
      </c>
      <c r="I22" s="213">
        <v>397.5</v>
      </c>
      <c r="J22" s="213">
        <v>24.061</v>
      </c>
      <c r="K22" s="213">
        <v>10.4</v>
      </c>
      <c r="L22" s="213">
        <v>6.0499999999999998E-2</v>
      </c>
      <c r="M22" s="213">
        <v>10</v>
      </c>
      <c r="N22" s="156" t="s">
        <v>1522</v>
      </c>
      <c r="O22" s="213">
        <v>20240415</v>
      </c>
    </row>
    <row r="23" spans="1:31" ht="12.75" customHeight="1">
      <c r="A23" s="213">
        <v>122</v>
      </c>
      <c r="B23" s="213">
        <v>450</v>
      </c>
      <c r="C23" s="213">
        <v>3.7455000000000001E-3</v>
      </c>
      <c r="D23" s="213">
        <v>37.481999999999999</v>
      </c>
      <c r="E23" s="213">
        <v>2.968</v>
      </c>
      <c r="F23" s="213">
        <v>7.39</v>
      </c>
      <c r="G23" s="213">
        <v>-23.33</v>
      </c>
      <c r="H23" s="213">
        <v>33.729999999999997</v>
      </c>
      <c r="I23" s="213">
        <v>282.7</v>
      </c>
      <c r="J23" s="213">
        <v>2.625</v>
      </c>
      <c r="K23" s="213">
        <v>7.8</v>
      </c>
      <c r="L23" s="213">
        <v>9.2800000000000001E-3</v>
      </c>
      <c r="M23" s="213">
        <v>1</v>
      </c>
      <c r="N23" s="156" t="s">
        <v>1523</v>
      </c>
      <c r="O23" s="213">
        <v>20240409</v>
      </c>
    </row>
    <row r="24" spans="1:31" ht="12.75" customHeight="1">
      <c r="A24" s="213">
        <v>123</v>
      </c>
      <c r="B24" s="213">
        <v>450</v>
      </c>
      <c r="C24" s="213">
        <v>3.7455000000000001E-3</v>
      </c>
      <c r="D24" s="213">
        <v>30.905000000000001</v>
      </c>
      <c r="E24" s="213">
        <v>4.968</v>
      </c>
      <c r="F24" s="213">
        <v>11.28</v>
      </c>
      <c r="G24" s="213">
        <v>-24.36</v>
      </c>
      <c r="H24" s="213">
        <v>27.81</v>
      </c>
      <c r="I24" s="213">
        <v>239</v>
      </c>
      <c r="J24" s="213">
        <v>0.78</v>
      </c>
      <c r="K24" s="213">
        <v>2.8</v>
      </c>
      <c r="L24" s="213">
        <v>3.2599999999999999E-3</v>
      </c>
      <c r="M24" s="213">
        <v>1</v>
      </c>
      <c r="N24" s="156" t="s">
        <v>1524</v>
      </c>
      <c r="O24" s="213">
        <v>20240410</v>
      </c>
    </row>
    <row r="25" spans="1:31" ht="12.75" customHeight="1">
      <c r="A25" s="213">
        <v>124</v>
      </c>
      <c r="B25" s="213">
        <v>450</v>
      </c>
      <c r="C25" s="213">
        <v>3.7455000000000001E-3</v>
      </c>
      <c r="D25" s="213">
        <v>173.07300000000001</v>
      </c>
      <c r="E25" s="213">
        <v>13.087999999999999</v>
      </c>
      <c r="F25" s="213">
        <v>7.48</v>
      </c>
      <c r="G25" s="213">
        <v>-21.22</v>
      </c>
      <c r="H25" s="213">
        <v>155.77000000000001</v>
      </c>
      <c r="I25" s="213">
        <v>285.3</v>
      </c>
      <c r="J25" s="213">
        <v>8.8059999999999992</v>
      </c>
      <c r="K25" s="213">
        <v>5.7</v>
      </c>
      <c r="L25" s="213">
        <v>3.09E-2</v>
      </c>
      <c r="M25" s="213">
        <v>1</v>
      </c>
      <c r="N25" s="156" t="s">
        <v>1525</v>
      </c>
      <c r="O25" s="213">
        <v>20240410</v>
      </c>
    </row>
    <row r="26" spans="1:31" ht="12.75" customHeight="1">
      <c r="A26" s="213">
        <v>125</v>
      </c>
      <c r="B26" s="213">
        <v>450</v>
      </c>
      <c r="C26" s="213">
        <v>3.7455000000000001E-3</v>
      </c>
      <c r="D26" s="213">
        <v>43.886000000000003</v>
      </c>
      <c r="E26" s="213">
        <v>4.5199999999999996</v>
      </c>
      <c r="F26" s="213">
        <v>8.6300000000000008</v>
      </c>
      <c r="G26" s="213">
        <v>-25.64</v>
      </c>
      <c r="H26" s="213">
        <v>39.5</v>
      </c>
      <c r="I26" s="213">
        <v>271.3</v>
      </c>
      <c r="J26" s="213">
        <v>2.5499999999999998</v>
      </c>
      <c r="K26" s="213">
        <v>6.5</v>
      </c>
      <c r="L26" s="213">
        <v>9.4000000000000004E-3</v>
      </c>
      <c r="M26" s="213">
        <v>1</v>
      </c>
      <c r="N26" s="156" t="s">
        <v>1526</v>
      </c>
      <c r="O26" s="213">
        <v>20240410</v>
      </c>
    </row>
    <row r="27" spans="1:31" ht="12.75" customHeight="1">
      <c r="A27" s="213" t="s">
        <v>1527</v>
      </c>
      <c r="B27" s="213">
        <v>450</v>
      </c>
      <c r="C27" s="213">
        <v>3.7455000000000001E-3</v>
      </c>
      <c r="D27" s="213">
        <v>41.914000000000001</v>
      </c>
      <c r="E27" s="213">
        <v>3.7490000000000001</v>
      </c>
      <c r="F27" s="213">
        <v>7.73</v>
      </c>
      <c r="G27" s="213">
        <v>-26.7</v>
      </c>
      <c r="H27" s="213">
        <v>37.72</v>
      </c>
      <c r="I27" s="213">
        <v>241.8</v>
      </c>
      <c r="J27" s="213">
        <v>2.024</v>
      </c>
      <c r="K27" s="213">
        <v>5.4</v>
      </c>
      <c r="L27" s="213">
        <v>8.3700000000000007E-3</v>
      </c>
      <c r="M27" s="213">
        <v>1</v>
      </c>
      <c r="N27" s="156" t="s">
        <v>1528</v>
      </c>
      <c r="O27" s="213">
        <v>20240418</v>
      </c>
    </row>
    <row r="28" spans="1:31" ht="12.75" customHeight="1">
      <c r="A28" s="213" t="s">
        <v>1529</v>
      </c>
      <c r="B28" s="213">
        <v>450</v>
      </c>
      <c r="C28" s="213">
        <v>3.7455000000000001E-3</v>
      </c>
      <c r="D28" s="213">
        <v>45.588999999999999</v>
      </c>
      <c r="E28" s="213">
        <v>4.9640000000000004</v>
      </c>
      <c r="F28" s="213">
        <v>9.5399999999999991</v>
      </c>
      <c r="G28" s="213">
        <v>-27.85</v>
      </c>
      <c r="H28" s="213">
        <v>41.03</v>
      </c>
      <c r="I28" s="213">
        <v>271.8</v>
      </c>
      <c r="J28" s="213">
        <v>2.4489999999999998</v>
      </c>
      <c r="K28" s="213">
        <v>6</v>
      </c>
      <c r="L28" s="213">
        <v>9.0100000000000006E-3</v>
      </c>
      <c r="M28" s="213">
        <v>1</v>
      </c>
      <c r="N28" s="156" t="s">
        <v>1530</v>
      </c>
      <c r="O28" s="213">
        <v>20240418</v>
      </c>
    </row>
    <row r="29" spans="1:31" ht="12.75" customHeight="1">
      <c r="A29" s="213" t="s">
        <v>1531</v>
      </c>
      <c r="B29" s="213">
        <v>450</v>
      </c>
      <c r="C29" s="213">
        <v>3.7455000000000001E-3</v>
      </c>
      <c r="D29" s="213">
        <v>27.268999999999998</v>
      </c>
      <c r="E29" s="213">
        <v>4.3460000000000001</v>
      </c>
      <c r="F29" s="213">
        <v>11.63</v>
      </c>
      <c r="G29" s="213">
        <v>-26.58</v>
      </c>
      <c r="H29" s="213">
        <v>24.54</v>
      </c>
      <c r="I29" s="213">
        <v>257.7</v>
      </c>
      <c r="J29" s="213">
        <v>2.2309999999999999</v>
      </c>
      <c r="K29" s="213">
        <v>9.1</v>
      </c>
      <c r="L29" s="213">
        <v>8.6599999999999993E-3</v>
      </c>
      <c r="M29" s="213">
        <v>1</v>
      </c>
      <c r="N29" s="156" t="s">
        <v>1532</v>
      </c>
      <c r="O29" s="213">
        <v>20240418</v>
      </c>
    </row>
    <row r="30" spans="1:31" ht="12.75" customHeight="1">
      <c r="A30" s="213" t="s">
        <v>1533</v>
      </c>
      <c r="B30" s="213">
        <v>450</v>
      </c>
      <c r="C30" s="213">
        <v>3.7455000000000001E-3</v>
      </c>
      <c r="D30" s="213">
        <v>145.36600000000001</v>
      </c>
      <c r="E30" s="213">
        <v>4.9960000000000004</v>
      </c>
      <c r="F30" s="213">
        <v>4.9800000000000004</v>
      </c>
      <c r="G30" s="213">
        <v>-22.95</v>
      </c>
      <c r="H30" s="213">
        <v>130.83000000000001</v>
      </c>
      <c r="I30" s="213">
        <v>344.6</v>
      </c>
      <c r="J30" s="213">
        <v>8.4130000000000003</v>
      </c>
      <c r="K30" s="213">
        <v>6.4</v>
      </c>
      <c r="L30" s="213">
        <v>2.4400000000000002E-2</v>
      </c>
      <c r="M30" s="213">
        <v>1</v>
      </c>
      <c r="N30" s="156" t="s">
        <v>1534</v>
      </c>
      <c r="O30" s="213">
        <v>20240418</v>
      </c>
    </row>
    <row r="31" spans="1:31" ht="12.75" customHeight="1">
      <c r="A31" s="213">
        <v>130</v>
      </c>
      <c r="B31" s="213">
        <v>450</v>
      </c>
      <c r="C31" s="213">
        <v>3.7455000000000001E-3</v>
      </c>
      <c r="D31" s="213">
        <v>69.441000000000003</v>
      </c>
      <c r="E31" s="213">
        <v>8.0060000000000002</v>
      </c>
      <c r="F31" s="213">
        <v>8.84</v>
      </c>
      <c r="G31" s="213">
        <v>-24.88</v>
      </c>
      <c r="H31" s="213">
        <v>62.5</v>
      </c>
      <c r="I31" s="213">
        <v>269.8</v>
      </c>
      <c r="J31" s="213">
        <v>3.99</v>
      </c>
      <c r="K31" s="213">
        <v>6.4</v>
      </c>
      <c r="L31" s="213">
        <v>1.4800000000000001E-2</v>
      </c>
      <c r="M31" s="213">
        <v>1</v>
      </c>
      <c r="N31" s="156" t="s">
        <v>1535</v>
      </c>
      <c r="O31" s="213">
        <v>20240410</v>
      </c>
    </row>
    <row r="32" spans="1:31" ht="12.75" customHeight="1">
      <c r="A32" s="213">
        <v>131</v>
      </c>
      <c r="B32" s="213">
        <v>450</v>
      </c>
      <c r="C32" s="213">
        <v>3.7455000000000001E-3</v>
      </c>
      <c r="D32" s="213">
        <v>48.848999999999997</v>
      </c>
      <c r="E32" s="213">
        <v>3.8540000000000001</v>
      </c>
      <c r="F32" s="213">
        <v>7.08</v>
      </c>
      <c r="G32" s="213">
        <v>-23.63</v>
      </c>
      <c r="H32" s="213">
        <v>43.96</v>
      </c>
      <c r="I32" s="213">
        <v>260.2</v>
      </c>
      <c r="J32" s="213">
        <v>2.1509999999999998</v>
      </c>
      <c r="K32" s="213">
        <v>4.9000000000000004</v>
      </c>
      <c r="L32" s="213">
        <v>8.2699999999999996E-3</v>
      </c>
      <c r="M32" s="213">
        <v>1</v>
      </c>
      <c r="N32" s="156" t="s">
        <v>1536</v>
      </c>
      <c r="O32" s="213">
        <v>20240410</v>
      </c>
    </row>
    <row r="33" spans="1:15" ht="12.75" customHeight="1">
      <c r="A33" s="213">
        <v>132</v>
      </c>
      <c r="B33" s="213">
        <v>450</v>
      </c>
      <c r="C33" s="213">
        <v>3.7455000000000001E-3</v>
      </c>
      <c r="D33" s="213">
        <v>15.537000000000001</v>
      </c>
      <c r="E33" s="213">
        <v>1.9390000000000001</v>
      </c>
      <c r="F33" s="213">
        <v>8.6999999999999993</v>
      </c>
      <c r="G33" s="213">
        <v>-24.36</v>
      </c>
      <c r="H33" s="213">
        <v>13.98</v>
      </c>
      <c r="I33" s="213">
        <v>263.2</v>
      </c>
      <c r="J33" s="213">
        <v>0.66100000000000003</v>
      </c>
      <c r="K33" s="213">
        <v>4.7</v>
      </c>
      <c r="L33" s="213">
        <v>2.5100000000000001E-3</v>
      </c>
      <c r="M33" s="213">
        <v>1</v>
      </c>
      <c r="N33" s="156" t="s">
        <v>1537</v>
      </c>
      <c r="O33" s="213">
        <v>20240410</v>
      </c>
    </row>
    <row r="34" spans="1:15" ht="12.75" customHeight="1">
      <c r="A34" s="213">
        <v>133</v>
      </c>
      <c r="B34" s="213">
        <v>450</v>
      </c>
      <c r="C34" s="213">
        <v>3.7455000000000001E-3</v>
      </c>
      <c r="D34" s="213">
        <v>17.609000000000002</v>
      </c>
      <c r="E34" s="213">
        <v>2.0819999999999999</v>
      </c>
      <c r="F34" s="213">
        <v>9.3800000000000008</v>
      </c>
      <c r="G34" s="213">
        <v>-27.74</v>
      </c>
      <c r="H34" s="213">
        <v>15.85</v>
      </c>
      <c r="I34" s="213">
        <v>261.10000000000002</v>
      </c>
      <c r="J34" s="213">
        <v>0.77800000000000002</v>
      </c>
      <c r="K34" s="213">
        <v>4.9000000000000004</v>
      </c>
      <c r="L34" s="213">
        <v>2.98E-3</v>
      </c>
      <c r="M34" s="213">
        <v>1</v>
      </c>
      <c r="N34" s="156" t="s">
        <v>1538</v>
      </c>
      <c r="O34" s="213">
        <v>20240410</v>
      </c>
    </row>
    <row r="35" spans="1:15" ht="12.75" customHeight="1">
      <c r="A35" s="213">
        <v>134</v>
      </c>
      <c r="B35" s="213">
        <v>450</v>
      </c>
      <c r="C35" s="213">
        <v>3.7455000000000001E-3</v>
      </c>
      <c r="D35" s="213">
        <v>53.052999999999997</v>
      </c>
      <c r="E35" s="213">
        <v>4.5599999999999996</v>
      </c>
      <c r="F35" s="213">
        <v>7.04</v>
      </c>
      <c r="G35" s="213">
        <v>-15.37</v>
      </c>
      <c r="H35" s="213">
        <v>47.75</v>
      </c>
      <c r="I35" s="213">
        <v>275.8</v>
      </c>
      <c r="J35" s="213">
        <v>1.653</v>
      </c>
      <c r="K35" s="213">
        <v>3.5</v>
      </c>
      <c r="L35" s="213">
        <v>5.9899999999999997E-3</v>
      </c>
      <c r="M35" s="213">
        <v>1</v>
      </c>
      <c r="N35" s="156" t="s">
        <v>1539</v>
      </c>
      <c r="O35" s="213">
        <v>20240410</v>
      </c>
    </row>
    <row r="36" spans="1:15" ht="12.75" customHeight="1">
      <c r="A36" s="213">
        <v>135</v>
      </c>
      <c r="B36" s="213">
        <v>450</v>
      </c>
      <c r="C36" s="213">
        <v>3.7455000000000001E-3</v>
      </c>
      <c r="D36" s="213">
        <v>40.536999999999999</v>
      </c>
      <c r="E36" s="213">
        <v>6.62</v>
      </c>
      <c r="F36" s="213">
        <v>10.95</v>
      </c>
      <c r="G36" s="213">
        <v>-23.82</v>
      </c>
      <c r="H36" s="213">
        <v>36.479999999999997</v>
      </c>
      <c r="I36" s="213">
        <v>236.2</v>
      </c>
      <c r="J36" s="213">
        <v>1.5720000000000001</v>
      </c>
      <c r="K36" s="213">
        <v>4.3</v>
      </c>
      <c r="L36" s="213">
        <v>6.6499999999999997E-3</v>
      </c>
      <c r="M36" s="213">
        <v>1</v>
      </c>
      <c r="N36" s="156" t="s">
        <v>1540</v>
      </c>
      <c r="O36" s="213">
        <v>20240410</v>
      </c>
    </row>
    <row r="37" spans="1:15" ht="12.75" customHeight="1">
      <c r="A37" s="213">
        <v>136</v>
      </c>
      <c r="B37" s="213">
        <v>450</v>
      </c>
      <c r="C37" s="213">
        <v>3.7455000000000001E-3</v>
      </c>
      <c r="D37" s="213">
        <v>131.53100000000001</v>
      </c>
      <c r="E37" s="213">
        <v>14.032</v>
      </c>
      <c r="F37" s="213">
        <v>7.61</v>
      </c>
      <c r="G37" s="213">
        <v>-19.809999999999999</v>
      </c>
      <c r="H37" s="213">
        <v>118.38</v>
      </c>
      <c r="I37" s="213">
        <v>279.2</v>
      </c>
      <c r="J37" s="213">
        <v>7.4160000000000004</v>
      </c>
      <c r="K37" s="213">
        <v>6.3</v>
      </c>
      <c r="L37" s="213">
        <v>2.6599999999999999E-2</v>
      </c>
      <c r="M37" s="213">
        <v>1</v>
      </c>
      <c r="N37" s="156" t="s">
        <v>1541</v>
      </c>
      <c r="O37" s="213">
        <v>20240410</v>
      </c>
    </row>
    <row r="38" spans="1:15" ht="12.75" customHeight="1">
      <c r="A38" s="213">
        <v>137</v>
      </c>
      <c r="B38" s="213">
        <v>450</v>
      </c>
      <c r="C38" s="213">
        <v>3.7455000000000001E-3</v>
      </c>
      <c r="D38" s="213">
        <v>50.899000000000001</v>
      </c>
      <c r="E38" s="213">
        <v>4.931</v>
      </c>
      <c r="F38" s="213">
        <v>8.58</v>
      </c>
      <c r="G38" s="213">
        <v>-26.34</v>
      </c>
      <c r="H38" s="213">
        <v>45.81</v>
      </c>
      <c r="I38" s="213">
        <v>296.89999999999998</v>
      </c>
      <c r="J38" s="213">
        <v>2.274</v>
      </c>
      <c r="K38" s="213">
        <v>5</v>
      </c>
      <c r="L38" s="213">
        <v>7.6600000000000001E-3</v>
      </c>
      <c r="M38" s="213">
        <v>1</v>
      </c>
      <c r="N38" s="156" t="s">
        <v>878</v>
      </c>
      <c r="O38" s="213">
        <v>20240410</v>
      </c>
    </row>
    <row r="39" spans="1:15" ht="12.75" customHeight="1">
      <c r="A39" s="213">
        <v>138</v>
      </c>
      <c r="B39" s="213">
        <v>450</v>
      </c>
      <c r="C39" s="213">
        <v>3.7455000000000001E-3</v>
      </c>
      <c r="D39" s="213">
        <v>35.256999999999998</v>
      </c>
      <c r="E39" s="213">
        <v>4.4020000000000001</v>
      </c>
      <c r="F39" s="213">
        <v>9.39</v>
      </c>
      <c r="G39" s="213">
        <v>-25.01</v>
      </c>
      <c r="H39" s="213">
        <v>31.73</v>
      </c>
      <c r="I39" s="213">
        <v>222.1</v>
      </c>
      <c r="J39" s="213">
        <v>1.2490000000000001</v>
      </c>
      <c r="K39" s="213">
        <v>3.9</v>
      </c>
      <c r="L39" s="213">
        <v>5.62E-3</v>
      </c>
      <c r="M39" s="213">
        <v>1</v>
      </c>
      <c r="N39" s="156" t="s">
        <v>1542</v>
      </c>
      <c r="O39" s="213">
        <v>20240410</v>
      </c>
    </row>
    <row r="40" spans="1:15" ht="12.75" customHeight="1">
      <c r="A40" s="213">
        <v>139</v>
      </c>
      <c r="B40" s="213">
        <v>450</v>
      </c>
      <c r="C40" s="213">
        <v>3.7455000000000001E-3</v>
      </c>
      <c r="D40" s="213">
        <v>37.179000000000002</v>
      </c>
      <c r="E40" s="213">
        <v>5.4459999999999997</v>
      </c>
      <c r="F40" s="213">
        <v>10.27</v>
      </c>
      <c r="G40" s="213">
        <v>-24.24</v>
      </c>
      <c r="H40" s="213">
        <v>33.46</v>
      </c>
      <c r="I40" s="213">
        <v>239.6</v>
      </c>
      <c r="J40" s="213">
        <v>1.3180000000000001</v>
      </c>
      <c r="K40" s="213">
        <v>3.9</v>
      </c>
      <c r="L40" s="213">
        <v>5.4999999999999997E-3</v>
      </c>
      <c r="M40" s="213">
        <v>1</v>
      </c>
      <c r="N40" s="156" t="s">
        <v>1543</v>
      </c>
      <c r="O40" s="213">
        <v>20240410</v>
      </c>
    </row>
    <row r="41" spans="1:15" ht="12.75" customHeight="1">
      <c r="A41" s="213">
        <v>140</v>
      </c>
      <c r="B41" s="213">
        <v>450</v>
      </c>
      <c r="C41" s="213">
        <v>3.7455000000000001E-3</v>
      </c>
      <c r="D41" s="213">
        <v>23.344999999999999</v>
      </c>
      <c r="E41" s="213">
        <v>3.996</v>
      </c>
      <c r="F41" s="213">
        <v>12.53</v>
      </c>
      <c r="G41" s="213">
        <v>-24.3</v>
      </c>
      <c r="H41" s="213">
        <v>21.01</v>
      </c>
      <c r="I41" s="213">
        <v>252.8</v>
      </c>
      <c r="J41" s="213">
        <v>0.94399999999999995</v>
      </c>
      <c r="K41" s="213">
        <v>4.5</v>
      </c>
      <c r="L41" s="213">
        <v>3.7299999999999998E-3</v>
      </c>
      <c r="M41" s="213">
        <v>1</v>
      </c>
      <c r="N41" s="156" t="s">
        <v>1544</v>
      </c>
      <c r="O41" s="213">
        <v>20240411</v>
      </c>
    </row>
    <row r="42" spans="1:15" ht="12.75" customHeight="1">
      <c r="A42" s="213" t="s">
        <v>1545</v>
      </c>
      <c r="B42" s="213">
        <v>450</v>
      </c>
      <c r="C42" s="213">
        <v>3.7455000000000001E-3</v>
      </c>
      <c r="D42" s="213">
        <v>12.317</v>
      </c>
      <c r="E42" s="213">
        <v>1.2669999999999999</v>
      </c>
      <c r="F42" s="213">
        <v>7.4</v>
      </c>
      <c r="G42" s="213">
        <v>-14.08</v>
      </c>
      <c r="H42" s="213">
        <v>11.08</v>
      </c>
      <c r="I42" s="213">
        <v>242</v>
      </c>
      <c r="J42" s="213">
        <v>0.71</v>
      </c>
      <c r="K42" s="213">
        <v>6.4</v>
      </c>
      <c r="L42" s="213">
        <v>2.9299999999999999E-3</v>
      </c>
      <c r="M42" s="213">
        <v>1</v>
      </c>
      <c r="N42" s="156" t="s">
        <v>1546</v>
      </c>
      <c r="O42" s="213">
        <v>20240418</v>
      </c>
    </row>
    <row r="43" spans="1:15" ht="12.75" customHeight="1">
      <c r="A43" s="213">
        <v>142</v>
      </c>
      <c r="B43" s="213">
        <v>450</v>
      </c>
      <c r="C43" s="213">
        <v>3.7455000000000001E-3</v>
      </c>
      <c r="D43" s="213">
        <v>148.709</v>
      </c>
      <c r="E43" s="213">
        <v>7.633</v>
      </c>
      <c r="F43" s="213">
        <v>7.7</v>
      </c>
      <c r="G43" s="213">
        <v>-29.88</v>
      </c>
      <c r="H43" s="213">
        <v>133.84</v>
      </c>
      <c r="I43" s="213">
        <v>397.5</v>
      </c>
      <c r="J43" s="213">
        <v>11.843</v>
      </c>
      <c r="K43" s="213">
        <v>8.8000000000000007</v>
      </c>
      <c r="L43" s="213">
        <v>2.98E-2</v>
      </c>
      <c r="M43" s="213">
        <v>1</v>
      </c>
      <c r="N43" s="156" t="s">
        <v>1547</v>
      </c>
      <c r="O43" s="213">
        <v>20240411</v>
      </c>
    </row>
    <row r="44" spans="1:15" ht="12.75" customHeight="1">
      <c r="A44" s="213" t="s">
        <v>1548</v>
      </c>
      <c r="B44" s="213">
        <v>450</v>
      </c>
      <c r="C44" s="213">
        <v>3.7455000000000001E-3</v>
      </c>
      <c r="D44" s="213">
        <v>4.7160000000000002</v>
      </c>
      <c r="E44" s="213">
        <v>0.82099999999999995</v>
      </c>
      <c r="F44" s="213">
        <v>10.88</v>
      </c>
      <c r="G44" s="213">
        <v>-18.68</v>
      </c>
      <c r="H44" s="213">
        <v>4.24</v>
      </c>
      <c r="I44" s="213">
        <v>212.6</v>
      </c>
      <c r="J44" s="213">
        <v>0.14399999999999999</v>
      </c>
      <c r="K44" s="213">
        <v>3.4</v>
      </c>
      <c r="L44" s="213">
        <v>6.7599999999999995E-4</v>
      </c>
      <c r="M44" s="213">
        <v>1</v>
      </c>
      <c r="N44" s="156" t="s">
        <v>1549</v>
      </c>
      <c r="O44" s="213">
        <v>20240418</v>
      </c>
    </row>
    <row r="45" spans="1:15" ht="12.75" customHeight="1">
      <c r="A45" s="213">
        <v>144</v>
      </c>
      <c r="B45" s="213">
        <v>450</v>
      </c>
      <c r="C45" s="213">
        <v>3.7455000000000001E-3</v>
      </c>
      <c r="D45" s="213">
        <v>43.406999999999996</v>
      </c>
      <c r="E45" s="213">
        <v>5.2309999999999999</v>
      </c>
      <c r="F45" s="213">
        <v>7.47</v>
      </c>
      <c r="G45" s="213">
        <v>-17.72</v>
      </c>
      <c r="H45" s="213">
        <v>39.07</v>
      </c>
      <c r="I45" s="213">
        <v>221.7</v>
      </c>
      <c r="J45" s="213">
        <v>1.246</v>
      </c>
      <c r="K45" s="213">
        <v>3.2</v>
      </c>
      <c r="L45" s="213">
        <v>5.62E-3</v>
      </c>
      <c r="M45" s="213">
        <v>1</v>
      </c>
      <c r="N45" s="156" t="s">
        <v>1550</v>
      </c>
      <c r="O45" s="213">
        <v>20240411</v>
      </c>
    </row>
    <row r="46" spans="1:15" ht="12.75" customHeight="1">
      <c r="A46" s="213">
        <v>145</v>
      </c>
      <c r="B46" s="213">
        <v>450</v>
      </c>
      <c r="C46" s="213">
        <v>3.7455000000000001E-3</v>
      </c>
      <c r="D46" s="213">
        <v>31.393999999999998</v>
      </c>
      <c r="E46" s="213">
        <v>3.7650000000000001</v>
      </c>
      <c r="F46" s="213">
        <v>8.01</v>
      </c>
      <c r="G46" s="213">
        <v>-16.989999999999998</v>
      </c>
      <c r="H46" s="213">
        <v>28.25</v>
      </c>
      <c r="I46" s="213">
        <v>241.6</v>
      </c>
      <c r="J46" s="213">
        <v>1.0940000000000001</v>
      </c>
      <c r="K46" s="213">
        <v>3.9</v>
      </c>
      <c r="L46" s="213">
        <v>4.5300000000000002E-3</v>
      </c>
      <c r="M46" s="213">
        <v>1</v>
      </c>
      <c r="N46" s="156" t="s">
        <v>1551</v>
      </c>
      <c r="O46" s="213">
        <v>20240411</v>
      </c>
    </row>
    <row r="47" spans="1:15" ht="12.75" customHeight="1">
      <c r="A47" s="213">
        <v>146</v>
      </c>
      <c r="B47" s="213">
        <v>450</v>
      </c>
      <c r="C47" s="213">
        <v>3.7455000000000001E-3</v>
      </c>
      <c r="D47" s="213">
        <v>195.245</v>
      </c>
      <c r="E47" s="213">
        <v>3.2360000000000002</v>
      </c>
      <c r="F47" s="213">
        <v>1.24</v>
      </c>
      <c r="G47" s="213">
        <v>-9.5500000000000007</v>
      </c>
      <c r="H47" s="213">
        <v>175.72</v>
      </c>
      <c r="I47" s="213">
        <v>216</v>
      </c>
      <c r="J47" s="213">
        <v>3.2240000000000002</v>
      </c>
      <c r="K47" s="213">
        <v>1.8</v>
      </c>
      <c r="L47" s="213">
        <v>1.49E-2</v>
      </c>
      <c r="M47" s="213">
        <v>1</v>
      </c>
      <c r="N47" s="156" t="s">
        <v>1552</v>
      </c>
      <c r="O47" s="213">
        <v>20240411</v>
      </c>
    </row>
    <row r="48" spans="1:15" ht="12.75" customHeight="1">
      <c r="A48" s="213" t="s">
        <v>1553</v>
      </c>
      <c r="B48" s="213">
        <v>450</v>
      </c>
      <c r="C48" s="213">
        <v>3.7455000000000001E-3</v>
      </c>
      <c r="D48" s="213">
        <v>8.32</v>
      </c>
      <c r="E48" s="213">
        <v>1.5369999999999999</v>
      </c>
      <c r="F48" s="213">
        <v>11.95</v>
      </c>
      <c r="G48" s="213">
        <v>-25.23</v>
      </c>
      <c r="H48" s="213">
        <v>7.49</v>
      </c>
      <c r="I48" s="213">
        <v>239.4</v>
      </c>
      <c r="J48" s="213">
        <v>0.64300000000000002</v>
      </c>
      <c r="K48" s="213">
        <v>8.6</v>
      </c>
      <c r="L48" s="213">
        <v>2.6800000000000001E-3</v>
      </c>
      <c r="M48" s="213">
        <v>1</v>
      </c>
      <c r="N48" s="156" t="s">
        <v>1554</v>
      </c>
      <c r="O48" s="213">
        <v>20240418</v>
      </c>
    </row>
    <row r="49" spans="1:31" ht="12.75" customHeight="1">
      <c r="A49" s="213">
        <v>148</v>
      </c>
      <c r="B49" s="213">
        <v>450</v>
      </c>
      <c r="C49" s="213">
        <v>3.7455000000000001E-3</v>
      </c>
      <c r="D49" s="213">
        <v>121.142</v>
      </c>
      <c r="E49" s="213">
        <v>12.945</v>
      </c>
      <c r="F49" s="213">
        <v>7.25</v>
      </c>
      <c r="G49" s="213">
        <v>-18.47</v>
      </c>
      <c r="H49" s="213">
        <v>109.03</v>
      </c>
      <c r="I49" s="213">
        <v>208.3</v>
      </c>
      <c r="J49" s="213">
        <v>4.0439999999999996</v>
      </c>
      <c r="K49" s="213">
        <v>3.7</v>
      </c>
      <c r="L49" s="213">
        <v>1.9400000000000001E-2</v>
      </c>
      <c r="M49" s="213">
        <v>1</v>
      </c>
      <c r="N49" s="156" t="s">
        <v>1555</v>
      </c>
      <c r="O49" s="213">
        <v>20240411</v>
      </c>
    </row>
    <row r="50" spans="1:31" ht="12.75" customHeight="1">
      <c r="A50" s="213">
        <v>149</v>
      </c>
      <c r="B50" s="213">
        <v>450</v>
      </c>
      <c r="C50" s="213">
        <v>3.7455000000000001E-3</v>
      </c>
      <c r="D50" s="213">
        <v>22.856000000000002</v>
      </c>
      <c r="E50" s="213">
        <v>3.1850000000000001</v>
      </c>
      <c r="F50" s="213">
        <v>10.89</v>
      </c>
      <c r="G50" s="213">
        <v>-27.2</v>
      </c>
      <c r="H50" s="213">
        <v>20.57</v>
      </c>
      <c r="I50" s="213">
        <v>257.60000000000002</v>
      </c>
      <c r="J50" s="213">
        <v>1.141</v>
      </c>
      <c r="K50" s="213">
        <v>5.5</v>
      </c>
      <c r="L50" s="213">
        <v>4.4299999999999999E-3</v>
      </c>
      <c r="M50" s="213">
        <v>1</v>
      </c>
      <c r="N50" s="156" t="s">
        <v>1556</v>
      </c>
      <c r="O50" s="213">
        <v>20240411</v>
      </c>
    </row>
    <row r="51" spans="1:31" ht="12.75" customHeight="1">
      <c r="A51" s="216"/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</row>
    <row r="52" spans="1:31" ht="12.75" customHeight="1">
      <c r="A52" s="213">
        <v>0.8</v>
      </c>
    </row>
    <row r="53" spans="1:31" ht="12.75" customHeight="1">
      <c r="A53" s="213" t="s">
        <v>1557</v>
      </c>
      <c r="B53" s="213">
        <v>450</v>
      </c>
      <c r="C53" s="213">
        <v>3.7455000000000001E-3</v>
      </c>
      <c r="D53" s="213">
        <v>759.54200000000003</v>
      </c>
      <c r="E53" s="213">
        <v>113.14400000000001</v>
      </c>
      <c r="F53" s="213">
        <v>9.81</v>
      </c>
      <c r="G53" s="213">
        <v>-22.04</v>
      </c>
      <c r="H53" s="213">
        <v>683.59</v>
      </c>
      <c r="I53" s="213">
        <v>232.1</v>
      </c>
      <c r="J53" s="213">
        <v>26.114000000000001</v>
      </c>
      <c r="K53" s="213">
        <v>3.8</v>
      </c>
      <c r="L53" s="213">
        <v>0.113</v>
      </c>
      <c r="M53" s="213">
        <v>10</v>
      </c>
      <c r="N53" s="156" t="s">
        <v>1558</v>
      </c>
      <c r="O53" s="213">
        <v>20240416</v>
      </c>
      <c r="Q53" t="s">
        <v>1559</v>
      </c>
      <c r="R53">
        <v>450</v>
      </c>
      <c r="S53" s="106">
        <v>3.7455000000000001E-3</v>
      </c>
      <c r="T53">
        <v>285.64400000000001</v>
      </c>
      <c r="U53">
        <v>33.482999999999997</v>
      </c>
      <c r="V53">
        <v>8</v>
      </c>
      <c r="W53">
        <v>-20.59</v>
      </c>
      <c r="X53">
        <v>257.07</v>
      </c>
      <c r="Y53">
        <v>242.4</v>
      </c>
      <c r="Z53">
        <v>8.8070000000000004</v>
      </c>
      <c r="AA53">
        <v>3.4</v>
      </c>
      <c r="AB53">
        <v>3.6299999999999999E-2</v>
      </c>
      <c r="AC53">
        <v>10</v>
      </c>
      <c r="AD53" s="215" t="s">
        <v>1560</v>
      </c>
      <c r="AE53">
        <v>20241002</v>
      </c>
    </row>
    <row r="54" spans="1:31" ht="12.75" customHeight="1">
      <c r="A54" s="213">
        <v>102</v>
      </c>
      <c r="N54" s="156"/>
    </row>
    <row r="55" spans="1:31" ht="12.75" customHeight="1">
      <c r="A55" s="213">
        <v>103</v>
      </c>
      <c r="N55" s="156"/>
    </row>
    <row r="56" spans="1:31" ht="12.75" customHeight="1">
      <c r="A56" s="213">
        <v>104</v>
      </c>
    </row>
    <row r="57" spans="1:31" ht="12.75" customHeight="1">
      <c r="A57" s="213">
        <v>105</v>
      </c>
    </row>
    <row r="58" spans="1:31" ht="12.75" customHeight="1">
      <c r="A58" s="213" t="s">
        <v>1561</v>
      </c>
      <c r="B58" s="213">
        <v>450</v>
      </c>
      <c r="C58" s="213">
        <v>3.7455000000000001E-3</v>
      </c>
      <c r="D58" s="213">
        <v>446.83800000000002</v>
      </c>
      <c r="E58" s="213">
        <v>52.353999999999999</v>
      </c>
      <c r="F58" s="213">
        <v>9.8000000000000007</v>
      </c>
      <c r="G58" s="213">
        <v>-24.27</v>
      </c>
      <c r="H58" s="213">
        <v>402.15</v>
      </c>
      <c r="I58" s="213">
        <v>366</v>
      </c>
      <c r="J58" s="213">
        <v>59.220999999999997</v>
      </c>
      <c r="K58" s="213">
        <v>14.7</v>
      </c>
      <c r="L58" s="213">
        <v>0.16200000000000001</v>
      </c>
      <c r="M58" s="213">
        <v>10</v>
      </c>
      <c r="N58" s="156" t="s">
        <v>1562</v>
      </c>
      <c r="O58" s="213">
        <v>20240416</v>
      </c>
      <c r="Q58" t="s">
        <v>1563</v>
      </c>
      <c r="R58">
        <v>450</v>
      </c>
      <c r="S58" s="106">
        <v>3.7455000000000001E-3</v>
      </c>
      <c r="T58">
        <v>140.155</v>
      </c>
      <c r="U58">
        <v>18.812000000000001</v>
      </c>
      <c r="V58">
        <v>9.67</v>
      </c>
      <c r="W58">
        <v>-22.92</v>
      </c>
      <c r="X58">
        <v>126.14</v>
      </c>
      <c r="Y58">
        <v>254.7</v>
      </c>
      <c r="Z58">
        <v>5.75</v>
      </c>
      <c r="AA58">
        <v>4.5999999999999996</v>
      </c>
      <c r="AB58">
        <v>2.2599999999999999E-2</v>
      </c>
      <c r="AC58">
        <v>1</v>
      </c>
      <c r="AD58" s="215" t="s">
        <v>1564</v>
      </c>
      <c r="AE58">
        <v>20241104</v>
      </c>
    </row>
    <row r="59" spans="1:31" ht="12.75" customHeight="1">
      <c r="A59" s="213">
        <v>107</v>
      </c>
    </row>
    <row r="60" spans="1:31" ht="12.75" customHeight="1">
      <c r="A60" s="213">
        <v>108</v>
      </c>
    </row>
    <row r="61" spans="1:31" ht="12.75" customHeight="1">
      <c r="A61" s="213" t="s">
        <v>1565</v>
      </c>
      <c r="B61" s="213">
        <v>450</v>
      </c>
      <c r="C61" s="213">
        <v>3.7455000000000001E-3</v>
      </c>
      <c r="D61" s="213">
        <v>152.511</v>
      </c>
      <c r="E61" s="213">
        <v>20.146000000000001</v>
      </c>
      <c r="F61" s="213">
        <v>9.48</v>
      </c>
      <c r="G61" s="213">
        <v>-24.34</v>
      </c>
      <c r="H61" s="213">
        <v>137.26</v>
      </c>
      <c r="I61" s="213">
        <v>252.2</v>
      </c>
      <c r="J61" s="213">
        <v>7.6859999999999999</v>
      </c>
      <c r="K61" s="213">
        <v>5.6</v>
      </c>
      <c r="L61" s="213">
        <v>3.0499999999999999E-2</v>
      </c>
      <c r="M61" s="213">
        <v>1</v>
      </c>
      <c r="N61" s="156" t="s">
        <v>1566</v>
      </c>
      <c r="O61" s="213">
        <v>20240416</v>
      </c>
      <c r="Q61" s="214" t="s">
        <v>1567</v>
      </c>
      <c r="R61" s="214">
        <v>450</v>
      </c>
      <c r="S61" s="106">
        <v>3.7455000000000001E-3</v>
      </c>
      <c r="T61" s="214">
        <v>291.68400000000003</v>
      </c>
      <c r="U61" s="214">
        <v>46.155999999999999</v>
      </c>
      <c r="V61" s="214">
        <v>10.52</v>
      </c>
      <c r="W61" s="214">
        <v>-23.41</v>
      </c>
      <c r="X61" s="214">
        <v>262.51</v>
      </c>
      <c r="Y61" s="214">
        <v>287.2</v>
      </c>
      <c r="Z61" s="214">
        <v>14.435</v>
      </c>
      <c r="AA61" s="214">
        <v>5.5</v>
      </c>
      <c r="AB61" s="214">
        <v>5.0299999999999997E-2</v>
      </c>
      <c r="AC61" s="214">
        <v>1</v>
      </c>
      <c r="AD61" s="215" t="s">
        <v>1568</v>
      </c>
      <c r="AE61" s="214">
        <v>20241126</v>
      </c>
    </row>
    <row r="62" spans="1:31" ht="12.75" customHeight="1">
      <c r="A62" s="213" t="s">
        <v>1569</v>
      </c>
      <c r="B62" s="213">
        <v>450</v>
      </c>
      <c r="C62" s="213">
        <v>3.7455000000000001E-3</v>
      </c>
      <c r="D62" s="213">
        <v>1772.366</v>
      </c>
      <c r="E62" s="213">
        <v>42.875999999999998</v>
      </c>
      <c r="F62" s="213">
        <v>3.06</v>
      </c>
      <c r="G62" s="213">
        <v>-7.32</v>
      </c>
      <c r="H62" s="213">
        <v>1595.1</v>
      </c>
      <c r="I62" s="213">
        <v>368.6</v>
      </c>
      <c r="J62" s="213">
        <v>241.04400000000001</v>
      </c>
      <c r="K62" s="213">
        <v>15.1</v>
      </c>
      <c r="L62" s="213">
        <v>0.65400000000000003</v>
      </c>
      <c r="M62" s="213">
        <v>10</v>
      </c>
      <c r="N62" s="156" t="s">
        <v>1570</v>
      </c>
      <c r="O62" s="213">
        <v>20240424</v>
      </c>
      <c r="Q62" s="214" t="s">
        <v>1571</v>
      </c>
      <c r="R62" s="214">
        <v>450</v>
      </c>
      <c r="S62" s="106">
        <v>3.7455000000000001E-3</v>
      </c>
      <c r="T62" s="214">
        <v>482.55099999999999</v>
      </c>
      <c r="U62" s="214">
        <v>66.483999999999995</v>
      </c>
      <c r="V62" s="214">
        <v>11.89</v>
      </c>
      <c r="W62" s="214">
        <v>-29.03</v>
      </c>
      <c r="X62" s="214">
        <v>434.29</v>
      </c>
      <c r="Y62" s="214">
        <v>290</v>
      </c>
      <c r="Z62" s="214">
        <v>14.029</v>
      </c>
      <c r="AA62" s="214">
        <v>3.2</v>
      </c>
      <c r="AB62" s="214">
        <v>4.8399999999999999E-2</v>
      </c>
      <c r="AC62" s="214">
        <v>1</v>
      </c>
      <c r="AD62" s="215" t="s">
        <v>1572</v>
      </c>
      <c r="AE62" s="214">
        <v>20241126</v>
      </c>
    </row>
    <row r="63" spans="1:31" ht="12.75" customHeight="1">
      <c r="A63" s="213">
        <v>111</v>
      </c>
    </row>
    <row r="64" spans="1:31" ht="12.75" customHeight="1">
      <c r="A64" s="213" t="s">
        <v>1573</v>
      </c>
      <c r="B64" s="213">
        <v>450</v>
      </c>
      <c r="C64" s="213">
        <v>3.7455000000000001E-3</v>
      </c>
      <c r="D64" s="213">
        <v>209.71799999999999</v>
      </c>
      <c r="E64" s="213">
        <v>26.483000000000001</v>
      </c>
      <c r="F64" s="213">
        <v>7.88</v>
      </c>
      <c r="G64" s="213">
        <v>-20.23</v>
      </c>
      <c r="H64" s="213">
        <v>188.74</v>
      </c>
      <c r="I64" s="213">
        <v>210.6</v>
      </c>
      <c r="J64" s="213">
        <v>7.4989999999999997</v>
      </c>
      <c r="K64" s="213">
        <v>4</v>
      </c>
      <c r="L64" s="213">
        <v>3.56E-2</v>
      </c>
      <c r="M64" s="213">
        <v>1</v>
      </c>
      <c r="N64" s="156" t="s">
        <v>1574</v>
      </c>
      <c r="O64" s="213">
        <v>20240416</v>
      </c>
    </row>
    <row r="65" spans="1:15" ht="12.75" customHeight="1">
      <c r="A65" s="213">
        <v>113</v>
      </c>
      <c r="N65" s="156"/>
    </row>
    <row r="66" spans="1:15" ht="12.75" customHeight="1">
      <c r="A66" s="213">
        <v>114</v>
      </c>
      <c r="N66" s="156"/>
    </row>
    <row r="67" spans="1:15" ht="12.75" customHeight="1">
      <c r="A67" s="213">
        <v>115</v>
      </c>
      <c r="N67" s="156"/>
    </row>
    <row r="68" spans="1:15" ht="12.75" customHeight="1">
      <c r="A68" s="213">
        <v>116</v>
      </c>
      <c r="N68" s="156"/>
    </row>
    <row r="69" spans="1:15" ht="12.75" customHeight="1">
      <c r="A69" s="213">
        <v>117</v>
      </c>
      <c r="N69" s="156"/>
    </row>
    <row r="70" spans="1:15" ht="12.75" customHeight="1">
      <c r="A70" s="213">
        <v>118</v>
      </c>
      <c r="N70" s="156"/>
    </row>
    <row r="71" spans="1:15" ht="12.75" customHeight="1">
      <c r="A71" s="213" t="s">
        <v>1575</v>
      </c>
      <c r="B71" s="213">
        <v>450</v>
      </c>
      <c r="C71" s="213">
        <v>3.7455000000000001E-3</v>
      </c>
      <c r="D71" s="213">
        <v>390.18599999999998</v>
      </c>
      <c r="E71" s="213">
        <v>34.908000000000001</v>
      </c>
      <c r="F71" s="213">
        <v>10.71</v>
      </c>
      <c r="G71" s="213">
        <v>-28.23</v>
      </c>
      <c r="H71" s="213">
        <v>351.17</v>
      </c>
      <c r="I71" s="213">
        <v>398.1</v>
      </c>
      <c r="J71" s="213">
        <v>44.956000000000003</v>
      </c>
      <c r="K71" s="213">
        <v>12.8</v>
      </c>
      <c r="L71" s="213">
        <v>0.113</v>
      </c>
      <c r="M71" s="213">
        <v>10</v>
      </c>
      <c r="N71" s="156" t="s">
        <v>1576</v>
      </c>
      <c r="O71" s="213">
        <v>20240416</v>
      </c>
    </row>
    <row r="72" spans="1:15" ht="12.75" customHeight="1">
      <c r="A72" s="213">
        <v>120</v>
      </c>
      <c r="N72" s="156"/>
    </row>
    <row r="73" spans="1:15" ht="12.75" customHeight="1">
      <c r="A73" s="213">
        <v>121</v>
      </c>
      <c r="N73" s="156"/>
    </row>
    <row r="74" spans="1:15" ht="12.75" customHeight="1">
      <c r="A74" s="213">
        <v>122</v>
      </c>
      <c r="N74" s="156"/>
    </row>
    <row r="75" spans="1:15" ht="12.75" customHeight="1">
      <c r="A75" s="213">
        <v>123</v>
      </c>
      <c r="N75" s="156"/>
    </row>
    <row r="76" spans="1:15" ht="12.75" customHeight="1">
      <c r="A76" s="213">
        <v>124</v>
      </c>
      <c r="N76" s="156"/>
    </row>
    <row r="77" spans="1:15" ht="12.75" customHeight="1">
      <c r="A77" s="214" t="s">
        <v>1577</v>
      </c>
      <c r="B77" s="214">
        <v>450</v>
      </c>
      <c r="C77" s="106">
        <v>3.7455000000000001E-3</v>
      </c>
      <c r="D77" s="214">
        <v>121.084</v>
      </c>
      <c r="E77" s="214">
        <v>16.986999999999998</v>
      </c>
      <c r="F77" s="214">
        <v>8.98</v>
      </c>
      <c r="G77" s="214">
        <v>-20.63</v>
      </c>
      <c r="H77" s="214">
        <v>108.98</v>
      </c>
      <c r="I77" s="214">
        <v>299.39999999999998</v>
      </c>
      <c r="J77" s="214">
        <v>7.0910000000000002</v>
      </c>
      <c r="K77" s="214">
        <v>6.5</v>
      </c>
      <c r="L77" s="214">
        <v>2.3699999999999999E-2</v>
      </c>
      <c r="M77" s="214">
        <v>1</v>
      </c>
      <c r="N77" s="215" t="s">
        <v>1578</v>
      </c>
      <c r="O77" s="214">
        <v>20241127</v>
      </c>
    </row>
    <row r="78" spans="1:15" ht="12.75" customHeight="1">
      <c r="A78" s="213">
        <v>126</v>
      </c>
      <c r="N78" s="156"/>
    </row>
    <row r="79" spans="1:15" ht="12.75" customHeight="1">
      <c r="A79" s="213">
        <v>127</v>
      </c>
      <c r="N79" s="156"/>
    </row>
    <row r="80" spans="1:15" ht="12.75" customHeight="1">
      <c r="A80" s="213">
        <v>128</v>
      </c>
      <c r="N80" s="156"/>
    </row>
    <row r="81" spans="1:31" ht="12.75" customHeight="1">
      <c r="A81" s="213">
        <v>129</v>
      </c>
      <c r="N81" s="156"/>
    </row>
    <row r="82" spans="1:31" ht="12.75" customHeight="1">
      <c r="A82" t="s">
        <v>1579</v>
      </c>
      <c r="B82">
        <v>450</v>
      </c>
      <c r="C82" s="106">
        <v>3.7455000000000001E-3</v>
      </c>
      <c r="D82">
        <v>233.38800000000001</v>
      </c>
      <c r="E82">
        <v>26.393999999999998</v>
      </c>
      <c r="F82">
        <v>6.8</v>
      </c>
      <c r="G82">
        <v>-17.62</v>
      </c>
      <c r="H82">
        <v>210.05</v>
      </c>
      <c r="I82">
        <v>278</v>
      </c>
      <c r="J82">
        <v>12.504</v>
      </c>
      <c r="K82">
        <v>6</v>
      </c>
      <c r="L82">
        <v>4.4999999999999998E-2</v>
      </c>
      <c r="M82">
        <v>1</v>
      </c>
      <c r="N82" s="215" t="s">
        <v>1580</v>
      </c>
      <c r="O82">
        <v>20241128</v>
      </c>
    </row>
    <row r="83" spans="1:31" ht="12.75" customHeight="1">
      <c r="A83" s="213">
        <v>131</v>
      </c>
      <c r="N83" s="156"/>
    </row>
    <row r="84" spans="1:31" ht="12.75" customHeight="1">
      <c r="A84" s="213">
        <v>132</v>
      </c>
      <c r="N84" s="156"/>
    </row>
    <row r="85" spans="1:31" ht="12.75" customHeight="1">
      <c r="A85" s="213">
        <v>133</v>
      </c>
      <c r="N85" s="156"/>
    </row>
    <row r="86" spans="1:31" ht="12.75" customHeight="1">
      <c r="A86" s="213">
        <v>134</v>
      </c>
      <c r="N86" s="156"/>
    </row>
    <row r="87" spans="1:31" ht="12.75" customHeight="1">
      <c r="A87" s="213">
        <v>135</v>
      </c>
      <c r="N87" s="156"/>
    </row>
    <row r="88" spans="1:31" ht="12.75" customHeight="1">
      <c r="A88" s="213" t="s">
        <v>1581</v>
      </c>
      <c r="B88" s="213">
        <v>450</v>
      </c>
      <c r="C88" s="213">
        <v>3.7455000000000001E-3</v>
      </c>
      <c r="D88" s="213">
        <v>221.547</v>
      </c>
      <c r="E88" s="213">
        <v>33.506</v>
      </c>
      <c r="F88" s="213">
        <v>12.2</v>
      </c>
      <c r="G88" s="213">
        <v>-29.79</v>
      </c>
      <c r="H88" s="213">
        <v>199.4</v>
      </c>
      <c r="I88" s="213">
        <v>245.4</v>
      </c>
      <c r="J88" s="213">
        <v>9.1959999999999997</v>
      </c>
      <c r="K88" s="213">
        <v>4.5999999999999996</v>
      </c>
      <c r="L88" s="213">
        <v>3.7499999999999999E-2</v>
      </c>
      <c r="M88" s="213">
        <v>10</v>
      </c>
      <c r="N88" s="156" t="s">
        <v>1582</v>
      </c>
      <c r="O88" s="213">
        <v>20240416</v>
      </c>
    </row>
    <row r="89" spans="1:31" ht="12.75" customHeight="1">
      <c r="A89" s="213">
        <v>137</v>
      </c>
    </row>
    <row r="90" spans="1:31" ht="12.75" customHeight="1">
      <c r="A90" s="213">
        <v>138</v>
      </c>
    </row>
    <row r="91" spans="1:31" ht="12.75" customHeight="1">
      <c r="A91" s="213" t="s">
        <v>1583</v>
      </c>
      <c r="B91" s="213">
        <v>450</v>
      </c>
      <c r="C91" s="213">
        <v>3.7455000000000001E-3</v>
      </c>
      <c r="D91" s="213">
        <v>126.57299999999999</v>
      </c>
      <c r="E91" s="213">
        <v>13.564</v>
      </c>
      <c r="F91" s="213">
        <v>7.08</v>
      </c>
      <c r="G91" s="213">
        <v>-15.71</v>
      </c>
      <c r="H91" s="213">
        <v>113.91</v>
      </c>
      <c r="I91" s="213">
        <v>300.89999999999998</v>
      </c>
      <c r="J91" s="213">
        <v>6.2990000000000004</v>
      </c>
      <c r="K91" s="213">
        <v>5.5</v>
      </c>
      <c r="L91" s="213">
        <v>2.0899999999999998E-2</v>
      </c>
      <c r="M91" s="213">
        <v>1</v>
      </c>
      <c r="N91" s="156" t="s">
        <v>1584</v>
      </c>
      <c r="O91" s="213">
        <v>20240416</v>
      </c>
      <c r="Q91" t="s">
        <v>1585</v>
      </c>
      <c r="R91">
        <v>450</v>
      </c>
      <c r="S91" s="106">
        <v>3.7455000000000001E-3</v>
      </c>
      <c r="T91">
        <v>598.52599999999995</v>
      </c>
      <c r="U91">
        <v>60.707000000000001</v>
      </c>
      <c r="V91">
        <v>7.98</v>
      </c>
      <c r="W91">
        <v>-20.96</v>
      </c>
      <c r="X91">
        <v>538.66</v>
      </c>
      <c r="Y91">
        <v>310.8</v>
      </c>
      <c r="Z91">
        <v>24.547000000000001</v>
      </c>
      <c r="AA91">
        <v>4.5999999999999996</v>
      </c>
      <c r="AB91">
        <v>7.9000000000000001E-2</v>
      </c>
      <c r="AC91">
        <v>1</v>
      </c>
      <c r="AD91" s="215" t="s">
        <v>1586</v>
      </c>
      <c r="AE91">
        <v>20241128</v>
      </c>
    </row>
    <row r="92" spans="1:31" ht="12.75" customHeight="1">
      <c r="A92" s="213">
        <v>140</v>
      </c>
    </row>
    <row r="93" spans="1:31" ht="12.75" customHeight="1">
      <c r="A93" s="213" t="s">
        <v>1587</v>
      </c>
      <c r="B93" s="213">
        <v>450</v>
      </c>
      <c r="C93" s="213">
        <v>3.7455000000000001E-3</v>
      </c>
      <c r="D93" s="213">
        <v>362.19900000000001</v>
      </c>
      <c r="E93" s="213">
        <v>27.492000000000001</v>
      </c>
      <c r="F93" s="213">
        <v>7.72</v>
      </c>
      <c r="G93" s="213">
        <v>-26.68</v>
      </c>
      <c r="H93" s="213">
        <v>325.98</v>
      </c>
      <c r="I93" s="213">
        <v>246.9</v>
      </c>
      <c r="J93" s="213">
        <v>11.744</v>
      </c>
      <c r="K93" s="213">
        <v>3.6</v>
      </c>
      <c r="L93" s="213">
        <v>4.7600000000000003E-2</v>
      </c>
      <c r="M93" s="213">
        <v>10</v>
      </c>
      <c r="N93" s="156" t="s">
        <v>1588</v>
      </c>
      <c r="O93" s="213">
        <v>20240416</v>
      </c>
    </row>
    <row r="94" spans="1:31" ht="12.75" customHeight="1">
      <c r="A94" s="213">
        <v>142</v>
      </c>
    </row>
    <row r="95" spans="1:31" ht="12.75" customHeight="1">
      <c r="A95" s="213">
        <v>143</v>
      </c>
    </row>
    <row r="96" spans="1:31" ht="12.75" customHeight="1">
      <c r="A96" s="213">
        <v>144</v>
      </c>
    </row>
    <row r="97" spans="1:31" ht="12.75" customHeight="1">
      <c r="A97" t="s">
        <v>1589</v>
      </c>
      <c r="B97">
        <v>450</v>
      </c>
      <c r="C97" s="106">
        <v>3.7455000000000001E-3</v>
      </c>
      <c r="D97">
        <v>20.757000000000001</v>
      </c>
      <c r="E97">
        <v>1.917</v>
      </c>
      <c r="F97">
        <v>8.74</v>
      </c>
      <c r="G97">
        <v>-46.43</v>
      </c>
      <c r="H97">
        <v>18.68</v>
      </c>
      <c r="I97">
        <v>411</v>
      </c>
      <c r="J97">
        <v>2.4119999999999999</v>
      </c>
      <c r="K97">
        <v>12.9</v>
      </c>
      <c r="L97">
        <v>5.8700000000000002E-3</v>
      </c>
      <c r="M97">
        <v>1</v>
      </c>
      <c r="N97" s="215" t="s">
        <v>1590</v>
      </c>
      <c r="O97">
        <v>20241128</v>
      </c>
    </row>
    <row r="98" spans="1:31" ht="12.75" customHeight="1">
      <c r="A98" s="213">
        <v>146</v>
      </c>
    </row>
    <row r="99" spans="1:31" ht="12.75" customHeight="1">
      <c r="A99" s="213">
        <v>147</v>
      </c>
    </row>
    <row r="100" spans="1:31" ht="12.75" customHeight="1">
      <c r="A100" t="s">
        <v>1591</v>
      </c>
      <c r="B100">
        <v>450</v>
      </c>
      <c r="C100" s="106">
        <v>3.7455000000000001E-3</v>
      </c>
      <c r="D100">
        <v>662.87199999999996</v>
      </c>
      <c r="E100">
        <v>29.736000000000001</v>
      </c>
      <c r="F100">
        <v>4.3899999999999997</v>
      </c>
      <c r="G100">
        <v>-13.48</v>
      </c>
      <c r="H100">
        <v>596.6</v>
      </c>
      <c r="I100">
        <v>295.89999999999998</v>
      </c>
      <c r="J100">
        <v>21.65</v>
      </c>
      <c r="K100">
        <v>3.6</v>
      </c>
      <c r="L100">
        <v>7.3200000000000001E-2</v>
      </c>
      <c r="M100">
        <v>1</v>
      </c>
      <c r="N100" s="215" t="s">
        <v>1592</v>
      </c>
      <c r="O100">
        <v>20241128</v>
      </c>
    </row>
    <row r="101" spans="1:31" ht="12.75" customHeight="1">
      <c r="A101" s="213">
        <v>149</v>
      </c>
    </row>
    <row r="102" spans="1:31" ht="12.75" customHeight="1">
      <c r="A102" s="216"/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</row>
    <row r="103" spans="1:31" ht="12.75" customHeight="1">
      <c r="A103" s="213" t="s">
        <v>170</v>
      </c>
    </row>
    <row r="104" spans="1:31" ht="12.75" customHeight="1">
      <c r="A104" s="213" t="s">
        <v>1593</v>
      </c>
      <c r="B104" s="213">
        <v>450</v>
      </c>
      <c r="C104" s="213">
        <v>3.7455000000000001E-3</v>
      </c>
      <c r="D104" s="213">
        <v>454.55599999999998</v>
      </c>
      <c r="E104" s="213">
        <v>51.834000000000003</v>
      </c>
      <c r="F104" s="213">
        <v>10.039999999999999</v>
      </c>
      <c r="G104" s="213">
        <v>-27.16</v>
      </c>
      <c r="H104" s="213">
        <v>409.11</v>
      </c>
      <c r="I104" s="213">
        <v>241.1</v>
      </c>
      <c r="J104" s="213">
        <v>13.726000000000001</v>
      </c>
      <c r="K104" s="213">
        <v>3.4</v>
      </c>
      <c r="L104" s="213">
        <v>5.6899999999999999E-2</v>
      </c>
      <c r="M104" s="213">
        <v>10</v>
      </c>
      <c r="N104" s="156" t="s">
        <v>1594</v>
      </c>
      <c r="O104" s="213">
        <v>20240417</v>
      </c>
      <c r="Q104" t="s">
        <v>1595</v>
      </c>
      <c r="R104">
        <v>450</v>
      </c>
      <c r="S104" s="106">
        <v>3.7455000000000001E-3</v>
      </c>
      <c r="T104">
        <v>234.49299999999999</v>
      </c>
      <c r="U104">
        <v>27.175000000000001</v>
      </c>
      <c r="V104">
        <v>9.85</v>
      </c>
      <c r="W104">
        <v>-27.27</v>
      </c>
      <c r="X104">
        <v>204.45</v>
      </c>
      <c r="Y104">
        <v>485.5</v>
      </c>
      <c r="Z104">
        <v>11.599</v>
      </c>
      <c r="AA104">
        <v>5.8</v>
      </c>
      <c r="AB104">
        <v>2.3900000000000001E-2</v>
      </c>
      <c r="AC104">
        <v>10</v>
      </c>
      <c r="AD104" s="215" t="s">
        <v>1596</v>
      </c>
      <c r="AE104">
        <v>20241001</v>
      </c>
    </row>
    <row r="105" spans="1:31" ht="12.75" customHeight="1">
      <c r="A105" s="213" t="s">
        <v>1597</v>
      </c>
      <c r="B105" s="213">
        <v>450</v>
      </c>
      <c r="C105" s="213">
        <v>3.7455000000000001E-3</v>
      </c>
      <c r="D105" s="213">
        <v>144.82499999999999</v>
      </c>
      <c r="E105" s="213">
        <v>13.749000000000001</v>
      </c>
      <c r="F105" s="213">
        <v>8.9499999999999993</v>
      </c>
      <c r="G105" s="213">
        <v>-28.12</v>
      </c>
      <c r="H105" s="213">
        <v>130.35</v>
      </c>
      <c r="I105" s="213">
        <v>239.5</v>
      </c>
      <c r="J105" s="213">
        <v>5.4480000000000004</v>
      </c>
      <c r="K105" s="213">
        <v>4.2</v>
      </c>
      <c r="L105" s="213">
        <v>2.2700000000000001E-2</v>
      </c>
      <c r="M105" s="213">
        <v>1</v>
      </c>
      <c r="N105" s="156" t="s">
        <v>1598</v>
      </c>
      <c r="O105" s="213">
        <v>20240417</v>
      </c>
    </row>
    <row r="106" spans="1:31" ht="12.75" customHeight="1">
      <c r="A106" s="213" t="s">
        <v>1599</v>
      </c>
      <c r="B106" s="213">
        <v>450</v>
      </c>
      <c r="C106" s="213">
        <v>3.7455000000000001E-3</v>
      </c>
      <c r="D106" s="213">
        <v>194.12700000000001</v>
      </c>
      <c r="E106" s="213">
        <v>17.306999999999999</v>
      </c>
      <c r="F106" s="213">
        <v>8.5299999999999994</v>
      </c>
      <c r="G106" s="213">
        <v>-28.71</v>
      </c>
      <c r="H106" s="213">
        <v>174.72</v>
      </c>
      <c r="I106" s="213">
        <v>256.8</v>
      </c>
      <c r="J106" s="213">
        <v>9.2430000000000003</v>
      </c>
      <c r="K106" s="213">
        <v>5.3</v>
      </c>
      <c r="L106" s="213">
        <v>3.5999999999999997E-2</v>
      </c>
      <c r="M106" s="213">
        <v>1</v>
      </c>
      <c r="N106" s="156" t="s">
        <v>1600</v>
      </c>
      <c r="O106" s="213">
        <v>20240417</v>
      </c>
    </row>
    <row r="107" spans="1:31" ht="12.75" customHeight="1">
      <c r="A107" s="213" t="s">
        <v>1601</v>
      </c>
      <c r="B107" s="213">
        <v>450</v>
      </c>
      <c r="C107" s="213">
        <v>3.7455000000000001E-3</v>
      </c>
      <c r="D107" s="213">
        <v>99.539000000000001</v>
      </c>
      <c r="E107" s="213">
        <v>14.452999999999999</v>
      </c>
      <c r="F107" s="213">
        <v>13.17</v>
      </c>
      <c r="G107" s="213">
        <v>-33.86</v>
      </c>
      <c r="H107" s="213">
        <v>89.59</v>
      </c>
      <c r="I107" s="213">
        <v>280.10000000000002</v>
      </c>
      <c r="J107" s="213">
        <v>5.2869999999999999</v>
      </c>
      <c r="K107" s="213">
        <v>5.9</v>
      </c>
      <c r="L107" s="213">
        <v>1.89E-2</v>
      </c>
      <c r="M107" s="213">
        <v>1</v>
      </c>
      <c r="N107" s="156" t="s">
        <v>1602</v>
      </c>
      <c r="O107" s="213">
        <v>20240417</v>
      </c>
    </row>
    <row r="108" spans="1:31" ht="12.75" customHeight="1">
      <c r="A108" s="213" t="s">
        <v>1603</v>
      </c>
      <c r="B108" s="213">
        <v>450</v>
      </c>
      <c r="C108" s="213">
        <v>3.7455000000000001E-3</v>
      </c>
      <c r="D108" s="213">
        <v>239.893</v>
      </c>
      <c r="E108" s="213">
        <v>22.405999999999999</v>
      </c>
      <c r="F108" s="213">
        <v>8.48</v>
      </c>
      <c r="G108" s="213">
        <v>-27.47</v>
      </c>
      <c r="H108" s="213">
        <v>215.9</v>
      </c>
      <c r="I108" s="213">
        <v>271.5</v>
      </c>
      <c r="J108" s="213">
        <v>10.781000000000001</v>
      </c>
      <c r="K108" s="213">
        <v>5</v>
      </c>
      <c r="L108" s="213">
        <v>3.9699999999999999E-2</v>
      </c>
      <c r="M108" s="213">
        <v>10</v>
      </c>
      <c r="N108" s="156" t="s">
        <v>1604</v>
      </c>
      <c r="O108" s="213">
        <v>20240417</v>
      </c>
    </row>
    <row r="109" spans="1:31" ht="12.75" customHeight="1">
      <c r="A109" s="213" t="s">
        <v>1605</v>
      </c>
      <c r="B109" s="213">
        <v>450</v>
      </c>
      <c r="C109" s="213">
        <v>3.7455000000000001E-3</v>
      </c>
      <c r="D109" s="213">
        <v>252.89599999999999</v>
      </c>
      <c r="E109" s="213">
        <v>24.332000000000001</v>
      </c>
      <c r="F109" s="213">
        <v>8.4</v>
      </c>
      <c r="G109" s="213">
        <v>-25.98</v>
      </c>
      <c r="H109" s="213">
        <v>227.6</v>
      </c>
      <c r="I109" s="213">
        <v>260.7</v>
      </c>
      <c r="J109" s="213">
        <v>12.119</v>
      </c>
      <c r="K109" s="213">
        <v>5.3</v>
      </c>
      <c r="L109" s="213">
        <v>4.65E-2</v>
      </c>
      <c r="M109" s="213">
        <v>10</v>
      </c>
      <c r="N109" s="156" t="s">
        <v>1606</v>
      </c>
      <c r="O109" s="213">
        <v>20240417</v>
      </c>
      <c r="Q109" t="s">
        <v>1607</v>
      </c>
      <c r="R109">
        <v>450</v>
      </c>
      <c r="S109" s="106">
        <v>3.7455000000000001E-3</v>
      </c>
      <c r="T109">
        <v>259.00099999999998</v>
      </c>
      <c r="U109">
        <v>24.442</v>
      </c>
      <c r="V109">
        <v>8.19</v>
      </c>
      <c r="W109">
        <v>-25.65</v>
      </c>
      <c r="X109">
        <v>233.1</v>
      </c>
      <c r="Y109">
        <v>256</v>
      </c>
      <c r="Z109">
        <v>10.292</v>
      </c>
      <c r="AA109">
        <v>4.4000000000000004</v>
      </c>
      <c r="AB109">
        <v>4.02E-2</v>
      </c>
      <c r="AC109">
        <v>10</v>
      </c>
      <c r="AD109" s="215" t="s">
        <v>1608</v>
      </c>
      <c r="AE109">
        <v>20241002</v>
      </c>
    </row>
    <row r="110" spans="1:31" ht="12.75" customHeight="1">
      <c r="A110" s="213" t="s">
        <v>1609</v>
      </c>
      <c r="B110" s="213">
        <v>450</v>
      </c>
      <c r="C110" s="213">
        <v>3.7455000000000001E-3</v>
      </c>
      <c r="D110" s="213">
        <v>313.64400000000001</v>
      </c>
      <c r="E110" s="213">
        <v>25.302</v>
      </c>
      <c r="F110" s="213">
        <v>7.74</v>
      </c>
      <c r="G110" s="213">
        <v>-25.76</v>
      </c>
      <c r="H110" s="213">
        <v>282.27</v>
      </c>
      <c r="I110" s="213">
        <v>281.60000000000002</v>
      </c>
      <c r="J110" s="213">
        <v>16.347999999999999</v>
      </c>
      <c r="K110" s="213">
        <v>5.8</v>
      </c>
      <c r="L110" s="213">
        <v>5.8099999999999999E-2</v>
      </c>
      <c r="M110" s="213">
        <v>10</v>
      </c>
      <c r="N110" s="156" t="s">
        <v>1610</v>
      </c>
      <c r="O110" s="213">
        <v>20240417</v>
      </c>
    </row>
    <row r="111" spans="1:31" ht="12.75" customHeight="1">
      <c r="A111" s="213" t="s">
        <v>1611</v>
      </c>
      <c r="B111" s="213">
        <v>450</v>
      </c>
      <c r="C111" s="213">
        <v>3.7455000000000001E-3</v>
      </c>
      <c r="D111" s="213">
        <v>219.75200000000001</v>
      </c>
      <c r="E111" s="213">
        <v>20.353000000000002</v>
      </c>
      <c r="F111" s="213">
        <v>8.56</v>
      </c>
      <c r="G111" s="213">
        <v>-27.39</v>
      </c>
      <c r="H111" s="213">
        <v>197.78</v>
      </c>
      <c r="I111" s="213">
        <v>266.89999999999998</v>
      </c>
      <c r="J111" s="213">
        <v>10.757</v>
      </c>
      <c r="K111" s="213">
        <v>5.4</v>
      </c>
      <c r="L111" s="213">
        <v>4.0300000000000002E-2</v>
      </c>
      <c r="M111" s="213">
        <v>1</v>
      </c>
      <c r="N111" s="156" t="s">
        <v>1612</v>
      </c>
      <c r="O111" s="213">
        <v>20240417</v>
      </c>
    </row>
    <row r="112" spans="1:31" ht="12.75" customHeight="1">
      <c r="A112" s="213" t="s">
        <v>1613</v>
      </c>
      <c r="B112" s="213">
        <v>450</v>
      </c>
      <c r="C112" s="213">
        <v>3.7455000000000001E-3</v>
      </c>
      <c r="D112" s="213">
        <v>340.03100000000001</v>
      </c>
      <c r="E112" s="213">
        <v>26.591999999999999</v>
      </c>
      <c r="F112" s="213">
        <v>7.51</v>
      </c>
      <c r="G112" s="213">
        <v>-24.28</v>
      </c>
      <c r="H112" s="213">
        <v>306.02999999999997</v>
      </c>
      <c r="I112" s="213">
        <v>257.89999999999998</v>
      </c>
      <c r="J112" s="213">
        <v>11.962</v>
      </c>
      <c r="K112" s="213">
        <v>3.9</v>
      </c>
      <c r="L112" s="213">
        <v>4.6399999999999997E-2</v>
      </c>
      <c r="M112" s="213">
        <v>10</v>
      </c>
      <c r="N112" s="156" t="s">
        <v>1614</v>
      </c>
      <c r="O112" s="213">
        <v>20240417</v>
      </c>
      <c r="Q112" s="214" t="s">
        <v>1615</v>
      </c>
      <c r="R112" s="214">
        <v>450</v>
      </c>
      <c r="S112" s="106">
        <v>3.7455000000000001E-3</v>
      </c>
      <c r="T112" s="214">
        <v>230.96199999999999</v>
      </c>
      <c r="U112" s="214">
        <v>17.388000000000002</v>
      </c>
      <c r="V112" s="214">
        <v>7.45</v>
      </c>
      <c r="W112" s="214">
        <v>-28.14</v>
      </c>
      <c r="X112" s="214">
        <v>207.87</v>
      </c>
      <c r="Y112" s="214">
        <v>284.10000000000002</v>
      </c>
      <c r="Z112" s="214">
        <v>8.5530000000000008</v>
      </c>
      <c r="AA112" s="214">
        <v>4.0999999999999996</v>
      </c>
      <c r="AB112" s="214">
        <v>3.0099999999999998E-2</v>
      </c>
      <c r="AC112" s="214">
        <v>1</v>
      </c>
      <c r="AD112" s="215" t="s">
        <v>1616</v>
      </c>
      <c r="AE112" s="214">
        <v>20241104</v>
      </c>
    </row>
    <row r="113" spans="1:31" ht="12.75" customHeight="1">
      <c r="A113" s="213" t="s">
        <v>1617</v>
      </c>
      <c r="B113" s="213">
        <v>450</v>
      </c>
      <c r="C113" s="213">
        <v>3.7455000000000001E-3</v>
      </c>
      <c r="D113" s="213">
        <v>188.55</v>
      </c>
      <c r="E113" s="213">
        <v>22.42</v>
      </c>
      <c r="F113" s="213">
        <v>9.75</v>
      </c>
      <c r="G113" s="213">
        <v>-28.16</v>
      </c>
      <c r="H113" s="213">
        <v>169.69</v>
      </c>
      <c r="I113" s="213">
        <v>245.3</v>
      </c>
      <c r="J113" s="213">
        <v>7.1989999999999998</v>
      </c>
      <c r="K113" s="213">
        <v>4.2</v>
      </c>
      <c r="L113" s="213">
        <v>2.93E-2</v>
      </c>
      <c r="M113" s="213">
        <v>1</v>
      </c>
      <c r="N113" s="156" t="s">
        <v>1618</v>
      </c>
      <c r="O113" s="213">
        <v>20240417</v>
      </c>
    </row>
    <row r="114" spans="1:31" ht="12.75" customHeight="1">
      <c r="A114" s="213">
        <v>111</v>
      </c>
    </row>
    <row r="115" spans="1:31" ht="12.75" customHeight="1">
      <c r="A115" s="213" t="s">
        <v>1619</v>
      </c>
      <c r="B115" s="213">
        <v>450</v>
      </c>
      <c r="C115" s="213">
        <v>3.7455000000000001E-3</v>
      </c>
      <c r="D115" s="213">
        <v>427.64100000000002</v>
      </c>
      <c r="E115" s="213">
        <v>37.677999999999997</v>
      </c>
      <c r="F115" s="213">
        <v>8.36</v>
      </c>
      <c r="G115" s="213">
        <v>-25.58</v>
      </c>
      <c r="H115" s="213">
        <v>384.89</v>
      </c>
      <c r="I115" s="213">
        <v>263.3</v>
      </c>
      <c r="J115" s="213">
        <v>17.588999999999999</v>
      </c>
      <c r="K115" s="213">
        <v>4.5999999999999996</v>
      </c>
      <c r="L115" s="213">
        <v>6.6799999999999998E-2</v>
      </c>
      <c r="M115" s="213">
        <v>10</v>
      </c>
      <c r="N115" s="156" t="s">
        <v>1620</v>
      </c>
      <c r="O115" s="213">
        <v>20240416</v>
      </c>
      <c r="Q115" s="214" t="s">
        <v>1621</v>
      </c>
      <c r="R115" s="214">
        <v>450</v>
      </c>
      <c r="S115" s="106">
        <v>3.7455000000000001E-3</v>
      </c>
      <c r="T115" s="214">
        <v>501.71199999999999</v>
      </c>
      <c r="U115" s="214">
        <v>42.97</v>
      </c>
      <c r="V115" s="214">
        <v>7.49</v>
      </c>
      <c r="W115" s="214">
        <v>-26.31</v>
      </c>
      <c r="X115" s="214">
        <v>451.53</v>
      </c>
      <c r="Y115" s="214">
        <v>597</v>
      </c>
      <c r="Z115" s="214">
        <v>35.148000000000003</v>
      </c>
      <c r="AA115" s="214">
        <v>7.8</v>
      </c>
      <c r="AB115" s="214">
        <v>5.8900000000000001E-2</v>
      </c>
      <c r="AC115" s="214">
        <v>10</v>
      </c>
      <c r="AD115" s="215" t="s">
        <v>1622</v>
      </c>
      <c r="AE115" s="214">
        <v>20241126</v>
      </c>
    </row>
    <row r="116" spans="1:31" ht="12.75" customHeight="1">
      <c r="A116" s="213">
        <v>113</v>
      </c>
      <c r="N116" s="156"/>
    </row>
    <row r="117" spans="1:31" ht="12.75" customHeight="1">
      <c r="A117" s="213">
        <v>114</v>
      </c>
      <c r="N117" s="156"/>
    </row>
    <row r="118" spans="1:31" ht="12.75" customHeight="1">
      <c r="A118" s="213">
        <v>115</v>
      </c>
      <c r="N118" s="156"/>
    </row>
    <row r="119" spans="1:31" ht="12.75" customHeight="1">
      <c r="A119" s="213">
        <v>116</v>
      </c>
      <c r="N119" s="156"/>
    </row>
    <row r="120" spans="1:31" ht="12.75" customHeight="1">
      <c r="A120" s="213">
        <v>117</v>
      </c>
    </row>
    <row r="121" spans="1:31" ht="12.75" customHeight="1">
      <c r="A121" s="213">
        <v>118</v>
      </c>
    </row>
    <row r="122" spans="1:31" ht="12.75" customHeight="1">
      <c r="A122" s="213" t="s">
        <v>1623</v>
      </c>
      <c r="B122" s="213">
        <v>450</v>
      </c>
      <c r="C122" s="213">
        <v>3.7455000000000001E-3</v>
      </c>
      <c r="D122" s="213">
        <v>247.86099999999999</v>
      </c>
      <c r="E122" s="213">
        <v>21.372</v>
      </c>
      <c r="F122" s="213">
        <v>7.41</v>
      </c>
      <c r="G122" s="213">
        <v>-26.27</v>
      </c>
      <c r="H122" s="213">
        <v>223.07</v>
      </c>
      <c r="I122" s="213">
        <v>269.10000000000002</v>
      </c>
      <c r="J122" s="213">
        <v>13.099</v>
      </c>
      <c r="K122" s="213">
        <v>5.9</v>
      </c>
      <c r="L122" s="213">
        <v>4.87E-2</v>
      </c>
      <c r="M122" s="213">
        <v>10</v>
      </c>
      <c r="N122" s="156" t="s">
        <v>1624</v>
      </c>
      <c r="O122" s="213">
        <v>20240416</v>
      </c>
    </row>
    <row r="123" spans="1:31" ht="12.75" customHeight="1">
      <c r="A123" s="213">
        <v>120</v>
      </c>
    </row>
    <row r="124" spans="1:31" ht="12.75" customHeight="1">
      <c r="A124" s="213">
        <v>121</v>
      </c>
    </row>
    <row r="125" spans="1:31" ht="12.75" customHeight="1">
      <c r="A125" s="213">
        <v>122</v>
      </c>
    </row>
    <row r="126" spans="1:31" ht="12.75" customHeight="1">
      <c r="A126" s="213">
        <v>123</v>
      </c>
    </row>
    <row r="127" spans="1:31" ht="12.75" customHeight="1">
      <c r="A127" s="213">
        <v>124</v>
      </c>
    </row>
    <row r="128" spans="1:31" ht="12.75" customHeight="1">
      <c r="A128" s="213">
        <v>125</v>
      </c>
    </row>
    <row r="129" spans="1:15" ht="12.75" customHeight="1">
      <c r="A129" s="213">
        <v>126</v>
      </c>
    </row>
    <row r="130" spans="1:15" ht="12.75" customHeight="1">
      <c r="A130" s="213">
        <v>127</v>
      </c>
    </row>
    <row r="131" spans="1:15" ht="12.75" customHeight="1">
      <c r="A131" s="213">
        <v>128</v>
      </c>
    </row>
    <row r="132" spans="1:15" ht="12.75" customHeight="1">
      <c r="A132" s="213">
        <v>129</v>
      </c>
    </row>
    <row r="133" spans="1:15" ht="12.75" customHeight="1">
      <c r="A133" s="214" t="s">
        <v>1625</v>
      </c>
      <c r="B133" s="214">
        <v>450</v>
      </c>
      <c r="C133" s="106">
        <v>3.7455000000000001E-3</v>
      </c>
      <c r="D133" s="214">
        <v>450.41800000000001</v>
      </c>
      <c r="E133" s="214">
        <v>44.914000000000001</v>
      </c>
      <c r="F133" s="214">
        <v>8.86</v>
      </c>
      <c r="G133" s="214">
        <v>-26.92</v>
      </c>
      <c r="H133" s="214">
        <v>405.38</v>
      </c>
      <c r="I133" s="214">
        <v>286.60000000000002</v>
      </c>
      <c r="J133" s="214">
        <v>21.631</v>
      </c>
      <c r="K133" s="214">
        <v>5.3</v>
      </c>
      <c r="L133" s="214">
        <v>7.5499999999999998E-2</v>
      </c>
      <c r="M133" s="214">
        <v>1</v>
      </c>
      <c r="N133" s="215" t="s">
        <v>1626</v>
      </c>
      <c r="O133" s="214">
        <v>20241127</v>
      </c>
    </row>
    <row r="134" spans="1:15" ht="12.75" customHeight="1">
      <c r="A134" s="213">
        <v>131</v>
      </c>
    </row>
    <row r="135" spans="1:15" ht="12.75" customHeight="1">
      <c r="A135" s="213">
        <v>132</v>
      </c>
    </row>
    <row r="136" spans="1:15" ht="12.75" customHeight="1">
      <c r="A136" s="213">
        <v>133</v>
      </c>
    </row>
    <row r="137" spans="1:15" ht="12.75" customHeight="1">
      <c r="A137" s="213">
        <v>134</v>
      </c>
    </row>
    <row r="138" spans="1:15" ht="12.75" customHeight="1">
      <c r="A138" s="213">
        <v>135</v>
      </c>
    </row>
    <row r="139" spans="1:15" ht="12.75" customHeight="1">
      <c r="A139" t="s">
        <v>1627</v>
      </c>
      <c r="B139">
        <v>450</v>
      </c>
      <c r="C139" s="106">
        <v>3.7455000000000001E-3</v>
      </c>
      <c r="D139">
        <v>304.08</v>
      </c>
      <c r="E139">
        <v>29</v>
      </c>
      <c r="F139">
        <v>8.6300000000000008</v>
      </c>
      <c r="G139">
        <v>-28.12</v>
      </c>
      <c r="H139">
        <v>273.67</v>
      </c>
      <c r="I139">
        <v>631.5</v>
      </c>
      <c r="J139">
        <v>30.437000000000001</v>
      </c>
      <c r="K139">
        <v>11.1</v>
      </c>
      <c r="L139">
        <v>4.82E-2</v>
      </c>
      <c r="M139">
        <v>1</v>
      </c>
      <c r="N139" s="215" t="s">
        <v>1628</v>
      </c>
      <c r="O139">
        <v>20241128</v>
      </c>
    </row>
    <row r="140" spans="1:15" ht="12.75" customHeight="1">
      <c r="A140" s="213">
        <v>137</v>
      </c>
    </row>
    <row r="141" spans="1:15" ht="12.75" customHeight="1">
      <c r="A141" s="213">
        <v>138</v>
      </c>
    </row>
    <row r="142" spans="1:15" ht="12.75" customHeight="1">
      <c r="A142" t="s">
        <v>1629</v>
      </c>
      <c r="B142">
        <v>450</v>
      </c>
      <c r="C142" s="106">
        <v>3.7455000000000001E-3</v>
      </c>
      <c r="D142">
        <v>333.33600000000001</v>
      </c>
      <c r="E142">
        <v>40.32</v>
      </c>
      <c r="F142">
        <v>10.23</v>
      </c>
      <c r="G142">
        <v>-26.31</v>
      </c>
      <c r="H142">
        <v>300</v>
      </c>
      <c r="I142">
        <v>283.7</v>
      </c>
      <c r="J142">
        <v>11.379</v>
      </c>
      <c r="K142">
        <v>3.8</v>
      </c>
      <c r="L142">
        <v>4.0099999999999997E-2</v>
      </c>
      <c r="M142">
        <v>1</v>
      </c>
      <c r="N142" s="215" t="s">
        <v>1630</v>
      </c>
      <c r="O142">
        <v>20241128</v>
      </c>
    </row>
    <row r="143" spans="1:15" ht="12.75" customHeight="1">
      <c r="A143" s="213">
        <v>140</v>
      </c>
    </row>
    <row r="144" spans="1:15" ht="12.75" customHeight="1">
      <c r="A144" s="213">
        <v>141</v>
      </c>
    </row>
    <row r="145" spans="1:16" ht="12.75" customHeight="1">
      <c r="A145" s="213">
        <v>142</v>
      </c>
    </row>
    <row r="146" spans="1:16" ht="12.75" customHeight="1">
      <c r="A146" s="213">
        <v>143</v>
      </c>
    </row>
    <row r="147" spans="1:16" ht="12.75" customHeight="1">
      <c r="A147" s="213">
        <v>144</v>
      </c>
    </row>
    <row r="148" spans="1:16" ht="12.75" customHeight="1">
      <c r="A148" t="s">
        <v>1631</v>
      </c>
      <c r="B148">
        <v>450</v>
      </c>
      <c r="C148" s="106">
        <v>3.7455000000000001E-3</v>
      </c>
      <c r="D148">
        <v>240.142</v>
      </c>
      <c r="E148">
        <v>22.587</v>
      </c>
      <c r="F148">
        <v>8.75</v>
      </c>
      <c r="G148">
        <v>-27.66</v>
      </c>
      <c r="H148">
        <v>216.13</v>
      </c>
      <c r="I148">
        <v>282.60000000000002</v>
      </c>
      <c r="J148">
        <v>12.696999999999999</v>
      </c>
      <c r="K148">
        <v>5.9</v>
      </c>
      <c r="L148">
        <v>4.4900000000000002E-2</v>
      </c>
      <c r="M148">
        <v>1</v>
      </c>
      <c r="N148" s="215" t="s">
        <v>1632</v>
      </c>
      <c r="O148">
        <v>20241128</v>
      </c>
    </row>
    <row r="149" spans="1:16" ht="12.75" customHeight="1">
      <c r="A149" s="213">
        <v>146</v>
      </c>
    </row>
    <row r="150" spans="1:16" ht="12.75" customHeight="1">
      <c r="A150" s="213">
        <v>147</v>
      </c>
    </row>
    <row r="151" spans="1:16" ht="12.75" customHeight="1">
      <c r="A151" t="s">
        <v>1633</v>
      </c>
      <c r="B151">
        <v>450</v>
      </c>
      <c r="C151" s="106">
        <v>3.7455000000000001E-3</v>
      </c>
      <c r="D151">
        <v>353.97199999999998</v>
      </c>
      <c r="E151">
        <v>36.515000000000001</v>
      </c>
      <c r="F151">
        <v>7.38</v>
      </c>
      <c r="G151">
        <v>-20.85</v>
      </c>
      <c r="H151">
        <v>318.57</v>
      </c>
      <c r="I151">
        <v>226</v>
      </c>
      <c r="J151">
        <v>12.332000000000001</v>
      </c>
      <c r="K151">
        <v>3.9</v>
      </c>
      <c r="L151">
        <v>5.4600000000000003E-2</v>
      </c>
      <c r="M151">
        <v>1</v>
      </c>
      <c r="N151" s="215" t="s">
        <v>1634</v>
      </c>
      <c r="O151">
        <v>20241128</v>
      </c>
    </row>
    <row r="152" spans="1:16" ht="12.75" customHeight="1">
      <c r="A152" s="213">
        <v>149</v>
      </c>
    </row>
    <row r="153" spans="1:16" ht="12.75" customHeight="1">
      <c r="A153" s="216"/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</row>
    <row r="154" spans="1:16" ht="12.75" customHeight="1">
      <c r="A154" s="213">
        <v>0.6</v>
      </c>
    </row>
    <row r="155" spans="1:16" ht="12.75" customHeight="1">
      <c r="A155" t="s">
        <v>1635</v>
      </c>
      <c r="B155">
        <v>450</v>
      </c>
      <c r="C155" s="106">
        <v>3.7455000000000001E-3</v>
      </c>
      <c r="D155">
        <v>514.13400000000001</v>
      </c>
      <c r="E155">
        <v>44.470999999999997</v>
      </c>
      <c r="F155">
        <v>10.4</v>
      </c>
      <c r="G155">
        <v>-29.81</v>
      </c>
      <c r="H155">
        <v>462.73</v>
      </c>
      <c r="I155">
        <v>367.2</v>
      </c>
      <c r="J155">
        <v>43.277999999999999</v>
      </c>
      <c r="K155">
        <v>9.4</v>
      </c>
      <c r="L155">
        <v>0.11799999999999999</v>
      </c>
      <c r="M155">
        <v>10</v>
      </c>
      <c r="N155" s="215" t="s">
        <v>1636</v>
      </c>
      <c r="O155">
        <v>20241002</v>
      </c>
    </row>
    <row r="156" spans="1:16" ht="12.75" customHeight="1">
      <c r="A156" s="213">
        <v>102</v>
      </c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156"/>
      <c r="O156" s="213"/>
    </row>
    <row r="157" spans="1:16" ht="12.75" customHeight="1">
      <c r="A157" s="213">
        <v>103</v>
      </c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156"/>
      <c r="O157" s="213"/>
    </row>
    <row r="158" spans="1:16" ht="12.75" customHeight="1">
      <c r="A158" s="213">
        <v>104</v>
      </c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156"/>
      <c r="O158" s="213"/>
    </row>
    <row r="159" spans="1:16" ht="12.75" customHeight="1">
      <c r="A159" s="213">
        <v>105</v>
      </c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156"/>
      <c r="O159" s="213"/>
    </row>
    <row r="160" spans="1:16" ht="12.75" customHeight="1">
      <c r="A160" t="s">
        <v>1637</v>
      </c>
      <c r="B160">
        <v>450</v>
      </c>
      <c r="C160" s="106">
        <v>3.7455000000000001E-3</v>
      </c>
      <c r="D160">
        <v>60.881</v>
      </c>
      <c r="E160">
        <v>6.3390000000000004</v>
      </c>
      <c r="F160">
        <v>9.76</v>
      </c>
      <c r="G160">
        <v>-32.770000000000003</v>
      </c>
      <c r="H160">
        <v>54.33</v>
      </c>
      <c r="I160">
        <v>531.79999999999995</v>
      </c>
      <c r="J160">
        <v>5.9240000000000004</v>
      </c>
      <c r="K160">
        <v>10.9</v>
      </c>
      <c r="L160">
        <v>1.11E-2</v>
      </c>
      <c r="M160">
        <v>1</v>
      </c>
      <c r="N160" s="215" t="s">
        <v>1638</v>
      </c>
      <c r="O160">
        <v>20241104</v>
      </c>
    </row>
    <row r="161" spans="1:16" ht="12.75" customHeight="1">
      <c r="A161" s="213">
        <v>107</v>
      </c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156"/>
      <c r="O161" s="213"/>
    </row>
    <row r="162" spans="1:16" ht="12.75" customHeight="1">
      <c r="A162" s="213">
        <v>108</v>
      </c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156"/>
      <c r="O162" s="213"/>
    </row>
    <row r="163" spans="1:16" ht="12.75" customHeight="1">
      <c r="A163" s="214" t="s">
        <v>1639</v>
      </c>
      <c r="B163" s="214">
        <v>450</v>
      </c>
      <c r="C163" s="106">
        <v>3.7455000000000001E-3</v>
      </c>
      <c r="D163" s="214">
        <v>173.499</v>
      </c>
      <c r="E163" s="214">
        <v>27.352</v>
      </c>
      <c r="F163" s="214">
        <v>9.59</v>
      </c>
      <c r="G163" s="214">
        <v>-21.39</v>
      </c>
      <c r="H163" s="214">
        <v>156.15</v>
      </c>
      <c r="I163" s="214">
        <v>262.60000000000002</v>
      </c>
      <c r="J163" s="214">
        <v>7.64</v>
      </c>
      <c r="K163" s="214">
        <v>4.9000000000000004</v>
      </c>
      <c r="L163" s="214">
        <v>2.9100000000000001E-2</v>
      </c>
      <c r="M163" s="214">
        <v>1</v>
      </c>
      <c r="N163" s="215" t="s">
        <v>1640</v>
      </c>
      <c r="O163" s="214">
        <v>20241126</v>
      </c>
    </row>
    <row r="164" spans="1:16" ht="12.75" customHeight="1">
      <c r="A164" s="213">
        <v>110</v>
      </c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156"/>
      <c r="O164" s="213"/>
    </row>
    <row r="165" spans="1:16" ht="12.75" customHeight="1">
      <c r="A165" s="213">
        <v>111</v>
      </c>
    </row>
    <row r="166" spans="1:16" ht="12.75" customHeight="1">
      <c r="A166" s="214" t="s">
        <v>1641</v>
      </c>
      <c r="B166" s="214">
        <v>450</v>
      </c>
      <c r="C166" s="106">
        <v>3.7455000000000001E-3</v>
      </c>
      <c r="D166" s="214">
        <v>460.39</v>
      </c>
      <c r="E166" s="214">
        <v>54.356999999999999</v>
      </c>
      <c r="F166" s="214">
        <v>9.1199999999999992</v>
      </c>
      <c r="G166" s="214">
        <v>-23.85</v>
      </c>
      <c r="H166" s="214">
        <v>414.36</v>
      </c>
      <c r="I166" s="214">
        <v>262.7</v>
      </c>
      <c r="J166" s="214">
        <v>18.370999999999999</v>
      </c>
      <c r="K166" s="214">
        <v>4.4000000000000004</v>
      </c>
      <c r="L166" s="214">
        <v>6.9900000000000004E-2</v>
      </c>
      <c r="M166" s="214">
        <v>1</v>
      </c>
      <c r="N166" s="215" t="s">
        <v>1642</v>
      </c>
      <c r="O166" s="214">
        <v>20241126</v>
      </c>
    </row>
    <row r="167" spans="1:16" ht="12.75" customHeight="1">
      <c r="A167" s="213">
        <v>113</v>
      </c>
      <c r="N167" s="156"/>
    </row>
    <row r="168" spans="1:16" ht="12.75" customHeight="1">
      <c r="A168" s="213">
        <v>114</v>
      </c>
      <c r="N168" s="156"/>
    </row>
    <row r="169" spans="1:16" ht="12.75" customHeight="1">
      <c r="A169" s="213">
        <v>115</v>
      </c>
      <c r="N169" s="156"/>
    </row>
    <row r="170" spans="1:16" ht="12.75" customHeight="1">
      <c r="A170" s="213">
        <v>116</v>
      </c>
      <c r="N170" s="156"/>
    </row>
    <row r="171" spans="1:16" ht="12.75" customHeight="1">
      <c r="A171" s="213">
        <v>117</v>
      </c>
    </row>
    <row r="172" spans="1:16" ht="12.75" customHeight="1">
      <c r="A172" s="213">
        <v>118</v>
      </c>
    </row>
    <row r="173" spans="1:16" ht="12.75" customHeight="1">
      <c r="A173" s="214" t="s">
        <v>1643</v>
      </c>
      <c r="B173" s="214">
        <v>450</v>
      </c>
      <c r="C173" s="106">
        <v>3.7455000000000001E-3</v>
      </c>
      <c r="D173" s="214">
        <v>578.46699999999998</v>
      </c>
      <c r="E173" s="214">
        <v>63.319000000000003</v>
      </c>
      <c r="F173" s="214">
        <v>8.65</v>
      </c>
      <c r="G173" s="214">
        <v>-23.1</v>
      </c>
      <c r="H173" s="214">
        <v>520.63</v>
      </c>
      <c r="I173" s="214">
        <v>263.89999999999998</v>
      </c>
      <c r="J173" s="214">
        <v>19.303000000000001</v>
      </c>
      <c r="K173" s="214">
        <v>3.7</v>
      </c>
      <c r="L173" s="214">
        <v>7.3099999999999998E-2</v>
      </c>
      <c r="M173" s="214">
        <v>1</v>
      </c>
      <c r="N173" s="215" t="s">
        <v>1644</v>
      </c>
      <c r="O173" s="214">
        <v>20241127</v>
      </c>
      <c r="P173" s="214"/>
    </row>
    <row r="174" spans="1:16" ht="12.75" customHeight="1">
      <c r="A174" s="213">
        <v>120</v>
      </c>
    </row>
    <row r="175" spans="1:16" ht="12.75" customHeight="1">
      <c r="A175" s="213">
        <v>121</v>
      </c>
    </row>
    <row r="176" spans="1:16" ht="12.75" customHeight="1">
      <c r="A176" s="213">
        <v>122</v>
      </c>
    </row>
    <row r="177" spans="1:16" ht="12.75" customHeight="1">
      <c r="A177" s="213">
        <v>123</v>
      </c>
    </row>
    <row r="178" spans="1:16" ht="12.75" customHeight="1">
      <c r="A178" s="213">
        <v>124</v>
      </c>
    </row>
    <row r="179" spans="1:16" ht="12.75" customHeight="1">
      <c r="A179" s="214" t="s">
        <v>1645</v>
      </c>
      <c r="B179" s="214">
        <v>450</v>
      </c>
      <c r="C179" s="106">
        <v>3.7455000000000001E-3</v>
      </c>
      <c r="D179" s="214">
        <v>148.49299999999999</v>
      </c>
      <c r="E179" s="214">
        <v>19.902000000000001</v>
      </c>
      <c r="F179" s="214">
        <v>8.67</v>
      </c>
      <c r="G179" s="214">
        <v>-19.97</v>
      </c>
      <c r="H179" s="214">
        <v>133.63999999999999</v>
      </c>
      <c r="I179" s="214">
        <v>313.2</v>
      </c>
      <c r="J179" s="214">
        <v>8.173</v>
      </c>
      <c r="K179" s="214">
        <v>6.1</v>
      </c>
      <c r="L179" s="214">
        <v>2.6100000000000002E-2</v>
      </c>
      <c r="M179" s="214">
        <v>1</v>
      </c>
      <c r="N179" s="215" t="s">
        <v>1646</v>
      </c>
      <c r="O179" s="214">
        <v>20241127</v>
      </c>
    </row>
    <row r="180" spans="1:16" ht="12.75" customHeight="1">
      <c r="A180" s="213">
        <v>126</v>
      </c>
    </row>
    <row r="181" spans="1:16" ht="12.75" customHeight="1">
      <c r="A181" s="213">
        <v>127</v>
      </c>
    </row>
    <row r="182" spans="1:16" ht="12.75" customHeight="1">
      <c r="A182" s="213">
        <v>128</v>
      </c>
    </row>
    <row r="183" spans="1:16" ht="12.75" customHeight="1">
      <c r="A183" s="213">
        <v>129</v>
      </c>
    </row>
    <row r="184" spans="1:16" ht="12.75" customHeight="1">
      <c r="A184" t="s">
        <v>1647</v>
      </c>
      <c r="B184">
        <v>450</v>
      </c>
      <c r="C184" s="106">
        <v>3.7455000000000001E-3</v>
      </c>
      <c r="D184">
        <v>109.75700000000001</v>
      </c>
      <c r="E184">
        <v>13.087</v>
      </c>
      <c r="F184">
        <v>9.1999999999999993</v>
      </c>
      <c r="G184">
        <v>-24.08</v>
      </c>
      <c r="H184">
        <v>98.78</v>
      </c>
      <c r="I184">
        <v>300.7</v>
      </c>
      <c r="J184">
        <v>6.3659999999999997</v>
      </c>
      <c r="K184">
        <v>6.4</v>
      </c>
      <c r="L184">
        <v>2.12E-2</v>
      </c>
      <c r="M184">
        <v>1</v>
      </c>
      <c r="N184" s="215" t="s">
        <v>1648</v>
      </c>
      <c r="O184">
        <v>20241128</v>
      </c>
    </row>
    <row r="185" spans="1:16" ht="12.75" customHeight="1">
      <c r="A185" s="213">
        <v>131</v>
      </c>
    </row>
    <row r="186" spans="1:16" ht="12.75" customHeight="1">
      <c r="A186" s="213">
        <v>132</v>
      </c>
    </row>
    <row r="187" spans="1:16" ht="12.75" customHeight="1">
      <c r="A187" s="213">
        <v>133</v>
      </c>
    </row>
    <row r="188" spans="1:16" ht="12.75" customHeight="1">
      <c r="A188" s="213">
        <v>134</v>
      </c>
    </row>
    <row r="189" spans="1:16" ht="12.75" customHeight="1">
      <c r="A189" s="213">
        <v>135</v>
      </c>
    </row>
    <row r="190" spans="1:16" ht="12.75" customHeight="1">
      <c r="A190" t="s">
        <v>1649</v>
      </c>
      <c r="B190">
        <v>450</v>
      </c>
      <c r="C190" s="106">
        <v>3.7455000000000001E-3</v>
      </c>
      <c r="D190">
        <v>246.233</v>
      </c>
      <c r="E190">
        <v>25.533999999999999</v>
      </c>
      <c r="F190">
        <v>7.54</v>
      </c>
      <c r="G190">
        <v>-21.42</v>
      </c>
      <c r="H190">
        <v>221.61</v>
      </c>
      <c r="I190">
        <v>305.10000000000002</v>
      </c>
      <c r="J190">
        <v>11.717000000000001</v>
      </c>
      <c r="K190">
        <v>5.3</v>
      </c>
      <c r="L190">
        <v>3.8399999999999997E-2</v>
      </c>
      <c r="M190">
        <v>1</v>
      </c>
      <c r="N190" s="215" t="s">
        <v>1650</v>
      </c>
      <c r="O190">
        <v>20241128</v>
      </c>
      <c r="P190" s="217"/>
    </row>
    <row r="191" spans="1:16" ht="12.75" customHeight="1">
      <c r="A191" s="213">
        <v>137</v>
      </c>
    </row>
    <row r="192" spans="1:16" ht="12.75" customHeight="1">
      <c r="A192" s="213">
        <v>138</v>
      </c>
    </row>
    <row r="193" spans="1:16" ht="12.75" customHeight="1">
      <c r="A193" t="s">
        <v>1651</v>
      </c>
      <c r="B193">
        <v>450</v>
      </c>
      <c r="C193" s="106">
        <v>3.7455000000000001E-3</v>
      </c>
      <c r="D193">
        <v>298.87</v>
      </c>
      <c r="E193">
        <v>32.47</v>
      </c>
      <c r="F193">
        <v>8.64</v>
      </c>
      <c r="G193">
        <v>-23.68</v>
      </c>
      <c r="H193">
        <v>268.98</v>
      </c>
      <c r="I193">
        <v>256.2</v>
      </c>
      <c r="J193">
        <v>9.5269999999999992</v>
      </c>
      <c r="K193">
        <v>3.5</v>
      </c>
      <c r="L193">
        <v>3.7199999999999997E-2</v>
      </c>
      <c r="M193">
        <v>1</v>
      </c>
      <c r="N193" s="215" t="s">
        <v>1652</v>
      </c>
      <c r="O193">
        <v>20241128</v>
      </c>
    </row>
    <row r="194" spans="1:16" ht="12.75" customHeight="1">
      <c r="A194" s="213">
        <v>140</v>
      </c>
    </row>
    <row r="195" spans="1:16" ht="12.75" customHeight="1">
      <c r="A195" s="213">
        <v>141</v>
      </c>
    </row>
    <row r="196" spans="1:16" ht="12.75" customHeight="1">
      <c r="A196" s="213">
        <v>142</v>
      </c>
    </row>
    <row r="197" spans="1:16" ht="12.75" customHeight="1">
      <c r="A197" s="213">
        <v>143</v>
      </c>
    </row>
    <row r="198" spans="1:16" ht="12.75" customHeight="1">
      <c r="A198" s="213">
        <v>144</v>
      </c>
    </row>
    <row r="199" spans="1:16" ht="12.75" customHeight="1">
      <c r="A199" t="s">
        <v>1653</v>
      </c>
      <c r="B199">
        <v>450</v>
      </c>
      <c r="C199" s="106">
        <v>3.7455000000000001E-3</v>
      </c>
      <c r="D199">
        <v>29.315000000000001</v>
      </c>
      <c r="E199">
        <v>3.24</v>
      </c>
      <c r="F199">
        <v>8.86</v>
      </c>
      <c r="G199">
        <v>-25.77</v>
      </c>
      <c r="H199">
        <v>26.38</v>
      </c>
      <c r="I199">
        <v>312.8</v>
      </c>
      <c r="J199">
        <v>2.0329999999999999</v>
      </c>
      <c r="K199">
        <v>7.7</v>
      </c>
      <c r="L199">
        <v>6.4999999999999997E-3</v>
      </c>
      <c r="M199">
        <v>1</v>
      </c>
      <c r="N199" s="215" t="s">
        <v>1654</v>
      </c>
      <c r="O199">
        <v>20241128</v>
      </c>
    </row>
    <row r="200" spans="1:16" ht="12.75" customHeight="1">
      <c r="A200" s="213">
        <v>146</v>
      </c>
    </row>
    <row r="201" spans="1:16" ht="12.75" customHeight="1">
      <c r="A201" s="213">
        <v>147</v>
      </c>
    </row>
    <row r="202" spans="1:16" ht="12.75" customHeight="1">
      <c r="A202" t="s">
        <v>1655</v>
      </c>
      <c r="B202">
        <v>450</v>
      </c>
      <c r="C202" s="106">
        <v>3.7455000000000001E-3</v>
      </c>
      <c r="D202">
        <v>483.34699999999998</v>
      </c>
      <c r="E202">
        <v>51.61</v>
      </c>
      <c r="F202">
        <v>6.65</v>
      </c>
      <c r="G202">
        <v>-16.190000000000001</v>
      </c>
      <c r="H202">
        <v>435.02</v>
      </c>
      <c r="I202">
        <v>209.2</v>
      </c>
      <c r="J202">
        <v>11.489000000000001</v>
      </c>
      <c r="K202">
        <v>2.6</v>
      </c>
      <c r="L202">
        <v>5.4899999999999997E-2</v>
      </c>
      <c r="M202">
        <v>1</v>
      </c>
      <c r="N202" s="215" t="s">
        <v>1656</v>
      </c>
      <c r="O202">
        <v>20241128</v>
      </c>
    </row>
    <row r="203" spans="1:16" ht="12.75" customHeight="1">
      <c r="A203" s="213">
        <v>149</v>
      </c>
    </row>
    <row r="204" spans="1:16" ht="12.75" customHeight="1">
      <c r="A204" s="216"/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</row>
    <row r="205" spans="1:16" ht="12.75" customHeight="1">
      <c r="A205" s="213">
        <v>0.4</v>
      </c>
    </row>
    <row r="206" spans="1:16" ht="12.75" customHeight="1">
      <c r="A206" t="s">
        <v>1657</v>
      </c>
      <c r="B206">
        <v>450</v>
      </c>
      <c r="C206" s="106">
        <v>3.7455000000000001E-3</v>
      </c>
      <c r="D206">
        <v>196.20500000000001</v>
      </c>
      <c r="E206">
        <v>17.603999999999999</v>
      </c>
      <c r="F206">
        <v>6.95</v>
      </c>
      <c r="G206">
        <v>-22.29</v>
      </c>
      <c r="H206">
        <v>176.59</v>
      </c>
      <c r="I206">
        <v>218.1</v>
      </c>
      <c r="J206">
        <v>3.9630000000000001</v>
      </c>
      <c r="K206">
        <v>2.2000000000000002</v>
      </c>
      <c r="L206">
        <v>1.8200000000000001E-2</v>
      </c>
      <c r="M206">
        <v>1</v>
      </c>
      <c r="N206" s="215" t="s">
        <v>1658</v>
      </c>
      <c r="O206">
        <v>20241001</v>
      </c>
    </row>
    <row r="207" spans="1:16" ht="12.75" customHeight="1">
      <c r="A207" s="213">
        <v>102</v>
      </c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156"/>
      <c r="O207" s="213"/>
    </row>
    <row r="208" spans="1:16" ht="12.75" customHeight="1">
      <c r="A208" s="213">
        <v>103</v>
      </c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156"/>
      <c r="O208" s="213"/>
    </row>
    <row r="209" spans="1:15" ht="12.75" customHeight="1">
      <c r="A209" s="213">
        <v>104</v>
      </c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156"/>
      <c r="O209" s="213"/>
    </row>
    <row r="210" spans="1:15" ht="12.75" customHeight="1">
      <c r="A210" s="213">
        <v>105</v>
      </c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156"/>
      <c r="O210" s="213"/>
    </row>
    <row r="211" spans="1:15" ht="12.75" customHeight="1">
      <c r="A211" t="s">
        <v>1659</v>
      </c>
      <c r="B211">
        <v>450</v>
      </c>
      <c r="C211" s="106">
        <v>3.7455000000000001E-3</v>
      </c>
      <c r="D211">
        <v>85.930999999999997</v>
      </c>
      <c r="E211">
        <v>9.0589999999999993</v>
      </c>
      <c r="F211">
        <v>8.14</v>
      </c>
      <c r="G211">
        <v>-24.88</v>
      </c>
      <c r="H211">
        <v>77.34</v>
      </c>
      <c r="I211">
        <v>244.7</v>
      </c>
      <c r="J211">
        <v>3.298</v>
      </c>
      <c r="K211">
        <v>4.3</v>
      </c>
      <c r="L211">
        <v>1.35E-2</v>
      </c>
      <c r="M211">
        <v>1</v>
      </c>
      <c r="N211" s="215" t="s">
        <v>1660</v>
      </c>
      <c r="O211">
        <v>20241002</v>
      </c>
    </row>
    <row r="212" spans="1:15" ht="12.75" customHeight="1">
      <c r="A212" s="213">
        <v>107</v>
      </c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156"/>
      <c r="O212" s="213"/>
    </row>
    <row r="213" spans="1:15" ht="12.75" customHeight="1">
      <c r="A213" s="213">
        <v>108</v>
      </c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156"/>
      <c r="O213" s="213"/>
    </row>
    <row r="214" spans="1:15" ht="12.75" customHeight="1">
      <c r="A214" s="214" t="s">
        <v>1661</v>
      </c>
      <c r="B214" s="214">
        <v>450</v>
      </c>
      <c r="C214" s="106">
        <v>3.7455000000000001E-3</v>
      </c>
      <c r="D214" s="214">
        <v>106.06100000000001</v>
      </c>
      <c r="E214" s="214">
        <v>14.981</v>
      </c>
      <c r="F214" s="214">
        <v>8.76</v>
      </c>
      <c r="G214" s="214">
        <v>-20.3</v>
      </c>
      <c r="H214" s="214">
        <v>95.45</v>
      </c>
      <c r="I214" s="214">
        <v>294.39999999999998</v>
      </c>
      <c r="J214" s="214">
        <v>4.0890000000000004</v>
      </c>
      <c r="K214" s="214">
        <v>4.3</v>
      </c>
      <c r="L214" s="214">
        <v>1.3899999999999999E-2</v>
      </c>
      <c r="M214" s="214">
        <v>1</v>
      </c>
      <c r="N214" s="215" t="s">
        <v>1662</v>
      </c>
      <c r="O214" s="214">
        <v>20241126</v>
      </c>
    </row>
    <row r="215" spans="1:15" ht="12.75" customHeight="1">
      <c r="A215" s="213">
        <v>110</v>
      </c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156"/>
      <c r="O215" s="213"/>
    </row>
    <row r="216" spans="1:15" ht="12.75" customHeight="1">
      <c r="A216" s="213">
        <v>111</v>
      </c>
    </row>
    <row r="217" spans="1:15" ht="12.75" customHeight="1">
      <c r="A217" s="214" t="s">
        <v>1663</v>
      </c>
      <c r="B217" s="214">
        <v>450</v>
      </c>
      <c r="C217" s="106">
        <v>3.7455000000000001E-3</v>
      </c>
      <c r="D217" s="214">
        <v>340.70800000000003</v>
      </c>
      <c r="E217" s="214">
        <v>23.01</v>
      </c>
      <c r="F217" s="214">
        <v>7.18</v>
      </c>
      <c r="G217" s="214">
        <v>-24.42</v>
      </c>
      <c r="H217" s="214">
        <v>306.64</v>
      </c>
      <c r="I217" s="214">
        <v>313.8</v>
      </c>
      <c r="J217" s="214">
        <v>17.065999999999999</v>
      </c>
      <c r="K217" s="214">
        <v>5.6</v>
      </c>
      <c r="L217" s="214">
        <v>5.4399999999999997E-2</v>
      </c>
      <c r="M217" s="214">
        <v>1</v>
      </c>
      <c r="N217" s="215" t="s">
        <v>1664</v>
      </c>
      <c r="O217" s="214">
        <v>20241126</v>
      </c>
    </row>
    <row r="218" spans="1:15" ht="12.75" customHeight="1">
      <c r="A218" s="213">
        <v>113</v>
      </c>
      <c r="N218" s="156"/>
    </row>
    <row r="219" spans="1:15" ht="12.75" customHeight="1">
      <c r="A219" s="213">
        <v>114</v>
      </c>
      <c r="N219" s="156"/>
    </row>
    <row r="220" spans="1:15" ht="12.75" customHeight="1">
      <c r="A220" s="213">
        <v>115</v>
      </c>
      <c r="N220" s="156"/>
    </row>
    <row r="221" spans="1:15" ht="12.75" customHeight="1">
      <c r="A221" s="213">
        <v>116</v>
      </c>
      <c r="N221" s="156"/>
    </row>
    <row r="222" spans="1:15" ht="12.75" customHeight="1">
      <c r="A222" s="213">
        <v>117</v>
      </c>
    </row>
    <row r="223" spans="1:15" ht="12.75" customHeight="1">
      <c r="A223" s="213">
        <v>118</v>
      </c>
    </row>
    <row r="224" spans="1:15" ht="12.75" customHeight="1">
      <c r="A224" s="214" t="s">
        <v>1665</v>
      </c>
      <c r="B224" s="214">
        <v>450</v>
      </c>
      <c r="C224" s="106">
        <v>3.7455000000000001E-3</v>
      </c>
      <c r="D224" s="214">
        <v>251.49199999999999</v>
      </c>
      <c r="E224" s="214">
        <v>27.129000000000001</v>
      </c>
      <c r="F224" s="214">
        <v>9.3699999999999992</v>
      </c>
      <c r="G224" s="214">
        <v>-30.34</v>
      </c>
      <c r="H224" s="214">
        <v>226.34</v>
      </c>
      <c r="I224" s="214">
        <v>270.10000000000002</v>
      </c>
      <c r="J224" s="214">
        <v>10.96</v>
      </c>
      <c r="K224" s="214">
        <v>4.8</v>
      </c>
      <c r="L224" s="214">
        <v>4.0599999999999997E-2</v>
      </c>
      <c r="M224" s="214">
        <v>1</v>
      </c>
      <c r="N224" s="215" t="s">
        <v>1666</v>
      </c>
      <c r="O224" s="214">
        <v>20241126</v>
      </c>
    </row>
    <row r="225" spans="1:15" ht="12.75" customHeight="1">
      <c r="A225" s="213">
        <v>120</v>
      </c>
    </row>
    <row r="226" spans="1:15" ht="12.75" customHeight="1">
      <c r="A226" s="213">
        <v>121</v>
      </c>
    </row>
    <row r="227" spans="1:15" ht="12.75" customHeight="1">
      <c r="A227" s="213">
        <v>122</v>
      </c>
    </row>
    <row r="228" spans="1:15" ht="12.75" customHeight="1">
      <c r="A228" s="213">
        <v>123</v>
      </c>
    </row>
    <row r="229" spans="1:15" ht="12.75" customHeight="1">
      <c r="A229" s="213">
        <v>124</v>
      </c>
    </row>
    <row r="230" spans="1:15" ht="12.75" customHeight="1">
      <c r="A230" s="214" t="s">
        <v>1667</v>
      </c>
      <c r="B230" s="214">
        <v>450</v>
      </c>
      <c r="C230" s="106">
        <v>3.7455000000000001E-3</v>
      </c>
      <c r="D230" s="214">
        <v>141.25399999999999</v>
      </c>
      <c r="E230" s="214">
        <v>8.0890000000000004</v>
      </c>
      <c r="F230" s="214">
        <v>6.48</v>
      </c>
      <c r="G230" s="214">
        <v>-19.420000000000002</v>
      </c>
      <c r="H230" s="214">
        <v>127.13</v>
      </c>
      <c r="I230" s="214">
        <v>586.5</v>
      </c>
      <c r="J230" s="214">
        <v>4.5750000000000002</v>
      </c>
      <c r="K230" s="214">
        <v>3.6</v>
      </c>
      <c r="L230" s="214">
        <v>-7.7999999999999996E-3</v>
      </c>
      <c r="M230" s="214">
        <v>1</v>
      </c>
      <c r="N230" s="215" t="s">
        <v>1668</v>
      </c>
      <c r="O230" s="214">
        <v>20241127</v>
      </c>
    </row>
    <row r="231" spans="1:15" ht="12.75" customHeight="1">
      <c r="A231" s="213">
        <v>126</v>
      </c>
    </row>
    <row r="232" spans="1:15" ht="12.75" customHeight="1">
      <c r="A232" s="213">
        <v>127</v>
      </c>
    </row>
    <row r="233" spans="1:15" ht="12.75" customHeight="1">
      <c r="A233" s="213">
        <v>128</v>
      </c>
    </row>
    <row r="234" spans="1:15" ht="12.75" customHeight="1">
      <c r="A234" s="213">
        <v>129</v>
      </c>
    </row>
    <row r="235" spans="1:15" ht="12.75" customHeight="1">
      <c r="A235" s="214" t="s">
        <v>1669</v>
      </c>
      <c r="B235" s="214">
        <v>450</v>
      </c>
      <c r="C235" s="106">
        <v>3.7455000000000001E-3</v>
      </c>
      <c r="D235" s="214">
        <v>146.714</v>
      </c>
      <c r="E235" s="214">
        <v>14.541</v>
      </c>
      <c r="F235" s="214">
        <v>8.08</v>
      </c>
      <c r="G235" s="214">
        <v>-24.39</v>
      </c>
      <c r="H235" s="214">
        <v>132.05000000000001</v>
      </c>
      <c r="I235" s="214">
        <v>298.10000000000002</v>
      </c>
      <c r="J235" s="214">
        <v>8.1319999999999997</v>
      </c>
      <c r="K235" s="214">
        <v>6.2</v>
      </c>
      <c r="L235" s="214">
        <v>2.7300000000000001E-2</v>
      </c>
      <c r="M235" s="214">
        <v>1</v>
      </c>
      <c r="N235" s="215" t="s">
        <v>1670</v>
      </c>
      <c r="O235" s="214">
        <v>20241127</v>
      </c>
    </row>
    <row r="236" spans="1:15" ht="12.75" customHeight="1">
      <c r="A236" s="213">
        <v>131</v>
      </c>
    </row>
    <row r="237" spans="1:15" ht="12.75" customHeight="1">
      <c r="A237" s="213">
        <v>132</v>
      </c>
    </row>
    <row r="238" spans="1:15" ht="12.75" customHeight="1">
      <c r="A238" s="213">
        <v>133</v>
      </c>
    </row>
    <row r="239" spans="1:15" ht="12.75" customHeight="1">
      <c r="A239" s="213">
        <v>134</v>
      </c>
    </row>
    <row r="240" spans="1:15" ht="12.75" customHeight="1">
      <c r="A240" s="213">
        <v>135</v>
      </c>
    </row>
    <row r="241" spans="1:16" ht="12.75" customHeight="1">
      <c r="A241" s="213">
        <v>136</v>
      </c>
    </row>
    <row r="242" spans="1:16" ht="12.75" customHeight="1">
      <c r="A242" s="213">
        <v>137</v>
      </c>
    </row>
    <row r="243" spans="1:16" ht="12.75" customHeight="1">
      <c r="A243" s="213">
        <v>138</v>
      </c>
    </row>
    <row r="244" spans="1:16" ht="12.75" customHeight="1">
      <c r="A244" t="s">
        <v>1671</v>
      </c>
      <c r="B244">
        <v>450</v>
      </c>
      <c r="C244" s="106">
        <v>3.7455000000000001E-3</v>
      </c>
      <c r="D244">
        <v>312.72800000000001</v>
      </c>
      <c r="E244">
        <v>28.364000000000001</v>
      </c>
      <c r="F244">
        <v>9.73</v>
      </c>
      <c r="G244">
        <v>-24.23</v>
      </c>
      <c r="H244">
        <v>281.45</v>
      </c>
      <c r="I244">
        <v>373.7</v>
      </c>
      <c r="J244">
        <v>24.748000000000001</v>
      </c>
      <c r="K244">
        <v>8.8000000000000007</v>
      </c>
      <c r="L244">
        <v>6.6199999999999995E-2</v>
      </c>
      <c r="M244">
        <v>1</v>
      </c>
      <c r="N244" s="215" t="s">
        <v>1672</v>
      </c>
      <c r="O244">
        <v>20241128</v>
      </c>
    </row>
    <row r="245" spans="1:16" ht="12.75" customHeight="1">
      <c r="A245" s="213">
        <v>140</v>
      </c>
    </row>
    <row r="246" spans="1:16" ht="12.75" customHeight="1">
      <c r="A246" s="213">
        <v>141</v>
      </c>
    </row>
    <row r="247" spans="1:16" ht="12.75" customHeight="1">
      <c r="A247" s="213">
        <v>142</v>
      </c>
    </row>
    <row r="248" spans="1:16" ht="12.75" customHeight="1">
      <c r="A248" s="213">
        <v>143</v>
      </c>
    </row>
    <row r="249" spans="1:16" ht="12.75" customHeight="1">
      <c r="A249" s="213">
        <v>144</v>
      </c>
    </row>
    <row r="250" spans="1:16" ht="12.75" customHeight="1">
      <c r="A250" t="s">
        <v>1673</v>
      </c>
      <c r="B250">
        <v>450</v>
      </c>
      <c r="C250" s="106">
        <v>3.7455000000000001E-3</v>
      </c>
      <c r="D250">
        <v>31.875</v>
      </c>
      <c r="E250">
        <v>3.8759999999999999</v>
      </c>
      <c r="F250">
        <v>9.09</v>
      </c>
      <c r="G250">
        <v>-24.42</v>
      </c>
      <c r="H250">
        <v>28.69</v>
      </c>
      <c r="I250">
        <v>304.60000000000002</v>
      </c>
      <c r="J250">
        <v>1.7050000000000001</v>
      </c>
      <c r="K250">
        <v>5.9</v>
      </c>
      <c r="L250">
        <v>5.5999999999999999E-3</v>
      </c>
      <c r="M250">
        <v>1</v>
      </c>
      <c r="N250" s="215" t="s">
        <v>1674</v>
      </c>
      <c r="O250">
        <v>20241128</v>
      </c>
    </row>
    <row r="251" spans="1:16" ht="12.75" customHeight="1">
      <c r="A251" s="213">
        <v>146</v>
      </c>
    </row>
    <row r="252" spans="1:16" ht="12.75" customHeight="1">
      <c r="A252" s="213">
        <v>147</v>
      </c>
    </row>
    <row r="253" spans="1:16" ht="12.75" customHeight="1">
      <c r="A253" t="s">
        <v>1675</v>
      </c>
      <c r="B253">
        <v>450</v>
      </c>
      <c r="C253" s="106">
        <v>3.7455000000000001E-3</v>
      </c>
      <c r="D253">
        <v>205.87299999999999</v>
      </c>
      <c r="E253">
        <v>22.146999999999998</v>
      </c>
      <c r="F253">
        <v>7.05</v>
      </c>
      <c r="G253">
        <v>-17.98</v>
      </c>
      <c r="H253">
        <v>185.28</v>
      </c>
      <c r="I253">
        <v>221.4</v>
      </c>
      <c r="J253">
        <v>6.6669999999999998</v>
      </c>
      <c r="K253">
        <v>3.6</v>
      </c>
      <c r="L253">
        <v>3.0099999999999998E-2</v>
      </c>
      <c r="M253">
        <v>1</v>
      </c>
      <c r="N253" s="215" t="s">
        <v>1676</v>
      </c>
      <c r="O253">
        <v>20241128</v>
      </c>
    </row>
    <row r="254" spans="1:16" ht="12.75" customHeight="1">
      <c r="A254" s="213">
        <v>149</v>
      </c>
    </row>
    <row r="255" spans="1:16" ht="12.75" customHeight="1">
      <c r="A255" s="216"/>
      <c r="B255" s="216"/>
      <c r="C255" s="216"/>
      <c r="D255" s="216"/>
      <c r="E255" s="216"/>
      <c r="F255" s="216"/>
      <c r="G255" s="216"/>
      <c r="H255" s="216"/>
      <c r="I255" s="216"/>
      <c r="J255" s="216"/>
      <c r="K255" s="216"/>
      <c r="L255" s="216"/>
      <c r="M255" s="216"/>
      <c r="N255" s="216"/>
      <c r="O255" s="216"/>
      <c r="P255" s="216"/>
    </row>
    <row r="256" spans="1:16" ht="12.75" customHeight="1">
      <c r="A256" s="213">
        <v>0.2</v>
      </c>
    </row>
    <row r="257" spans="1:16" ht="12.75" customHeight="1">
      <c r="A257" t="s">
        <v>1677</v>
      </c>
      <c r="B257">
        <v>450</v>
      </c>
      <c r="C257">
        <v>3.7455000000000001E-3</v>
      </c>
      <c r="D257">
        <v>127.82899999999999</v>
      </c>
      <c r="E257">
        <v>16.228999999999999</v>
      </c>
      <c r="F257">
        <v>9.92</v>
      </c>
      <c r="G257">
        <v>-25.55</v>
      </c>
      <c r="H257">
        <v>115.04</v>
      </c>
      <c r="I257">
        <v>239.2</v>
      </c>
      <c r="J257">
        <v>3.8250000000000002</v>
      </c>
      <c r="K257">
        <v>3.3</v>
      </c>
      <c r="L257">
        <v>1.6E-2</v>
      </c>
      <c r="M257">
        <v>1</v>
      </c>
      <c r="N257" s="215" t="s">
        <v>1678</v>
      </c>
      <c r="O257">
        <v>20241001</v>
      </c>
    </row>
    <row r="258" spans="1:16" ht="12.75" customHeight="1">
      <c r="A258" s="213">
        <v>102</v>
      </c>
      <c r="B258" s="213"/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156"/>
      <c r="O258" s="213"/>
    </row>
    <row r="259" spans="1:16" ht="12.75" customHeight="1">
      <c r="A259" s="213">
        <v>103</v>
      </c>
      <c r="B259" s="213"/>
      <c r="C259" s="213"/>
      <c r="D259" s="213"/>
      <c r="E259" s="213"/>
      <c r="F259" s="213"/>
      <c r="G259" s="213"/>
      <c r="H259" s="213"/>
      <c r="I259" s="213"/>
      <c r="J259" s="213"/>
      <c r="K259" s="213"/>
      <c r="L259" s="213"/>
      <c r="M259" s="213"/>
      <c r="N259" s="156"/>
      <c r="O259" s="213"/>
    </row>
    <row r="260" spans="1:16" ht="12.75" customHeight="1">
      <c r="A260" s="213">
        <v>104</v>
      </c>
      <c r="B260" s="213"/>
      <c r="C260" s="213"/>
      <c r="D260" s="213"/>
      <c r="E260" s="213"/>
      <c r="F260" s="213"/>
      <c r="G260" s="213"/>
      <c r="H260" s="213"/>
      <c r="I260" s="213"/>
      <c r="J260" s="213"/>
      <c r="K260" s="213"/>
      <c r="L260" s="213"/>
      <c r="M260" s="213"/>
      <c r="N260" s="156"/>
      <c r="O260" s="213"/>
    </row>
    <row r="261" spans="1:16" ht="12.75" customHeight="1">
      <c r="A261" s="213">
        <v>105</v>
      </c>
      <c r="B261" s="213"/>
      <c r="C261" s="213"/>
      <c r="D261" s="213"/>
      <c r="E261" s="213"/>
      <c r="F261" s="213"/>
      <c r="G261" s="213"/>
      <c r="H261" s="213"/>
      <c r="I261" s="213"/>
      <c r="J261" s="213"/>
      <c r="K261" s="213"/>
      <c r="L261" s="213"/>
      <c r="M261" s="213"/>
      <c r="N261" s="156"/>
      <c r="O261" s="213"/>
    </row>
    <row r="262" spans="1:16" ht="12.75" customHeight="1">
      <c r="A262" t="s">
        <v>1679</v>
      </c>
      <c r="B262">
        <v>450</v>
      </c>
      <c r="C262" s="106">
        <v>3.7455000000000001E-3</v>
      </c>
      <c r="D262">
        <v>108.807</v>
      </c>
      <c r="E262">
        <v>11.297000000000001</v>
      </c>
      <c r="F262">
        <v>8.43</v>
      </c>
      <c r="G262">
        <v>-23.91</v>
      </c>
      <c r="H262">
        <v>97.92</v>
      </c>
      <c r="I262">
        <v>261.89999999999998</v>
      </c>
      <c r="J262">
        <v>5.1760000000000002</v>
      </c>
      <c r="K262">
        <v>5.3</v>
      </c>
      <c r="L262">
        <v>1.9800000000000002E-2</v>
      </c>
      <c r="M262">
        <v>1</v>
      </c>
      <c r="N262" s="215" t="s">
        <v>1680</v>
      </c>
      <c r="O262">
        <v>20241002</v>
      </c>
    </row>
    <row r="263" spans="1:16" ht="12.75" customHeight="1">
      <c r="A263" s="213">
        <v>107</v>
      </c>
      <c r="B263" s="213"/>
      <c r="C263" s="213"/>
      <c r="D263" s="213"/>
      <c r="E263" s="213"/>
      <c r="F263" s="213"/>
      <c r="G263" s="213"/>
      <c r="H263" s="213"/>
      <c r="I263" s="213"/>
      <c r="J263" s="213"/>
      <c r="K263" s="213"/>
      <c r="L263" s="213"/>
      <c r="M263" s="213"/>
      <c r="N263" s="156"/>
      <c r="O263" s="213"/>
    </row>
    <row r="264" spans="1:16" ht="12.75" customHeight="1">
      <c r="A264" s="213">
        <v>108</v>
      </c>
      <c r="B264" s="213"/>
      <c r="C264" s="213"/>
      <c r="D264" s="213"/>
      <c r="E264" s="213"/>
      <c r="F264" s="213"/>
      <c r="G264" s="213"/>
      <c r="H264" s="213"/>
      <c r="I264" s="213"/>
      <c r="J264" s="213"/>
      <c r="K264" s="213"/>
      <c r="L264" s="213"/>
      <c r="M264" s="213"/>
      <c r="N264" s="156"/>
      <c r="O264" s="213"/>
    </row>
    <row r="265" spans="1:16" ht="12.75" customHeight="1">
      <c r="A265" s="214" t="s">
        <v>1681</v>
      </c>
      <c r="B265" s="214">
        <v>450</v>
      </c>
      <c r="C265" s="106">
        <v>3.7455000000000001E-3</v>
      </c>
      <c r="D265" s="214">
        <v>60.284999999999997</v>
      </c>
      <c r="E265" s="214">
        <v>6.2539999999999996</v>
      </c>
      <c r="F265" s="214">
        <v>8.01</v>
      </c>
      <c r="G265" s="214">
        <v>-23.94</v>
      </c>
      <c r="H265" s="214">
        <v>54.26</v>
      </c>
      <c r="I265" s="214">
        <v>254.8</v>
      </c>
      <c r="J265" s="214">
        <v>2.0779999999999998</v>
      </c>
      <c r="K265" s="214">
        <v>3.8</v>
      </c>
      <c r="L265" s="214">
        <v>8.1600000000000006E-3</v>
      </c>
      <c r="M265" s="214">
        <v>1</v>
      </c>
      <c r="N265" s="215" t="s">
        <v>1682</v>
      </c>
      <c r="O265" s="214">
        <v>20241104</v>
      </c>
    </row>
    <row r="266" spans="1:16" ht="12.75" customHeight="1">
      <c r="A266" s="213">
        <v>110</v>
      </c>
      <c r="B266" s="213"/>
      <c r="C266" s="213"/>
      <c r="D266" s="213"/>
      <c r="E266" s="213"/>
      <c r="F266" s="213"/>
      <c r="G266" s="213"/>
      <c r="H266" s="213"/>
      <c r="I266" s="213"/>
      <c r="J266" s="213"/>
      <c r="K266" s="213"/>
      <c r="L266" s="213"/>
      <c r="M266" s="213"/>
      <c r="N266" s="156"/>
      <c r="O266" s="213"/>
    </row>
    <row r="267" spans="1:16" ht="12.75" customHeight="1">
      <c r="A267" s="213">
        <v>111</v>
      </c>
    </row>
    <row r="268" spans="1:16" ht="12.75" customHeight="1">
      <c r="A268" s="214" t="s">
        <v>1683</v>
      </c>
      <c r="B268" s="214">
        <v>450</v>
      </c>
      <c r="C268" s="106">
        <v>3.7455000000000001E-3</v>
      </c>
      <c r="D268" s="214">
        <v>302.44600000000003</v>
      </c>
      <c r="E268" s="214">
        <v>33.963999999999999</v>
      </c>
      <c r="F268" s="214">
        <v>9.08</v>
      </c>
      <c r="G268" s="214">
        <v>-24.9</v>
      </c>
      <c r="H268" s="214">
        <v>272.2</v>
      </c>
      <c r="I268" s="214">
        <v>245.1</v>
      </c>
      <c r="J268" s="214">
        <v>11.941000000000001</v>
      </c>
      <c r="K268" s="214">
        <v>4.4000000000000004</v>
      </c>
      <c r="L268" s="214">
        <v>4.87E-2</v>
      </c>
      <c r="M268" s="214">
        <v>1</v>
      </c>
      <c r="N268" s="215" t="s">
        <v>1684</v>
      </c>
      <c r="O268" s="214">
        <v>20241126</v>
      </c>
      <c r="P268" s="214"/>
    </row>
    <row r="269" spans="1:16" ht="12.75" customHeight="1">
      <c r="A269" s="213">
        <v>113</v>
      </c>
      <c r="N269" s="156"/>
    </row>
    <row r="270" spans="1:16" ht="12.75" customHeight="1">
      <c r="A270" s="213">
        <v>114</v>
      </c>
      <c r="N270" s="156"/>
    </row>
    <row r="271" spans="1:16" ht="12.75" customHeight="1">
      <c r="A271" s="213">
        <v>115</v>
      </c>
      <c r="N271" s="156"/>
    </row>
    <row r="272" spans="1:16" ht="12.75" customHeight="1">
      <c r="A272" s="213">
        <v>116</v>
      </c>
      <c r="N272" s="156"/>
    </row>
    <row r="273" spans="1:16" ht="12.75" customHeight="1">
      <c r="A273" s="213">
        <v>117</v>
      </c>
    </row>
    <row r="274" spans="1:16" ht="12.75" customHeight="1">
      <c r="A274" s="213">
        <v>118</v>
      </c>
    </row>
    <row r="275" spans="1:16" ht="12.75" customHeight="1">
      <c r="A275" s="214" t="s">
        <v>1685</v>
      </c>
      <c r="B275" s="214">
        <v>450</v>
      </c>
      <c r="C275" s="106">
        <v>3.7455000000000001E-3</v>
      </c>
      <c r="D275" s="214">
        <v>171.929</v>
      </c>
      <c r="E275" s="214">
        <v>15.303000000000001</v>
      </c>
      <c r="F275" s="214">
        <v>7.56</v>
      </c>
      <c r="G275" s="214">
        <v>-26.32</v>
      </c>
      <c r="H275" s="214">
        <v>154.72999999999999</v>
      </c>
      <c r="I275" s="214">
        <v>303.39999999999998</v>
      </c>
      <c r="J275" s="214">
        <v>9.4949999999999992</v>
      </c>
      <c r="K275" s="214">
        <v>6.1</v>
      </c>
      <c r="L275" s="214">
        <v>3.1300000000000001E-2</v>
      </c>
      <c r="M275" s="214">
        <v>1</v>
      </c>
      <c r="N275" s="215" t="s">
        <v>1686</v>
      </c>
      <c r="O275" s="214">
        <v>20241127</v>
      </c>
      <c r="P275" s="214"/>
    </row>
    <row r="276" spans="1:16" ht="12.75" customHeight="1">
      <c r="A276" s="213">
        <v>120</v>
      </c>
    </row>
    <row r="277" spans="1:16" ht="12.75" customHeight="1">
      <c r="A277" s="213">
        <v>121</v>
      </c>
    </row>
    <row r="278" spans="1:16" ht="12.75" customHeight="1">
      <c r="A278" s="213">
        <v>122</v>
      </c>
    </row>
    <row r="279" spans="1:16" ht="12.75" customHeight="1">
      <c r="A279" s="213">
        <v>123</v>
      </c>
    </row>
    <row r="280" spans="1:16" ht="12.75" customHeight="1">
      <c r="A280" s="213">
        <v>124</v>
      </c>
    </row>
    <row r="281" spans="1:16" ht="12.75" customHeight="1">
      <c r="A281" s="214" t="s">
        <v>1687</v>
      </c>
      <c r="B281" s="214">
        <v>450</v>
      </c>
      <c r="C281" s="106">
        <v>3.7455000000000001E-3</v>
      </c>
      <c r="D281" s="214">
        <v>171.72900000000001</v>
      </c>
      <c r="E281" s="214">
        <v>15.407999999999999</v>
      </c>
      <c r="F281" s="214">
        <v>8.14</v>
      </c>
      <c r="G281" s="214">
        <v>-22.89</v>
      </c>
      <c r="H281" s="214">
        <v>154.56</v>
      </c>
      <c r="I281" s="214">
        <v>270.60000000000002</v>
      </c>
      <c r="J281" s="214">
        <v>7.6159999999999997</v>
      </c>
      <c r="K281" s="214">
        <v>4.9000000000000004</v>
      </c>
      <c r="L281" s="214">
        <v>2.81E-2</v>
      </c>
      <c r="M281" s="214">
        <v>1</v>
      </c>
      <c r="N281" s="215" t="s">
        <v>1688</v>
      </c>
      <c r="O281" s="214">
        <v>20241126</v>
      </c>
      <c r="P281" s="214"/>
    </row>
    <row r="282" spans="1:16" ht="12.75" customHeight="1">
      <c r="A282" s="213">
        <v>126</v>
      </c>
    </row>
    <row r="283" spans="1:16" ht="12.75" customHeight="1">
      <c r="A283" s="213">
        <v>127</v>
      </c>
    </row>
    <row r="284" spans="1:16" ht="12.75" customHeight="1">
      <c r="A284" s="213">
        <v>128</v>
      </c>
    </row>
    <row r="285" spans="1:16" ht="12.75" customHeight="1">
      <c r="A285" s="213">
        <v>129</v>
      </c>
    </row>
    <row r="286" spans="1:16" ht="12.75" customHeight="1">
      <c r="A286" s="214" t="s">
        <v>1689</v>
      </c>
      <c r="B286" s="214">
        <v>450</v>
      </c>
      <c r="C286" s="106">
        <v>3.7455000000000001E-3</v>
      </c>
      <c r="D286" s="214">
        <v>172.44800000000001</v>
      </c>
      <c r="E286" s="214">
        <v>15.781000000000001</v>
      </c>
      <c r="F286" s="214">
        <v>8.4</v>
      </c>
      <c r="G286" s="214">
        <v>-25.12</v>
      </c>
      <c r="H286" s="214">
        <v>155.19999999999999</v>
      </c>
      <c r="I286" s="214">
        <v>294.2</v>
      </c>
      <c r="J286" s="214">
        <v>8.9760000000000009</v>
      </c>
      <c r="K286" s="214">
        <v>5.8</v>
      </c>
      <c r="L286" s="214">
        <v>3.0499999999999999E-2</v>
      </c>
      <c r="M286" s="214">
        <v>1</v>
      </c>
      <c r="N286" s="215" t="s">
        <v>1690</v>
      </c>
      <c r="O286" s="214">
        <v>20241127</v>
      </c>
    </row>
    <row r="287" spans="1:16" ht="12.75" customHeight="1">
      <c r="A287" s="213">
        <v>131</v>
      </c>
    </row>
    <row r="288" spans="1:16" ht="12.75" customHeight="1">
      <c r="A288" s="213">
        <v>132</v>
      </c>
    </row>
    <row r="289" spans="1:15" ht="12.75" customHeight="1">
      <c r="A289" s="213">
        <v>133</v>
      </c>
    </row>
    <row r="290" spans="1:15" ht="12.75" customHeight="1">
      <c r="A290" s="213">
        <v>134</v>
      </c>
    </row>
    <row r="291" spans="1:15" ht="12.75" customHeight="1">
      <c r="A291" s="213">
        <v>135</v>
      </c>
    </row>
    <row r="292" spans="1:15" ht="12.75" customHeight="1">
      <c r="A292" t="s">
        <v>1691</v>
      </c>
      <c r="B292">
        <v>450</v>
      </c>
      <c r="C292" s="106">
        <v>3.7455000000000001E-3</v>
      </c>
      <c r="D292">
        <v>132.422</v>
      </c>
      <c r="E292">
        <v>15.182</v>
      </c>
      <c r="F292">
        <v>9.69</v>
      </c>
      <c r="G292">
        <v>-25.07</v>
      </c>
      <c r="H292">
        <v>119.18</v>
      </c>
      <c r="I292">
        <v>294</v>
      </c>
      <c r="J292">
        <v>3.677</v>
      </c>
      <c r="K292">
        <v>3.1</v>
      </c>
      <c r="L292">
        <v>1.2500000000000001E-2</v>
      </c>
      <c r="M292">
        <v>1</v>
      </c>
      <c r="N292" s="215" t="s">
        <v>1692</v>
      </c>
      <c r="O292">
        <v>20241128</v>
      </c>
    </row>
    <row r="293" spans="1:15" ht="12.75" customHeight="1">
      <c r="A293" s="213">
        <v>137</v>
      </c>
    </row>
    <row r="294" spans="1:15" ht="12.75" customHeight="1">
      <c r="A294" s="213">
        <v>138</v>
      </c>
    </row>
    <row r="295" spans="1:15" ht="12.75" customHeight="1">
      <c r="A295" t="s">
        <v>1693</v>
      </c>
      <c r="B295">
        <v>450</v>
      </c>
      <c r="C295">
        <v>3.7455000000000001E-3</v>
      </c>
      <c r="D295">
        <v>71.94</v>
      </c>
      <c r="E295">
        <v>8.2970000000000006</v>
      </c>
      <c r="F295">
        <v>9.6300000000000008</v>
      </c>
      <c r="G295">
        <v>-25.42</v>
      </c>
      <c r="H295">
        <v>64.75</v>
      </c>
      <c r="I295">
        <v>329.3</v>
      </c>
      <c r="J295">
        <v>2.1179999999999999</v>
      </c>
      <c r="K295">
        <v>3.3</v>
      </c>
      <c r="L295">
        <v>6.43E-3</v>
      </c>
      <c r="M295">
        <v>1</v>
      </c>
      <c r="N295" s="218" t="s">
        <v>1694</v>
      </c>
      <c r="O295">
        <v>20241129</v>
      </c>
    </row>
    <row r="296" spans="1:15" ht="12.75" customHeight="1">
      <c r="A296" s="213">
        <v>140</v>
      </c>
    </row>
    <row r="297" spans="1:15" ht="12.75" customHeight="1">
      <c r="A297" s="213">
        <v>141</v>
      </c>
    </row>
    <row r="298" spans="1:15" ht="12.75" customHeight="1">
      <c r="A298" s="213">
        <v>142</v>
      </c>
    </row>
    <row r="299" spans="1:15" ht="12.75" customHeight="1">
      <c r="A299" s="213">
        <v>143</v>
      </c>
    </row>
    <row r="300" spans="1:15" ht="12.75" customHeight="1">
      <c r="A300" s="213">
        <v>144</v>
      </c>
    </row>
    <row r="301" spans="1:15" ht="12.75" customHeight="1">
      <c r="A301" t="s">
        <v>1695</v>
      </c>
      <c r="B301">
        <v>450</v>
      </c>
      <c r="C301" s="106">
        <v>3.7455000000000001E-3</v>
      </c>
      <c r="D301">
        <v>77.197999999999993</v>
      </c>
      <c r="E301">
        <v>7.4560000000000004</v>
      </c>
      <c r="F301">
        <v>7.94</v>
      </c>
      <c r="G301">
        <v>-24.68</v>
      </c>
      <c r="H301">
        <v>69.48</v>
      </c>
      <c r="I301">
        <v>244.6</v>
      </c>
      <c r="J301">
        <v>2.7290000000000001</v>
      </c>
      <c r="K301">
        <v>3.9</v>
      </c>
      <c r="L301">
        <v>1.12E-2</v>
      </c>
      <c r="M301">
        <v>1</v>
      </c>
      <c r="N301" s="215" t="s">
        <v>1696</v>
      </c>
      <c r="O301">
        <v>20241128</v>
      </c>
    </row>
    <row r="302" spans="1:15" ht="12.75" customHeight="1">
      <c r="A302" s="213">
        <v>146</v>
      </c>
    </row>
    <row r="303" spans="1:15" ht="12.75" customHeight="1">
      <c r="A303" s="213">
        <v>147</v>
      </c>
    </row>
    <row r="304" spans="1:15" ht="12.75" customHeight="1">
      <c r="A304" t="s">
        <v>1697</v>
      </c>
      <c r="B304">
        <v>450</v>
      </c>
      <c r="C304" s="106">
        <v>3.7455000000000001E-3</v>
      </c>
      <c r="D304">
        <v>194.92099999999999</v>
      </c>
      <c r="E304">
        <v>20.311</v>
      </c>
      <c r="F304">
        <v>7.4</v>
      </c>
      <c r="G304">
        <v>-19.64</v>
      </c>
      <c r="H304">
        <v>175.43</v>
      </c>
      <c r="I304">
        <v>235.9</v>
      </c>
      <c r="J304">
        <v>6.827</v>
      </c>
      <c r="K304">
        <v>3.9</v>
      </c>
      <c r="L304">
        <v>2.8899999999999999E-2</v>
      </c>
      <c r="M304">
        <v>1</v>
      </c>
      <c r="N304" s="215" t="s">
        <v>1698</v>
      </c>
      <c r="O304">
        <v>20241128</v>
      </c>
    </row>
    <row r="305" spans="1:1" ht="12.75" customHeight="1">
      <c r="A305" s="213">
        <v>149</v>
      </c>
    </row>
    <row r="306" spans="1:1" ht="12.75" customHeight="1"/>
    <row r="307" spans="1:1" ht="12.75" customHeight="1"/>
    <row r="308" spans="1:1" ht="12.75" customHeight="1"/>
    <row r="309" spans="1:1" ht="12.75" customHeight="1"/>
    <row r="310" spans="1:1" ht="12.75" customHeight="1"/>
    <row r="311" spans="1:1" ht="12.75" customHeight="1"/>
    <row r="312" spans="1:1" ht="12.75" customHeight="1"/>
    <row r="313" spans="1:1" ht="12.75" customHeight="1"/>
    <row r="314" spans="1:1" ht="12.75" customHeight="1"/>
    <row r="315" spans="1:1" ht="12.75" customHeight="1"/>
    <row r="316" spans="1:1" ht="12.75" customHeight="1"/>
    <row r="317" spans="1:1" ht="12.75" customHeight="1"/>
    <row r="318" spans="1:1" ht="12.75" customHeight="1"/>
    <row r="319" spans="1:1" ht="12.75" customHeight="1"/>
    <row r="320" spans="1:1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8749999999999998" right="0.78749999999999998" top="1.05277777777778" bottom="1.05277777777778" header="0" footer="0"/>
  <pageSetup paperSize="9" orientation="portrait" horizontalDpi="300" verticalDpi="300"/>
  <headerFooter>
    <oddHeader>&amp;Cffffff&amp;A</oddHeader>
    <oddFooter>&amp;CffffffStrona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000"/>
  <sheetViews>
    <sheetView zoomScaleNormal="100" workbookViewId="0"/>
  </sheetViews>
  <sheetFormatPr defaultColWidth="12.7109375" defaultRowHeight="12.75"/>
  <cols>
    <col min="1" max="39" width="11.5703125" customWidth="1"/>
  </cols>
  <sheetData>
    <row r="1" spans="1:39" ht="14.25" customHeight="1">
      <c r="A1" s="135" t="s">
        <v>168</v>
      </c>
      <c r="B1" s="4" t="s">
        <v>169</v>
      </c>
      <c r="C1" s="4"/>
      <c r="D1" s="4"/>
      <c r="E1" s="3">
        <v>0.8</v>
      </c>
      <c r="F1" s="3"/>
      <c r="G1" s="3"/>
      <c r="H1" s="4">
        <v>0.6</v>
      </c>
      <c r="I1" s="4"/>
      <c r="J1" s="4"/>
      <c r="K1" s="3">
        <v>0.4</v>
      </c>
      <c r="L1" s="3"/>
      <c r="M1" s="3"/>
      <c r="N1" s="3">
        <v>0.2</v>
      </c>
      <c r="O1" s="3"/>
      <c r="P1" s="3"/>
      <c r="Q1" s="3" t="s">
        <v>170</v>
      </c>
      <c r="R1" s="3"/>
      <c r="S1" s="3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</row>
    <row r="2" spans="1:39" ht="24.75" customHeight="1">
      <c r="A2" s="130" t="s">
        <v>171</v>
      </c>
      <c r="B2" s="130" t="s">
        <v>172</v>
      </c>
      <c r="C2" s="130" t="s">
        <v>173</v>
      </c>
      <c r="D2" s="136" t="s">
        <v>174</v>
      </c>
      <c r="E2" s="130" t="s">
        <v>172</v>
      </c>
      <c r="F2" s="130" t="s">
        <v>173</v>
      </c>
      <c r="G2" s="137" t="s">
        <v>174</v>
      </c>
      <c r="H2" s="130" t="s">
        <v>172</v>
      </c>
      <c r="I2" s="130" t="s">
        <v>173</v>
      </c>
      <c r="J2" s="138" t="s">
        <v>174</v>
      </c>
      <c r="K2" s="130" t="s">
        <v>172</v>
      </c>
      <c r="L2" s="130" t="s">
        <v>173</v>
      </c>
      <c r="M2" s="139" t="s">
        <v>174</v>
      </c>
      <c r="N2" s="130" t="s">
        <v>172</v>
      </c>
      <c r="O2" s="130" t="s">
        <v>173</v>
      </c>
      <c r="P2" s="140" t="s">
        <v>174</v>
      </c>
      <c r="Q2" s="130" t="s">
        <v>172</v>
      </c>
      <c r="R2" s="130" t="s">
        <v>173</v>
      </c>
      <c r="S2" s="141" t="s">
        <v>174</v>
      </c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0"/>
      <c r="AF2" s="130"/>
      <c r="AG2" s="4"/>
      <c r="AH2" s="4"/>
      <c r="AI2" s="4"/>
      <c r="AJ2" s="4"/>
      <c r="AK2" s="4"/>
      <c r="AL2" s="4"/>
      <c r="AM2" s="4"/>
    </row>
    <row r="3" spans="1:39" ht="14.25" customHeight="1">
      <c r="A3" s="142" t="s">
        <v>175</v>
      </c>
      <c r="B3" s="143">
        <v>4.34</v>
      </c>
      <c r="C3" s="143">
        <v>13.85</v>
      </c>
      <c r="D3" s="143">
        <f t="shared" ref="D3:D34" si="0">C3-B3</f>
        <v>9.51</v>
      </c>
      <c r="E3" s="144">
        <v>4.37</v>
      </c>
      <c r="F3" s="144">
        <v>12.85</v>
      </c>
      <c r="G3" s="144">
        <f t="shared" ref="G3:G34" si="1">F3-E3</f>
        <v>8.48</v>
      </c>
      <c r="H3" s="145">
        <v>4.3899999999999997</v>
      </c>
      <c r="I3" s="145">
        <v>14.04</v>
      </c>
      <c r="J3" s="145">
        <f t="shared" ref="J3:J34" si="2">I3-H3</f>
        <v>9.6499999999999986</v>
      </c>
      <c r="K3" s="146">
        <v>4.38</v>
      </c>
      <c r="L3" s="146">
        <v>13.27</v>
      </c>
      <c r="M3" s="146">
        <f t="shared" ref="M3:M34" si="3">L3-K3</f>
        <v>8.89</v>
      </c>
      <c r="N3" s="147">
        <v>4.3600000000000003</v>
      </c>
      <c r="O3" s="147">
        <v>12.78</v>
      </c>
      <c r="P3" s="147">
        <f t="shared" ref="P3:P34" si="4">O3-N3</f>
        <v>8.4199999999999982</v>
      </c>
      <c r="Q3" s="148">
        <v>4.42</v>
      </c>
      <c r="R3" s="148">
        <v>11.95</v>
      </c>
      <c r="S3" s="148">
        <f t="shared" ref="S3:S34" si="5">R3-Q3</f>
        <v>7.5299999999999994</v>
      </c>
      <c r="T3" s="130"/>
      <c r="U3" s="130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4.25" customHeight="1">
      <c r="A4" s="142" t="s">
        <v>176</v>
      </c>
      <c r="B4" s="143">
        <v>4.3600000000000003</v>
      </c>
      <c r="C4" s="143">
        <v>13.91</v>
      </c>
      <c r="D4" s="143">
        <f t="shared" si="0"/>
        <v>9.5500000000000007</v>
      </c>
      <c r="E4" s="144">
        <v>4.42</v>
      </c>
      <c r="F4" s="144">
        <v>14.08</v>
      </c>
      <c r="G4" s="144">
        <f t="shared" si="1"/>
        <v>9.66</v>
      </c>
      <c r="H4" s="145">
        <v>4.34</v>
      </c>
      <c r="I4" s="145">
        <v>14.39</v>
      </c>
      <c r="J4" s="145">
        <f t="shared" si="2"/>
        <v>10.050000000000001</v>
      </c>
      <c r="K4" s="146">
        <v>4.4000000000000004</v>
      </c>
      <c r="L4" s="146">
        <v>14.73</v>
      </c>
      <c r="M4" s="146">
        <f t="shared" si="3"/>
        <v>10.33</v>
      </c>
      <c r="N4" s="147">
        <v>4.37</v>
      </c>
      <c r="O4" s="147">
        <v>13.82</v>
      </c>
      <c r="P4" s="147">
        <f t="shared" si="4"/>
        <v>9.4499999999999993</v>
      </c>
      <c r="Q4" s="148">
        <v>4.38</v>
      </c>
      <c r="R4" s="148">
        <v>13.84</v>
      </c>
      <c r="S4" s="148">
        <f t="shared" si="5"/>
        <v>9.4600000000000009</v>
      </c>
      <c r="T4" s="135"/>
      <c r="U4" s="135"/>
      <c r="V4" s="135"/>
      <c r="W4" s="135"/>
      <c r="X4" s="135"/>
      <c r="Y4" s="135"/>
      <c r="Z4" s="135"/>
      <c r="AA4" s="130"/>
      <c r="AB4" s="130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4.25" customHeight="1">
      <c r="A5" s="142" t="s">
        <v>177</v>
      </c>
      <c r="B5" s="143">
        <v>4.38</v>
      </c>
      <c r="C5" s="143">
        <v>13.8</v>
      </c>
      <c r="D5" s="143">
        <f t="shared" si="0"/>
        <v>9.4200000000000017</v>
      </c>
      <c r="E5" s="144">
        <v>4.3899999999999997</v>
      </c>
      <c r="F5" s="144">
        <v>12.94</v>
      </c>
      <c r="G5" s="144">
        <f t="shared" si="1"/>
        <v>8.5500000000000007</v>
      </c>
      <c r="H5" s="145">
        <v>4.38</v>
      </c>
      <c r="I5" s="145">
        <v>13.82</v>
      </c>
      <c r="J5" s="145">
        <f t="shared" si="2"/>
        <v>9.4400000000000013</v>
      </c>
      <c r="K5" s="146">
        <v>4.3600000000000003</v>
      </c>
      <c r="L5" s="146">
        <v>13.53</v>
      </c>
      <c r="M5" s="146">
        <f t="shared" si="3"/>
        <v>9.1699999999999982</v>
      </c>
      <c r="N5" s="147">
        <v>4.3899999999999997</v>
      </c>
      <c r="O5" s="147">
        <v>13.53</v>
      </c>
      <c r="P5" s="147">
        <f t="shared" si="4"/>
        <v>9.14</v>
      </c>
      <c r="Q5" s="148">
        <v>4.3499999999999996</v>
      </c>
      <c r="R5" s="148">
        <v>11.8</v>
      </c>
      <c r="S5" s="148">
        <f t="shared" si="5"/>
        <v>7.4500000000000011</v>
      </c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0"/>
      <c r="AI5" s="130"/>
      <c r="AJ5" s="4"/>
      <c r="AK5" s="4"/>
      <c r="AL5" s="4"/>
      <c r="AM5" s="4"/>
    </row>
    <row r="6" spans="1:39" ht="14.25" customHeight="1">
      <c r="A6" s="142" t="s">
        <v>178</v>
      </c>
      <c r="B6" s="143">
        <v>4.37</v>
      </c>
      <c r="C6" s="143">
        <v>14.74</v>
      </c>
      <c r="D6" s="143">
        <f t="shared" si="0"/>
        <v>10.370000000000001</v>
      </c>
      <c r="E6" s="144">
        <v>4.41</v>
      </c>
      <c r="F6" s="144">
        <v>14.38</v>
      </c>
      <c r="G6" s="144">
        <f t="shared" si="1"/>
        <v>9.9700000000000006</v>
      </c>
      <c r="H6" s="145">
        <v>4.37</v>
      </c>
      <c r="I6" s="145">
        <v>14.03</v>
      </c>
      <c r="J6" s="145">
        <f t="shared" si="2"/>
        <v>9.66</v>
      </c>
      <c r="K6" s="146">
        <v>4.38</v>
      </c>
      <c r="L6" s="146">
        <v>14.39</v>
      </c>
      <c r="M6" s="146">
        <f t="shared" si="3"/>
        <v>10.010000000000002</v>
      </c>
      <c r="N6" s="147">
        <v>4.3499999999999996</v>
      </c>
      <c r="O6" s="147">
        <v>13.75</v>
      </c>
      <c r="P6" s="147">
        <f t="shared" si="4"/>
        <v>9.4</v>
      </c>
      <c r="Q6" s="148">
        <v>4.3499999999999996</v>
      </c>
      <c r="R6" s="148">
        <v>13.23</v>
      </c>
      <c r="S6" s="148">
        <f t="shared" si="5"/>
        <v>8.8800000000000008</v>
      </c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</row>
    <row r="7" spans="1:39" ht="14.25" customHeight="1">
      <c r="A7" s="142" t="s">
        <v>179</v>
      </c>
      <c r="B7" s="143">
        <v>4.41</v>
      </c>
      <c r="C7" s="143">
        <v>13.95</v>
      </c>
      <c r="D7" s="143">
        <f t="shared" si="0"/>
        <v>9.5399999999999991</v>
      </c>
      <c r="E7" s="144">
        <v>4.37</v>
      </c>
      <c r="F7" s="144">
        <v>12.29</v>
      </c>
      <c r="G7" s="144">
        <f t="shared" si="1"/>
        <v>7.919999999999999</v>
      </c>
      <c r="H7" s="145">
        <v>4.37</v>
      </c>
      <c r="I7" s="145">
        <v>14.2</v>
      </c>
      <c r="J7" s="145">
        <f t="shared" si="2"/>
        <v>9.8299999999999983</v>
      </c>
      <c r="K7" s="146">
        <v>4.3899999999999997</v>
      </c>
      <c r="L7" s="146">
        <v>14.38</v>
      </c>
      <c r="M7" s="146">
        <f t="shared" si="3"/>
        <v>9.990000000000002</v>
      </c>
      <c r="N7" s="147">
        <v>4.38</v>
      </c>
      <c r="O7" s="147">
        <v>14.36</v>
      </c>
      <c r="P7" s="147">
        <f t="shared" si="4"/>
        <v>9.98</v>
      </c>
      <c r="Q7" s="148">
        <v>4.34</v>
      </c>
      <c r="R7" s="148">
        <v>13.05</v>
      </c>
      <c r="S7" s="148">
        <f t="shared" si="5"/>
        <v>8.7100000000000009</v>
      </c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</row>
    <row r="8" spans="1:39" ht="14.25" customHeight="1">
      <c r="A8" s="142" t="s">
        <v>180</v>
      </c>
      <c r="B8" s="143">
        <v>4.37</v>
      </c>
      <c r="C8" s="143">
        <v>14.38</v>
      </c>
      <c r="D8" s="143">
        <f t="shared" si="0"/>
        <v>10.010000000000002</v>
      </c>
      <c r="E8" s="144">
        <v>4.34</v>
      </c>
      <c r="F8" s="144">
        <v>13.08</v>
      </c>
      <c r="G8" s="144">
        <f t="shared" si="1"/>
        <v>8.74</v>
      </c>
      <c r="H8" s="145">
        <v>4.41</v>
      </c>
      <c r="I8" s="145">
        <v>14.93</v>
      </c>
      <c r="J8" s="145">
        <f t="shared" si="2"/>
        <v>10.52</v>
      </c>
      <c r="K8" s="146">
        <v>4.37</v>
      </c>
      <c r="L8" s="146">
        <v>15.13</v>
      </c>
      <c r="M8" s="146">
        <f t="shared" si="3"/>
        <v>10.760000000000002</v>
      </c>
      <c r="N8" s="147">
        <v>4.3499999999999996</v>
      </c>
      <c r="O8" s="147">
        <v>14.87</v>
      </c>
      <c r="P8" s="147">
        <f t="shared" si="4"/>
        <v>10.52</v>
      </c>
      <c r="Q8" s="148">
        <v>4.37</v>
      </c>
      <c r="R8" s="148">
        <v>14.27</v>
      </c>
      <c r="S8" s="148">
        <f t="shared" si="5"/>
        <v>9.8999999999999986</v>
      </c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</row>
    <row r="9" spans="1:39" ht="14.25" customHeight="1">
      <c r="A9" s="142" t="s">
        <v>181</v>
      </c>
      <c r="B9" s="143">
        <v>4.3099999999999996</v>
      </c>
      <c r="C9" s="143">
        <v>14.9</v>
      </c>
      <c r="D9" s="143">
        <f t="shared" si="0"/>
        <v>10.59</v>
      </c>
      <c r="E9" s="144">
        <v>4.34</v>
      </c>
      <c r="F9" s="144">
        <v>8.6</v>
      </c>
      <c r="G9" s="144">
        <f t="shared" si="1"/>
        <v>4.26</v>
      </c>
      <c r="H9" s="145">
        <v>4.37</v>
      </c>
      <c r="I9" s="145">
        <v>13.29</v>
      </c>
      <c r="J9" s="145">
        <f t="shared" si="2"/>
        <v>8.9199999999999982</v>
      </c>
      <c r="K9" s="146">
        <v>4.3499999999999996</v>
      </c>
      <c r="L9" s="146">
        <v>14.59</v>
      </c>
      <c r="M9" s="146">
        <f t="shared" si="3"/>
        <v>10.24</v>
      </c>
      <c r="N9" s="147">
        <v>4.3600000000000003</v>
      </c>
      <c r="O9" s="147">
        <v>14.35</v>
      </c>
      <c r="P9" s="147">
        <f t="shared" si="4"/>
        <v>9.9899999999999984</v>
      </c>
      <c r="Q9" s="148">
        <v>4.3600000000000003</v>
      </c>
      <c r="R9" s="148">
        <v>13.21</v>
      </c>
      <c r="S9" s="148">
        <f t="shared" si="5"/>
        <v>8.8500000000000014</v>
      </c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</row>
    <row r="10" spans="1:39" ht="14.25" customHeight="1">
      <c r="A10" s="142" t="s">
        <v>182</v>
      </c>
      <c r="B10" s="143">
        <v>4.3600000000000003</v>
      </c>
      <c r="C10" s="143">
        <v>14.2</v>
      </c>
      <c r="D10" s="143">
        <f t="shared" si="0"/>
        <v>9.84</v>
      </c>
      <c r="E10" s="144">
        <v>4.37</v>
      </c>
      <c r="F10" s="144">
        <v>14.11</v>
      </c>
      <c r="G10" s="144">
        <f t="shared" si="1"/>
        <v>9.7399999999999984</v>
      </c>
      <c r="H10" s="145">
        <v>4.41</v>
      </c>
      <c r="I10" s="145">
        <v>14.17</v>
      </c>
      <c r="J10" s="145">
        <f t="shared" si="2"/>
        <v>9.76</v>
      </c>
      <c r="K10" s="146">
        <v>4.3600000000000003</v>
      </c>
      <c r="L10" s="146">
        <v>14.53</v>
      </c>
      <c r="M10" s="146">
        <f t="shared" si="3"/>
        <v>10.169999999999998</v>
      </c>
      <c r="N10" s="147">
        <v>4.3600000000000003</v>
      </c>
      <c r="O10" s="147">
        <v>14.22</v>
      </c>
      <c r="P10" s="147">
        <f t="shared" si="4"/>
        <v>9.86</v>
      </c>
      <c r="Q10" s="148">
        <v>4.41</v>
      </c>
      <c r="R10" s="148">
        <v>11.88</v>
      </c>
      <c r="S10" s="148">
        <f t="shared" si="5"/>
        <v>7.4700000000000006</v>
      </c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</row>
    <row r="11" spans="1:39" ht="14.25" customHeight="1">
      <c r="A11" s="142" t="s">
        <v>183</v>
      </c>
      <c r="B11" s="143">
        <v>4.37</v>
      </c>
      <c r="C11" s="143">
        <v>14.99</v>
      </c>
      <c r="D11" s="143">
        <f t="shared" si="0"/>
        <v>10.620000000000001</v>
      </c>
      <c r="E11" s="144">
        <v>4.3099999999999996</v>
      </c>
      <c r="F11" s="144">
        <v>12.68</v>
      </c>
      <c r="G11" s="144">
        <f t="shared" si="1"/>
        <v>8.370000000000001</v>
      </c>
      <c r="H11" s="145">
        <v>4.3600000000000003</v>
      </c>
      <c r="I11" s="145">
        <v>13.75</v>
      </c>
      <c r="J11" s="145">
        <f t="shared" si="2"/>
        <v>9.39</v>
      </c>
      <c r="K11" s="146">
        <v>4.3499999999999996</v>
      </c>
      <c r="L11" s="146">
        <v>14.48</v>
      </c>
      <c r="M11" s="146">
        <f t="shared" si="3"/>
        <v>10.130000000000001</v>
      </c>
      <c r="N11" s="147">
        <v>4.4000000000000004</v>
      </c>
      <c r="O11" s="147">
        <v>14.42</v>
      </c>
      <c r="P11" s="147">
        <f t="shared" si="4"/>
        <v>10.02</v>
      </c>
      <c r="Q11" s="148">
        <v>4.37</v>
      </c>
      <c r="R11" s="148">
        <v>13.65</v>
      </c>
      <c r="S11" s="148">
        <f t="shared" si="5"/>
        <v>9.2800000000000011</v>
      </c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</row>
    <row r="12" spans="1:39" ht="14.25" customHeight="1">
      <c r="A12" s="142" t="s">
        <v>184</v>
      </c>
      <c r="B12" s="143">
        <v>4.3600000000000003</v>
      </c>
      <c r="C12" s="143">
        <v>14.02</v>
      </c>
      <c r="D12" s="143">
        <f t="shared" si="0"/>
        <v>9.66</v>
      </c>
      <c r="E12" s="144">
        <v>4.42</v>
      </c>
      <c r="F12" s="144">
        <v>13.24</v>
      </c>
      <c r="G12" s="144">
        <f t="shared" si="1"/>
        <v>8.82</v>
      </c>
      <c r="H12" s="145">
        <v>4.4000000000000004</v>
      </c>
      <c r="I12" s="145">
        <v>14.01</v>
      </c>
      <c r="J12" s="145">
        <f t="shared" si="2"/>
        <v>9.61</v>
      </c>
      <c r="K12" s="146">
        <v>4.41</v>
      </c>
      <c r="L12" s="146">
        <v>13.95</v>
      </c>
      <c r="M12" s="146">
        <f t="shared" si="3"/>
        <v>9.5399999999999991</v>
      </c>
      <c r="N12" s="147">
        <v>4.4000000000000004</v>
      </c>
      <c r="O12" s="147">
        <v>13.55</v>
      </c>
      <c r="P12" s="147">
        <f t="shared" si="4"/>
        <v>9.15</v>
      </c>
      <c r="Q12" s="148">
        <v>4.3600000000000003</v>
      </c>
      <c r="R12" s="148">
        <v>12.45</v>
      </c>
      <c r="S12" s="148">
        <f t="shared" si="5"/>
        <v>8.09</v>
      </c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</row>
    <row r="13" spans="1:39" ht="14.25" customHeight="1">
      <c r="A13" s="142" t="s">
        <v>185</v>
      </c>
      <c r="B13" s="143">
        <v>4.3899999999999997</v>
      </c>
      <c r="C13" s="143">
        <v>12.71</v>
      </c>
      <c r="D13" s="143">
        <f t="shared" si="0"/>
        <v>8.32</v>
      </c>
      <c r="E13" s="144">
        <v>4.32</v>
      </c>
      <c r="F13" s="144">
        <v>10.62</v>
      </c>
      <c r="G13" s="144">
        <f t="shared" si="1"/>
        <v>6.2999999999999989</v>
      </c>
      <c r="H13" s="145">
        <v>4.37</v>
      </c>
      <c r="I13" s="145">
        <v>11.78</v>
      </c>
      <c r="J13" s="145">
        <f t="shared" si="2"/>
        <v>7.4099999999999993</v>
      </c>
      <c r="K13" s="146">
        <v>4.46</v>
      </c>
      <c r="L13" s="146">
        <v>13.37</v>
      </c>
      <c r="M13" s="146">
        <f t="shared" si="3"/>
        <v>8.91</v>
      </c>
      <c r="N13" s="147">
        <v>4.33</v>
      </c>
      <c r="O13" s="147">
        <v>13.55</v>
      </c>
      <c r="P13" s="147">
        <f t="shared" si="4"/>
        <v>9.2200000000000006</v>
      </c>
      <c r="Q13" s="148">
        <v>4.37</v>
      </c>
      <c r="R13" s="148">
        <v>12.9</v>
      </c>
      <c r="S13" s="148">
        <f t="shared" si="5"/>
        <v>8.5300000000000011</v>
      </c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</row>
    <row r="14" spans="1:39" ht="14.25" customHeight="1">
      <c r="A14" s="142" t="s">
        <v>186</v>
      </c>
      <c r="B14" s="143">
        <v>4.38</v>
      </c>
      <c r="C14" s="143">
        <v>15.34</v>
      </c>
      <c r="D14" s="143">
        <f t="shared" si="0"/>
        <v>10.96</v>
      </c>
      <c r="E14" s="144">
        <v>4.37</v>
      </c>
      <c r="F14" s="144">
        <v>13.8</v>
      </c>
      <c r="G14" s="144">
        <f t="shared" si="1"/>
        <v>9.43</v>
      </c>
      <c r="H14" s="145">
        <v>4.38</v>
      </c>
      <c r="I14" s="145">
        <v>14.97</v>
      </c>
      <c r="J14" s="145">
        <f t="shared" si="2"/>
        <v>10.59</v>
      </c>
      <c r="K14" s="146">
        <v>4.37</v>
      </c>
      <c r="L14" s="146">
        <v>15.11</v>
      </c>
      <c r="M14" s="146">
        <f t="shared" si="3"/>
        <v>10.739999999999998</v>
      </c>
      <c r="N14" s="147">
        <v>4.3499999999999996</v>
      </c>
      <c r="O14" s="147">
        <v>14.6</v>
      </c>
      <c r="P14" s="147">
        <f t="shared" si="4"/>
        <v>10.25</v>
      </c>
      <c r="Q14" s="148">
        <v>4.4000000000000004</v>
      </c>
      <c r="R14" s="148">
        <v>14.17</v>
      </c>
      <c r="S14" s="148">
        <f t="shared" si="5"/>
        <v>9.77</v>
      </c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</row>
    <row r="15" spans="1:39" ht="14.25" customHeight="1">
      <c r="A15" s="142" t="s">
        <v>187</v>
      </c>
      <c r="B15" s="143">
        <v>4.3600000000000003</v>
      </c>
      <c r="C15" s="143">
        <v>12.18</v>
      </c>
      <c r="D15" s="143">
        <f t="shared" si="0"/>
        <v>7.8199999999999994</v>
      </c>
      <c r="E15" s="144">
        <v>4.3600000000000003</v>
      </c>
      <c r="F15" s="144">
        <v>11.77</v>
      </c>
      <c r="G15" s="144">
        <f t="shared" si="1"/>
        <v>7.4099999999999993</v>
      </c>
      <c r="H15" s="145">
        <v>4.3899999999999997</v>
      </c>
      <c r="I15" s="145">
        <v>12.26</v>
      </c>
      <c r="J15" s="145">
        <f t="shared" si="2"/>
        <v>7.87</v>
      </c>
      <c r="K15" s="146">
        <v>4.3499999999999996</v>
      </c>
      <c r="L15" s="146">
        <v>13.12</v>
      </c>
      <c r="M15" s="146">
        <f t="shared" si="3"/>
        <v>8.77</v>
      </c>
      <c r="N15" s="147">
        <v>4.37</v>
      </c>
      <c r="O15" s="147">
        <v>12.36</v>
      </c>
      <c r="P15" s="147">
        <f t="shared" si="4"/>
        <v>7.9899999999999993</v>
      </c>
      <c r="Q15" s="148">
        <v>4.3</v>
      </c>
      <c r="R15" s="148">
        <v>11.2</v>
      </c>
      <c r="S15" s="148">
        <f t="shared" si="5"/>
        <v>6.8999999999999995</v>
      </c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</row>
    <row r="16" spans="1:39" ht="14.25" customHeight="1">
      <c r="A16" s="142" t="s">
        <v>188</v>
      </c>
      <c r="B16" s="143">
        <v>4.3600000000000003</v>
      </c>
      <c r="C16" s="143">
        <v>14.59</v>
      </c>
      <c r="D16" s="143">
        <f t="shared" si="0"/>
        <v>10.23</v>
      </c>
      <c r="E16" s="144">
        <v>4.32</v>
      </c>
      <c r="F16" s="144">
        <v>13.86</v>
      </c>
      <c r="G16" s="144">
        <f t="shared" si="1"/>
        <v>9.5399999999999991</v>
      </c>
      <c r="H16" s="145">
        <v>4.41</v>
      </c>
      <c r="I16" s="145">
        <v>14.25</v>
      </c>
      <c r="J16" s="145">
        <f t="shared" si="2"/>
        <v>9.84</v>
      </c>
      <c r="K16" s="146">
        <v>4.3499999999999996</v>
      </c>
      <c r="L16" s="146">
        <v>14.63</v>
      </c>
      <c r="M16" s="146">
        <f t="shared" si="3"/>
        <v>10.280000000000001</v>
      </c>
      <c r="N16" s="147">
        <v>4.3899999999999997</v>
      </c>
      <c r="O16" s="147">
        <v>14.36</v>
      </c>
      <c r="P16" s="147">
        <f t="shared" si="4"/>
        <v>9.9699999999999989</v>
      </c>
      <c r="Q16" s="148">
        <v>4.34</v>
      </c>
      <c r="R16" s="148">
        <v>12.61</v>
      </c>
      <c r="S16" s="148">
        <f t="shared" si="5"/>
        <v>8.27</v>
      </c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</row>
    <row r="17" spans="1:39" ht="14.25" customHeight="1">
      <c r="A17" s="142" t="s">
        <v>189</v>
      </c>
      <c r="B17" s="143">
        <v>4.3899999999999997</v>
      </c>
      <c r="C17" s="143">
        <v>13.95</v>
      </c>
      <c r="D17" s="143">
        <f t="shared" si="0"/>
        <v>9.5599999999999987</v>
      </c>
      <c r="E17" s="144">
        <v>4.41</v>
      </c>
      <c r="F17" s="144">
        <v>14.18</v>
      </c>
      <c r="G17" s="144">
        <f t="shared" si="1"/>
        <v>9.77</v>
      </c>
      <c r="H17" s="145">
        <v>4.43</v>
      </c>
      <c r="I17" s="145">
        <v>14.54</v>
      </c>
      <c r="J17" s="145">
        <f t="shared" si="2"/>
        <v>10.11</v>
      </c>
      <c r="K17" s="146">
        <v>4.3600000000000003</v>
      </c>
      <c r="L17" s="146">
        <v>14.57</v>
      </c>
      <c r="M17" s="146">
        <f t="shared" si="3"/>
        <v>10.210000000000001</v>
      </c>
      <c r="N17" s="147">
        <v>4.3600000000000003</v>
      </c>
      <c r="O17" s="147">
        <v>13.41</v>
      </c>
      <c r="P17" s="147">
        <f t="shared" si="4"/>
        <v>9.0500000000000007</v>
      </c>
      <c r="Q17" s="148">
        <v>4.38</v>
      </c>
      <c r="R17" s="148">
        <v>11.19</v>
      </c>
      <c r="S17" s="148">
        <f t="shared" si="5"/>
        <v>6.81</v>
      </c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</row>
    <row r="18" spans="1:39" ht="14.25" customHeight="1">
      <c r="A18" s="142" t="s">
        <v>190</v>
      </c>
      <c r="B18" s="143">
        <v>4.41</v>
      </c>
      <c r="C18" s="143">
        <v>12.14</v>
      </c>
      <c r="D18" s="143">
        <f t="shared" si="0"/>
        <v>7.73</v>
      </c>
      <c r="E18" s="144">
        <v>4.4800000000000004</v>
      </c>
      <c r="F18" s="144">
        <v>13.27</v>
      </c>
      <c r="G18" s="144">
        <f t="shared" si="1"/>
        <v>8.7899999999999991</v>
      </c>
      <c r="H18" s="145">
        <v>4.4000000000000004</v>
      </c>
      <c r="I18" s="145">
        <v>13.05</v>
      </c>
      <c r="J18" s="145">
        <f t="shared" si="2"/>
        <v>8.65</v>
      </c>
      <c r="K18" s="146">
        <v>4.38</v>
      </c>
      <c r="L18" s="146">
        <v>12.69</v>
      </c>
      <c r="M18" s="146">
        <f t="shared" si="3"/>
        <v>8.3099999999999987</v>
      </c>
      <c r="N18" s="147">
        <v>4.3600000000000003</v>
      </c>
      <c r="O18" s="147">
        <v>12.42</v>
      </c>
      <c r="P18" s="147">
        <f t="shared" si="4"/>
        <v>8.0599999999999987</v>
      </c>
      <c r="Q18" s="148">
        <v>4.38</v>
      </c>
      <c r="R18" s="148">
        <v>11.97</v>
      </c>
      <c r="S18" s="148">
        <f t="shared" si="5"/>
        <v>7.5900000000000007</v>
      </c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</row>
    <row r="19" spans="1:39" ht="14.25" customHeight="1">
      <c r="A19" s="142" t="s">
        <v>191</v>
      </c>
      <c r="B19" s="143">
        <v>4.3499999999999996</v>
      </c>
      <c r="C19" s="143">
        <v>13.88</v>
      </c>
      <c r="D19" s="143">
        <f t="shared" si="0"/>
        <v>9.5300000000000011</v>
      </c>
      <c r="E19" s="144">
        <v>4.3600000000000003</v>
      </c>
      <c r="F19" s="144">
        <v>11.73</v>
      </c>
      <c r="G19" s="144">
        <f t="shared" si="1"/>
        <v>7.37</v>
      </c>
      <c r="H19" s="145">
        <v>4.3499999999999996</v>
      </c>
      <c r="I19" s="145">
        <v>13.41</v>
      </c>
      <c r="J19" s="145">
        <f t="shared" si="2"/>
        <v>9.06</v>
      </c>
      <c r="K19" s="146">
        <v>4.3499999999999996</v>
      </c>
      <c r="L19" s="146">
        <v>14.01</v>
      </c>
      <c r="M19" s="146">
        <f t="shared" si="3"/>
        <v>9.66</v>
      </c>
      <c r="N19" s="147">
        <v>4.41</v>
      </c>
      <c r="O19" s="147">
        <v>13.56</v>
      </c>
      <c r="P19" s="147">
        <f t="shared" si="4"/>
        <v>9.15</v>
      </c>
      <c r="Q19" s="148">
        <v>4.37</v>
      </c>
      <c r="R19" s="148">
        <v>12.44</v>
      </c>
      <c r="S19" s="148">
        <f t="shared" si="5"/>
        <v>8.07</v>
      </c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</row>
    <row r="20" spans="1:39" ht="14.25" customHeight="1">
      <c r="A20" s="142" t="s">
        <v>192</v>
      </c>
      <c r="B20" s="143">
        <v>4.3600000000000003</v>
      </c>
      <c r="C20" s="143">
        <v>13.27</v>
      </c>
      <c r="D20" s="143">
        <f t="shared" si="0"/>
        <v>8.91</v>
      </c>
      <c r="E20" s="144">
        <v>4.38</v>
      </c>
      <c r="F20" s="144">
        <v>13.85</v>
      </c>
      <c r="G20" s="144">
        <f t="shared" si="1"/>
        <v>9.4699999999999989</v>
      </c>
      <c r="H20" s="145">
        <v>4.3600000000000003</v>
      </c>
      <c r="I20" s="145">
        <v>13.53</v>
      </c>
      <c r="J20" s="145">
        <f t="shared" si="2"/>
        <v>9.1699999999999982</v>
      </c>
      <c r="K20" s="146">
        <v>4.33</v>
      </c>
      <c r="L20" s="146">
        <v>13.34</v>
      </c>
      <c r="M20" s="146">
        <f t="shared" si="3"/>
        <v>9.01</v>
      </c>
      <c r="N20" s="147">
        <v>4.3899999999999997</v>
      </c>
      <c r="O20" s="147">
        <v>13.32</v>
      </c>
      <c r="P20" s="147">
        <f t="shared" si="4"/>
        <v>8.93</v>
      </c>
      <c r="Q20" s="148">
        <v>4.3600000000000003</v>
      </c>
      <c r="R20" s="148">
        <v>11.75</v>
      </c>
      <c r="S20" s="148">
        <f t="shared" si="5"/>
        <v>7.39</v>
      </c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</row>
    <row r="21" spans="1:39" ht="14.25" customHeight="1">
      <c r="A21" s="142" t="s">
        <v>193</v>
      </c>
      <c r="B21" s="143">
        <v>4.37</v>
      </c>
      <c r="C21" s="143">
        <v>14.34</v>
      </c>
      <c r="D21" s="143">
        <f t="shared" si="0"/>
        <v>9.9699999999999989</v>
      </c>
      <c r="E21" s="144">
        <v>4.38</v>
      </c>
      <c r="F21" s="144">
        <v>9.06</v>
      </c>
      <c r="G21" s="144">
        <f t="shared" si="1"/>
        <v>4.6800000000000006</v>
      </c>
      <c r="H21" s="145">
        <v>4.37</v>
      </c>
      <c r="I21" s="145">
        <v>14.12</v>
      </c>
      <c r="J21" s="145">
        <f t="shared" si="2"/>
        <v>9.75</v>
      </c>
      <c r="K21" s="146">
        <v>4.4000000000000004</v>
      </c>
      <c r="L21" s="146">
        <v>14.52</v>
      </c>
      <c r="M21" s="146">
        <f t="shared" si="3"/>
        <v>10.119999999999999</v>
      </c>
      <c r="N21" s="147">
        <v>4.3499999999999996</v>
      </c>
      <c r="O21" s="147">
        <v>14.55</v>
      </c>
      <c r="P21" s="147">
        <f t="shared" si="4"/>
        <v>10.200000000000001</v>
      </c>
      <c r="Q21" s="148">
        <v>4.4000000000000004</v>
      </c>
      <c r="R21" s="148">
        <v>12.18</v>
      </c>
      <c r="S21" s="148">
        <f t="shared" si="5"/>
        <v>7.7799999999999994</v>
      </c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</row>
    <row r="22" spans="1:39" ht="14.25" customHeight="1">
      <c r="A22" s="142" t="s">
        <v>194</v>
      </c>
      <c r="B22" s="143">
        <v>4.3899999999999997</v>
      </c>
      <c r="C22" s="143">
        <v>11.88</v>
      </c>
      <c r="D22" s="143">
        <f t="shared" si="0"/>
        <v>7.4900000000000011</v>
      </c>
      <c r="E22" s="144">
        <v>4.37</v>
      </c>
      <c r="F22" s="144">
        <v>11.89</v>
      </c>
      <c r="G22" s="144">
        <f t="shared" si="1"/>
        <v>7.5200000000000005</v>
      </c>
      <c r="H22" s="145">
        <v>4.3899999999999997</v>
      </c>
      <c r="I22" s="145">
        <v>12.31</v>
      </c>
      <c r="J22" s="145">
        <f t="shared" si="2"/>
        <v>7.9200000000000008</v>
      </c>
      <c r="K22" s="146">
        <v>4.3600000000000003</v>
      </c>
      <c r="L22" s="146">
        <v>12.24</v>
      </c>
      <c r="M22" s="146">
        <f t="shared" si="3"/>
        <v>7.88</v>
      </c>
      <c r="N22" s="147">
        <v>4.3600000000000003</v>
      </c>
      <c r="O22" s="147">
        <v>12.7</v>
      </c>
      <c r="P22" s="147">
        <f t="shared" si="4"/>
        <v>8.34</v>
      </c>
      <c r="Q22" s="148">
        <v>4.37</v>
      </c>
      <c r="R22" s="148">
        <v>8.74</v>
      </c>
      <c r="S22" s="148">
        <f t="shared" si="5"/>
        <v>4.37</v>
      </c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</row>
    <row r="23" spans="1:39" ht="14.25" customHeight="1">
      <c r="A23" s="142" t="s">
        <v>195</v>
      </c>
      <c r="B23" s="143">
        <v>4.37</v>
      </c>
      <c r="C23" s="143">
        <v>14.85</v>
      </c>
      <c r="D23" s="143">
        <f t="shared" si="0"/>
        <v>10.48</v>
      </c>
      <c r="E23" s="144">
        <v>4.34</v>
      </c>
      <c r="F23" s="144">
        <v>13.71</v>
      </c>
      <c r="G23" s="144">
        <f t="shared" si="1"/>
        <v>9.370000000000001</v>
      </c>
      <c r="H23" s="145">
        <v>4.42</v>
      </c>
      <c r="I23" s="145">
        <v>14.64</v>
      </c>
      <c r="J23" s="145">
        <f t="shared" si="2"/>
        <v>10.220000000000001</v>
      </c>
      <c r="K23" s="146">
        <v>4.4000000000000004</v>
      </c>
      <c r="L23" s="146">
        <v>14.77</v>
      </c>
      <c r="M23" s="146">
        <f t="shared" si="3"/>
        <v>10.37</v>
      </c>
      <c r="N23" s="147">
        <v>4.38</v>
      </c>
      <c r="O23" s="147">
        <v>14.6</v>
      </c>
      <c r="P23" s="147">
        <f t="shared" si="4"/>
        <v>10.219999999999999</v>
      </c>
      <c r="Q23" s="148">
        <v>4.38</v>
      </c>
      <c r="R23" s="148">
        <v>13.95</v>
      </c>
      <c r="S23" s="148">
        <f t="shared" si="5"/>
        <v>9.57</v>
      </c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</row>
    <row r="24" spans="1:39" ht="14.25" customHeight="1">
      <c r="A24" s="142" t="s">
        <v>196</v>
      </c>
      <c r="B24" s="143">
        <v>4.38</v>
      </c>
      <c r="C24" s="143">
        <v>14.94</v>
      </c>
      <c r="D24" s="143">
        <f t="shared" si="0"/>
        <v>10.559999999999999</v>
      </c>
      <c r="E24" s="144">
        <v>4.3600000000000003</v>
      </c>
      <c r="F24" s="144">
        <v>14.57</v>
      </c>
      <c r="G24" s="144">
        <f t="shared" si="1"/>
        <v>10.210000000000001</v>
      </c>
      <c r="H24" s="145">
        <v>4.3499999999999996</v>
      </c>
      <c r="I24" s="145">
        <v>14.52</v>
      </c>
      <c r="J24" s="145">
        <f t="shared" si="2"/>
        <v>10.17</v>
      </c>
      <c r="K24" s="146">
        <v>4.38</v>
      </c>
      <c r="L24" s="146">
        <v>15.35</v>
      </c>
      <c r="M24" s="146">
        <f t="shared" si="3"/>
        <v>10.969999999999999</v>
      </c>
      <c r="N24" s="147">
        <v>4.34</v>
      </c>
      <c r="O24" s="147">
        <v>14.12</v>
      </c>
      <c r="P24" s="147">
        <f t="shared" si="4"/>
        <v>9.7799999999999994</v>
      </c>
      <c r="Q24" s="148">
        <v>4.32</v>
      </c>
      <c r="R24" s="148">
        <v>13.35</v>
      </c>
      <c r="S24" s="148">
        <f t="shared" si="5"/>
        <v>9.0299999999999994</v>
      </c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</row>
    <row r="25" spans="1:39" ht="14.25" customHeight="1">
      <c r="A25" s="142" t="s">
        <v>197</v>
      </c>
      <c r="B25" s="143">
        <v>4.3499999999999996</v>
      </c>
      <c r="C25" s="143">
        <v>14.24</v>
      </c>
      <c r="D25" s="143">
        <f t="shared" si="0"/>
        <v>9.89</v>
      </c>
      <c r="E25" s="144">
        <v>4.42</v>
      </c>
      <c r="F25" s="144">
        <v>14.62</v>
      </c>
      <c r="G25" s="144">
        <f t="shared" si="1"/>
        <v>10.199999999999999</v>
      </c>
      <c r="H25" s="145">
        <v>4.34</v>
      </c>
      <c r="I25" s="145">
        <v>14.47</v>
      </c>
      <c r="J25" s="145">
        <f t="shared" si="2"/>
        <v>10.130000000000001</v>
      </c>
      <c r="K25" s="146">
        <v>4.37</v>
      </c>
      <c r="L25" s="146">
        <v>14.45</v>
      </c>
      <c r="M25" s="146">
        <f t="shared" si="3"/>
        <v>10.079999999999998</v>
      </c>
      <c r="N25" s="147">
        <v>4.3600000000000003</v>
      </c>
      <c r="O25" s="147">
        <v>13.13</v>
      </c>
      <c r="P25" s="147">
        <f t="shared" si="4"/>
        <v>8.77</v>
      </c>
      <c r="Q25" s="148">
        <v>4.3899999999999997</v>
      </c>
      <c r="R25" s="148">
        <v>13.22</v>
      </c>
      <c r="S25" s="148">
        <f t="shared" si="5"/>
        <v>8.8300000000000018</v>
      </c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</row>
    <row r="26" spans="1:39" ht="14.25" customHeight="1">
      <c r="A26" s="142" t="s">
        <v>198</v>
      </c>
      <c r="B26" s="143">
        <v>4.33</v>
      </c>
      <c r="C26" s="143">
        <v>14.21</v>
      </c>
      <c r="D26" s="143">
        <f t="shared" si="0"/>
        <v>9.8800000000000008</v>
      </c>
      <c r="E26" s="144">
        <v>4.3600000000000003</v>
      </c>
      <c r="F26" s="144">
        <v>14.69</v>
      </c>
      <c r="G26" s="144">
        <f t="shared" si="1"/>
        <v>10.329999999999998</v>
      </c>
      <c r="H26" s="145">
        <v>4.41</v>
      </c>
      <c r="I26" s="145">
        <v>14.46</v>
      </c>
      <c r="J26" s="145">
        <f t="shared" si="2"/>
        <v>10.050000000000001</v>
      </c>
      <c r="K26" s="146">
        <v>4.3499999999999996</v>
      </c>
      <c r="L26" s="146">
        <v>15.19</v>
      </c>
      <c r="M26" s="146">
        <f t="shared" si="3"/>
        <v>10.84</v>
      </c>
      <c r="N26" s="147">
        <v>4.38</v>
      </c>
      <c r="O26" s="147">
        <v>13.75</v>
      </c>
      <c r="P26" s="147">
        <f t="shared" si="4"/>
        <v>9.370000000000001</v>
      </c>
      <c r="Q26" s="148">
        <v>4.3499999999999996</v>
      </c>
      <c r="R26" s="148">
        <v>12.76</v>
      </c>
      <c r="S26" s="148">
        <f t="shared" si="5"/>
        <v>8.41</v>
      </c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</row>
    <row r="27" spans="1:39" ht="14.25" customHeight="1">
      <c r="A27" s="142" t="s">
        <v>199</v>
      </c>
      <c r="B27" s="143">
        <v>4.38</v>
      </c>
      <c r="C27" s="143">
        <v>14.17</v>
      </c>
      <c r="D27" s="143">
        <f t="shared" si="0"/>
        <v>9.7899999999999991</v>
      </c>
      <c r="E27" s="144">
        <v>4.38</v>
      </c>
      <c r="F27" s="144">
        <v>14.79</v>
      </c>
      <c r="G27" s="144">
        <f t="shared" si="1"/>
        <v>10.41</v>
      </c>
      <c r="H27" s="145">
        <v>4.32</v>
      </c>
      <c r="I27" s="145">
        <v>13.71</v>
      </c>
      <c r="J27" s="145">
        <f t="shared" si="2"/>
        <v>9.39</v>
      </c>
      <c r="K27" s="146">
        <v>4.38</v>
      </c>
      <c r="L27" s="146">
        <v>13.74</v>
      </c>
      <c r="M27" s="146">
        <f t="shared" si="3"/>
        <v>9.36</v>
      </c>
      <c r="N27" s="147">
        <v>4.3600000000000003</v>
      </c>
      <c r="O27" s="147">
        <v>13.59</v>
      </c>
      <c r="P27" s="147">
        <f t="shared" si="4"/>
        <v>9.23</v>
      </c>
      <c r="Q27" s="148">
        <v>4.3899999999999997</v>
      </c>
      <c r="R27" s="148">
        <v>12.32</v>
      </c>
      <c r="S27" s="148">
        <f t="shared" si="5"/>
        <v>7.9300000000000006</v>
      </c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</row>
    <row r="28" spans="1:39" ht="14.25" customHeight="1">
      <c r="A28" s="142" t="s">
        <v>200</v>
      </c>
      <c r="B28" s="143">
        <v>4.38</v>
      </c>
      <c r="C28" s="143">
        <v>13.94</v>
      </c>
      <c r="D28" s="143">
        <f t="shared" si="0"/>
        <v>9.5599999999999987</v>
      </c>
      <c r="E28" s="144">
        <v>4.38</v>
      </c>
      <c r="F28" s="144">
        <v>12.85</v>
      </c>
      <c r="G28" s="144">
        <f t="shared" si="1"/>
        <v>8.4699999999999989</v>
      </c>
      <c r="H28" s="145">
        <v>4.3600000000000003</v>
      </c>
      <c r="I28" s="145">
        <v>14.49</v>
      </c>
      <c r="J28" s="145">
        <f t="shared" si="2"/>
        <v>10.129999999999999</v>
      </c>
      <c r="K28" s="146">
        <v>4.34</v>
      </c>
      <c r="L28" s="146">
        <v>14.73</v>
      </c>
      <c r="M28" s="146">
        <f t="shared" si="3"/>
        <v>10.39</v>
      </c>
      <c r="N28" s="147">
        <v>4.3499999999999996</v>
      </c>
      <c r="O28" s="147">
        <v>14.34</v>
      </c>
      <c r="P28" s="147">
        <f t="shared" si="4"/>
        <v>9.99</v>
      </c>
      <c r="Q28" s="148">
        <v>4.3899999999999997</v>
      </c>
      <c r="R28" s="148">
        <v>12.87</v>
      </c>
      <c r="S28" s="148">
        <f t="shared" si="5"/>
        <v>8.48</v>
      </c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</row>
    <row r="29" spans="1:39" ht="14.25" customHeight="1">
      <c r="A29" s="142" t="s">
        <v>201</v>
      </c>
      <c r="B29" s="143">
        <v>4.3600000000000003</v>
      </c>
      <c r="C29" s="143">
        <v>14.38</v>
      </c>
      <c r="D29" s="143">
        <f t="shared" si="0"/>
        <v>10.02</v>
      </c>
      <c r="E29" s="144">
        <v>4.38</v>
      </c>
      <c r="F29" s="144">
        <v>14.06</v>
      </c>
      <c r="G29" s="144">
        <f t="shared" si="1"/>
        <v>9.68</v>
      </c>
      <c r="H29" s="145">
        <v>4.3499999999999996</v>
      </c>
      <c r="I29" s="145">
        <v>15.2</v>
      </c>
      <c r="J29" s="145">
        <f t="shared" si="2"/>
        <v>10.85</v>
      </c>
      <c r="K29" s="146">
        <v>4.3499999999999996</v>
      </c>
      <c r="L29" s="146">
        <v>15.33</v>
      </c>
      <c r="M29" s="146">
        <f t="shared" si="3"/>
        <v>10.98</v>
      </c>
      <c r="N29" s="147">
        <v>4.4000000000000004</v>
      </c>
      <c r="O29" s="147">
        <v>14.53</v>
      </c>
      <c r="P29" s="147">
        <f t="shared" si="4"/>
        <v>10.129999999999999</v>
      </c>
      <c r="Q29" s="148">
        <v>4.3499999999999996</v>
      </c>
      <c r="R29" s="148">
        <v>13.72</v>
      </c>
      <c r="S29" s="148">
        <f t="shared" si="5"/>
        <v>9.370000000000001</v>
      </c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</row>
    <row r="30" spans="1:39" ht="14.25" customHeight="1">
      <c r="A30" s="142" t="s">
        <v>202</v>
      </c>
      <c r="B30" s="143">
        <v>4.34</v>
      </c>
      <c r="C30" s="143">
        <v>13.17</v>
      </c>
      <c r="D30" s="143">
        <f t="shared" si="0"/>
        <v>8.83</v>
      </c>
      <c r="E30" s="144">
        <v>4.42</v>
      </c>
      <c r="F30" s="144">
        <v>13.96</v>
      </c>
      <c r="G30" s="144">
        <f t="shared" si="1"/>
        <v>9.5400000000000009</v>
      </c>
      <c r="H30" s="145">
        <v>4.3600000000000003</v>
      </c>
      <c r="I30" s="145">
        <v>14.85</v>
      </c>
      <c r="J30" s="145">
        <f t="shared" si="2"/>
        <v>10.489999999999998</v>
      </c>
      <c r="K30" s="146">
        <v>4.3899999999999997</v>
      </c>
      <c r="L30" s="146">
        <v>14.37</v>
      </c>
      <c r="M30" s="146">
        <f t="shared" si="3"/>
        <v>9.98</v>
      </c>
      <c r="N30" s="147">
        <v>4.41</v>
      </c>
      <c r="O30" s="147">
        <v>14.37</v>
      </c>
      <c r="P30" s="147">
        <f t="shared" si="4"/>
        <v>9.9599999999999991</v>
      </c>
      <c r="Q30" s="148">
        <v>4.3899999999999997</v>
      </c>
      <c r="R30" s="148">
        <v>13.84</v>
      </c>
      <c r="S30" s="148">
        <f t="shared" si="5"/>
        <v>9.4499999999999993</v>
      </c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</row>
    <row r="31" spans="1:39" ht="14.25" customHeight="1">
      <c r="A31" s="142" t="s">
        <v>203</v>
      </c>
      <c r="B31" s="143">
        <v>4.3899999999999997</v>
      </c>
      <c r="C31" s="143">
        <v>14.55</v>
      </c>
      <c r="D31" s="143">
        <f t="shared" si="0"/>
        <v>10.16</v>
      </c>
      <c r="E31" s="144">
        <v>4.4000000000000004</v>
      </c>
      <c r="F31" s="144">
        <v>14.07</v>
      </c>
      <c r="G31" s="144">
        <f t="shared" si="1"/>
        <v>9.67</v>
      </c>
      <c r="H31" s="145">
        <v>4.38</v>
      </c>
      <c r="I31" s="145">
        <v>14.78</v>
      </c>
      <c r="J31" s="145">
        <f t="shared" si="2"/>
        <v>10.399999999999999</v>
      </c>
      <c r="K31" s="146">
        <v>4.3899999999999997</v>
      </c>
      <c r="L31" s="146">
        <v>14.74</v>
      </c>
      <c r="M31" s="146">
        <f t="shared" si="3"/>
        <v>10.350000000000001</v>
      </c>
      <c r="N31" s="147">
        <v>4.37</v>
      </c>
      <c r="O31" s="147">
        <v>14.42</v>
      </c>
      <c r="P31" s="147">
        <f t="shared" si="4"/>
        <v>10.050000000000001</v>
      </c>
      <c r="Q31" s="148">
        <v>4.3899999999999997</v>
      </c>
      <c r="R31" s="148">
        <v>13.01</v>
      </c>
      <c r="S31" s="148">
        <f t="shared" si="5"/>
        <v>8.620000000000001</v>
      </c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</row>
    <row r="32" spans="1:39" ht="14.25" customHeight="1">
      <c r="A32" s="142" t="s">
        <v>204</v>
      </c>
      <c r="B32" s="143">
        <v>4.3899999999999997</v>
      </c>
      <c r="C32" s="143">
        <v>13.92</v>
      </c>
      <c r="D32" s="143">
        <f t="shared" si="0"/>
        <v>9.5300000000000011</v>
      </c>
      <c r="E32" s="144">
        <v>4.41</v>
      </c>
      <c r="F32" s="144">
        <v>14.64</v>
      </c>
      <c r="G32" s="144">
        <f t="shared" si="1"/>
        <v>10.23</v>
      </c>
      <c r="H32" s="145">
        <v>4.3600000000000003</v>
      </c>
      <c r="I32" s="145">
        <v>14.57</v>
      </c>
      <c r="J32" s="145">
        <f t="shared" si="2"/>
        <v>10.210000000000001</v>
      </c>
      <c r="K32" s="146">
        <v>4.38</v>
      </c>
      <c r="L32" s="146">
        <v>14.09</v>
      </c>
      <c r="M32" s="146">
        <f t="shared" si="3"/>
        <v>9.7100000000000009</v>
      </c>
      <c r="N32" s="147">
        <v>4.33</v>
      </c>
      <c r="O32" s="147">
        <v>13.64</v>
      </c>
      <c r="P32" s="147">
        <f t="shared" si="4"/>
        <v>9.31</v>
      </c>
      <c r="Q32" s="148">
        <v>4.34</v>
      </c>
      <c r="R32" s="148">
        <v>12.82</v>
      </c>
      <c r="S32" s="148">
        <f t="shared" si="5"/>
        <v>8.48</v>
      </c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</row>
    <row r="33" spans="1:39" ht="14.25" customHeight="1">
      <c r="A33" s="142" t="s">
        <v>205</v>
      </c>
      <c r="B33" s="143">
        <v>4.34</v>
      </c>
      <c r="C33" s="143">
        <v>14.17</v>
      </c>
      <c r="D33" s="143">
        <f t="shared" si="0"/>
        <v>9.83</v>
      </c>
      <c r="E33" s="144">
        <v>4.34</v>
      </c>
      <c r="F33" s="144">
        <v>12.25</v>
      </c>
      <c r="G33" s="144">
        <f t="shared" si="1"/>
        <v>7.91</v>
      </c>
      <c r="H33" s="145">
        <v>4.3600000000000003</v>
      </c>
      <c r="I33" s="145">
        <v>14.12</v>
      </c>
      <c r="J33" s="145">
        <f t="shared" si="2"/>
        <v>9.759999999999998</v>
      </c>
      <c r="K33" s="146">
        <v>4.3600000000000003</v>
      </c>
      <c r="L33" s="146">
        <v>14</v>
      </c>
      <c r="M33" s="146">
        <f t="shared" si="3"/>
        <v>9.64</v>
      </c>
      <c r="N33" s="147">
        <v>4.37</v>
      </c>
      <c r="O33" s="147">
        <v>13.93</v>
      </c>
      <c r="P33" s="147">
        <f t="shared" si="4"/>
        <v>9.5599999999999987</v>
      </c>
      <c r="Q33" s="148">
        <v>4.42</v>
      </c>
      <c r="R33" s="148">
        <v>13.04</v>
      </c>
      <c r="S33" s="148">
        <f t="shared" si="5"/>
        <v>8.6199999999999992</v>
      </c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</row>
    <row r="34" spans="1:39" ht="14.25" customHeight="1">
      <c r="A34" s="142" t="s">
        <v>206</v>
      </c>
      <c r="B34" s="143">
        <v>4.41</v>
      </c>
      <c r="C34" s="143">
        <v>14.06</v>
      </c>
      <c r="D34" s="143">
        <f t="shared" si="0"/>
        <v>9.65</v>
      </c>
      <c r="E34" s="144">
        <v>4.3600000000000003</v>
      </c>
      <c r="F34" s="144">
        <v>12.33</v>
      </c>
      <c r="G34" s="144">
        <f t="shared" si="1"/>
        <v>7.97</v>
      </c>
      <c r="H34" s="145">
        <v>4.3600000000000003</v>
      </c>
      <c r="I34" s="145">
        <v>13.55</v>
      </c>
      <c r="J34" s="145">
        <f t="shared" si="2"/>
        <v>9.1900000000000013</v>
      </c>
      <c r="K34" s="146">
        <v>4.37</v>
      </c>
      <c r="L34" s="146">
        <v>14.49</v>
      </c>
      <c r="M34" s="146">
        <f t="shared" si="3"/>
        <v>10.120000000000001</v>
      </c>
      <c r="N34" s="147">
        <v>4.4000000000000004</v>
      </c>
      <c r="O34" s="147">
        <v>14.17</v>
      </c>
      <c r="P34" s="147">
        <f t="shared" si="4"/>
        <v>9.77</v>
      </c>
      <c r="Q34" s="148">
        <v>4.38</v>
      </c>
      <c r="R34" s="148">
        <v>12.56</v>
      </c>
      <c r="S34" s="148">
        <f t="shared" si="5"/>
        <v>8.18</v>
      </c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</row>
    <row r="35" spans="1:39" ht="14.25" customHeight="1">
      <c r="A35" s="142" t="s">
        <v>207</v>
      </c>
      <c r="B35" s="143">
        <v>4.3499999999999996</v>
      </c>
      <c r="C35" s="143">
        <v>14.36</v>
      </c>
      <c r="D35" s="143">
        <f t="shared" ref="D35:D66" si="6">C35-B35</f>
        <v>10.01</v>
      </c>
      <c r="E35" s="144">
        <v>4.3899999999999997</v>
      </c>
      <c r="F35" s="144">
        <v>11.53</v>
      </c>
      <c r="G35" s="144">
        <f t="shared" ref="G35:G66" si="7">F35-E35</f>
        <v>7.14</v>
      </c>
      <c r="H35" s="145">
        <v>4.34</v>
      </c>
      <c r="I35" s="145">
        <v>13.34</v>
      </c>
      <c r="J35" s="145">
        <f t="shared" ref="J35:J66" si="8">I35-H35</f>
        <v>9</v>
      </c>
      <c r="K35" s="146">
        <v>4.37</v>
      </c>
      <c r="L35" s="146">
        <v>14.59</v>
      </c>
      <c r="M35" s="146">
        <f t="shared" ref="M35:M66" si="9">L35-K35</f>
        <v>10.219999999999999</v>
      </c>
      <c r="N35" s="147">
        <v>4.38</v>
      </c>
      <c r="O35" s="147">
        <v>13.85</v>
      </c>
      <c r="P35" s="147">
        <f t="shared" ref="P35:P66" si="10">O35-N35</f>
        <v>9.4699999999999989</v>
      </c>
      <c r="Q35" s="148">
        <v>4.3600000000000003</v>
      </c>
      <c r="R35" s="148">
        <v>12.64</v>
      </c>
      <c r="S35" s="148">
        <f t="shared" ref="S35:S66" si="11">R35-Q35</f>
        <v>8.2800000000000011</v>
      </c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</row>
    <row r="36" spans="1:39" ht="14.25" customHeight="1">
      <c r="A36" s="142" t="s">
        <v>208</v>
      </c>
      <c r="B36" s="143">
        <v>4.38</v>
      </c>
      <c r="C36" s="143">
        <v>14.33</v>
      </c>
      <c r="D36" s="143">
        <f t="shared" si="6"/>
        <v>9.9499999999999993</v>
      </c>
      <c r="E36" s="144">
        <v>4.38</v>
      </c>
      <c r="F36" s="144">
        <v>12.67</v>
      </c>
      <c r="G36" s="144">
        <f t="shared" si="7"/>
        <v>8.2899999999999991</v>
      </c>
      <c r="H36" s="145">
        <v>4.3600000000000003</v>
      </c>
      <c r="I36" s="145">
        <v>14.22</v>
      </c>
      <c r="J36" s="145">
        <f t="shared" si="8"/>
        <v>9.86</v>
      </c>
      <c r="K36" s="146">
        <v>4.3600000000000003</v>
      </c>
      <c r="L36" s="146">
        <v>14.6</v>
      </c>
      <c r="M36" s="146">
        <f t="shared" si="9"/>
        <v>10.239999999999998</v>
      </c>
      <c r="N36" s="147">
        <v>4.42</v>
      </c>
      <c r="O36" s="147">
        <v>14.39</v>
      </c>
      <c r="P36" s="147">
        <f t="shared" si="10"/>
        <v>9.9700000000000006</v>
      </c>
      <c r="Q36" s="148">
        <v>4.38</v>
      </c>
      <c r="R36" s="148">
        <v>13.75</v>
      </c>
      <c r="S36" s="148">
        <f t="shared" si="11"/>
        <v>9.370000000000001</v>
      </c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</row>
    <row r="37" spans="1:39" ht="14.25" customHeight="1">
      <c r="A37" s="142" t="s">
        <v>209</v>
      </c>
      <c r="B37" s="143">
        <v>4.4000000000000004</v>
      </c>
      <c r="C37" s="143">
        <v>14.29</v>
      </c>
      <c r="D37" s="143">
        <f t="shared" si="6"/>
        <v>9.8899999999999988</v>
      </c>
      <c r="E37" s="144">
        <v>4.41</v>
      </c>
      <c r="F37" s="144">
        <v>14.72</v>
      </c>
      <c r="G37" s="144">
        <f t="shared" si="7"/>
        <v>10.31</v>
      </c>
      <c r="H37" s="145">
        <v>4.3899999999999997</v>
      </c>
      <c r="I37" s="145">
        <v>15.34</v>
      </c>
      <c r="J37" s="145">
        <f t="shared" si="8"/>
        <v>10.95</v>
      </c>
      <c r="K37" s="146">
        <v>4.38</v>
      </c>
      <c r="L37" s="146">
        <v>14.73</v>
      </c>
      <c r="M37" s="146">
        <f t="shared" si="9"/>
        <v>10.350000000000001</v>
      </c>
      <c r="N37" s="147">
        <v>4.3600000000000003</v>
      </c>
      <c r="O37" s="147">
        <v>14.26</v>
      </c>
      <c r="P37" s="147">
        <f t="shared" si="10"/>
        <v>9.8999999999999986</v>
      </c>
      <c r="Q37" s="148">
        <v>4.32</v>
      </c>
      <c r="R37" s="148">
        <v>13.14</v>
      </c>
      <c r="S37" s="148">
        <f t="shared" si="11"/>
        <v>8.82</v>
      </c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</row>
    <row r="38" spans="1:39" ht="14.25" customHeight="1">
      <c r="A38" s="142" t="s">
        <v>210</v>
      </c>
      <c r="B38" s="143">
        <v>4.3600000000000003</v>
      </c>
      <c r="C38" s="143">
        <v>14.19</v>
      </c>
      <c r="D38" s="143">
        <f t="shared" si="6"/>
        <v>9.8299999999999983</v>
      </c>
      <c r="E38" s="144">
        <v>4.3600000000000003</v>
      </c>
      <c r="F38" s="144">
        <v>13.83</v>
      </c>
      <c r="G38" s="144">
        <f t="shared" si="7"/>
        <v>9.4699999999999989</v>
      </c>
      <c r="H38" s="145">
        <v>4.3499999999999996</v>
      </c>
      <c r="I38" s="145">
        <v>14.38</v>
      </c>
      <c r="J38" s="145">
        <f t="shared" si="8"/>
        <v>10.030000000000001</v>
      </c>
      <c r="K38" s="146">
        <v>4.41</v>
      </c>
      <c r="L38" s="146">
        <v>14.45</v>
      </c>
      <c r="M38" s="146">
        <f t="shared" si="9"/>
        <v>10.039999999999999</v>
      </c>
      <c r="N38" s="147">
        <v>4.37</v>
      </c>
      <c r="O38" s="147">
        <v>13.91</v>
      </c>
      <c r="P38" s="147">
        <f t="shared" si="10"/>
        <v>9.5399999999999991</v>
      </c>
      <c r="Q38" s="148">
        <v>4.4000000000000004</v>
      </c>
      <c r="R38" s="148">
        <v>12.22</v>
      </c>
      <c r="S38" s="148">
        <f t="shared" si="11"/>
        <v>7.82</v>
      </c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</row>
    <row r="39" spans="1:39" ht="14.25" customHeight="1">
      <c r="A39" s="142" t="s">
        <v>211</v>
      </c>
      <c r="B39" s="143">
        <v>4.38</v>
      </c>
      <c r="C39" s="143">
        <v>14.68</v>
      </c>
      <c r="D39" s="143">
        <f t="shared" si="6"/>
        <v>10.3</v>
      </c>
      <c r="E39" s="144">
        <v>4.41</v>
      </c>
      <c r="F39" s="144">
        <v>14.25</v>
      </c>
      <c r="G39" s="144">
        <f t="shared" si="7"/>
        <v>9.84</v>
      </c>
      <c r="H39" s="145">
        <v>4.3600000000000003</v>
      </c>
      <c r="I39" s="145">
        <v>13.76</v>
      </c>
      <c r="J39" s="145">
        <f t="shared" si="8"/>
        <v>9.3999999999999986</v>
      </c>
      <c r="K39" s="146">
        <v>4.33</v>
      </c>
      <c r="L39" s="146">
        <v>14.63</v>
      </c>
      <c r="M39" s="146">
        <f t="shared" si="9"/>
        <v>10.3</v>
      </c>
      <c r="N39" s="147">
        <v>4.3600000000000003</v>
      </c>
      <c r="O39" s="147">
        <v>14.35</v>
      </c>
      <c r="P39" s="147">
        <f t="shared" si="10"/>
        <v>9.9899999999999984</v>
      </c>
      <c r="Q39" s="148">
        <v>4.37</v>
      </c>
      <c r="R39" s="148">
        <v>13.3</v>
      </c>
      <c r="S39" s="148">
        <f t="shared" si="11"/>
        <v>8.93</v>
      </c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</row>
    <row r="40" spans="1:39" ht="14.25" customHeight="1">
      <c r="A40" s="142" t="s">
        <v>212</v>
      </c>
      <c r="B40" s="143">
        <v>4.38</v>
      </c>
      <c r="C40" s="143">
        <v>14.22</v>
      </c>
      <c r="D40" s="143">
        <f t="shared" si="6"/>
        <v>9.84</v>
      </c>
      <c r="E40" s="144">
        <v>4.38</v>
      </c>
      <c r="F40" s="144">
        <v>13.93</v>
      </c>
      <c r="G40" s="144">
        <f t="shared" si="7"/>
        <v>9.5500000000000007</v>
      </c>
      <c r="H40" s="145">
        <v>4.3899999999999997</v>
      </c>
      <c r="I40" s="145">
        <v>14.36</v>
      </c>
      <c r="J40" s="145">
        <f t="shared" si="8"/>
        <v>9.9699999999999989</v>
      </c>
      <c r="K40" s="146">
        <v>4.37</v>
      </c>
      <c r="L40" s="146">
        <v>14.76</v>
      </c>
      <c r="M40" s="146">
        <f t="shared" si="9"/>
        <v>10.39</v>
      </c>
      <c r="N40" s="147">
        <v>4.38</v>
      </c>
      <c r="O40" s="147">
        <v>14.46</v>
      </c>
      <c r="P40" s="147">
        <f t="shared" si="10"/>
        <v>10.080000000000002</v>
      </c>
      <c r="Q40" s="148">
        <v>4.37</v>
      </c>
      <c r="R40" s="148">
        <v>13.25</v>
      </c>
      <c r="S40" s="148">
        <f t="shared" si="11"/>
        <v>8.879999999999999</v>
      </c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</row>
    <row r="41" spans="1:39" ht="14.25" customHeight="1">
      <c r="A41" s="142" t="s">
        <v>213</v>
      </c>
      <c r="B41" s="143">
        <v>4.3899999999999997</v>
      </c>
      <c r="C41" s="143">
        <v>13.81</v>
      </c>
      <c r="D41" s="143">
        <f t="shared" si="6"/>
        <v>9.4200000000000017</v>
      </c>
      <c r="E41" s="144">
        <v>4.42</v>
      </c>
      <c r="F41" s="144">
        <v>12.18</v>
      </c>
      <c r="G41" s="144">
        <f t="shared" si="7"/>
        <v>7.76</v>
      </c>
      <c r="H41" s="145">
        <v>4.38</v>
      </c>
      <c r="I41" s="145">
        <v>14.28</v>
      </c>
      <c r="J41" s="145">
        <f t="shared" si="8"/>
        <v>9.8999999999999986</v>
      </c>
      <c r="K41" s="146">
        <v>4.34</v>
      </c>
      <c r="L41" s="146">
        <v>14.76</v>
      </c>
      <c r="M41" s="146">
        <f t="shared" si="9"/>
        <v>10.42</v>
      </c>
      <c r="N41" s="147">
        <v>4.46</v>
      </c>
      <c r="O41" s="147">
        <v>14.01</v>
      </c>
      <c r="P41" s="147">
        <f t="shared" si="10"/>
        <v>9.5500000000000007</v>
      </c>
      <c r="Q41" s="148">
        <v>4.4000000000000004</v>
      </c>
      <c r="R41" s="148">
        <v>12.85</v>
      </c>
      <c r="S41" s="148">
        <f t="shared" si="11"/>
        <v>8.4499999999999993</v>
      </c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</row>
    <row r="42" spans="1:39" ht="14.25" customHeight="1">
      <c r="A42" s="142" t="s">
        <v>214</v>
      </c>
      <c r="B42" s="143">
        <v>4.41</v>
      </c>
      <c r="C42" s="143">
        <v>15.08</v>
      </c>
      <c r="D42" s="143">
        <f t="shared" si="6"/>
        <v>10.67</v>
      </c>
      <c r="E42" s="144">
        <v>4.3499999999999996</v>
      </c>
      <c r="F42" s="144">
        <v>14.57</v>
      </c>
      <c r="G42" s="144">
        <f t="shared" si="7"/>
        <v>10.220000000000001</v>
      </c>
      <c r="H42" s="145">
        <v>4.3600000000000003</v>
      </c>
      <c r="I42" s="145">
        <v>15.12</v>
      </c>
      <c r="J42" s="145">
        <f t="shared" si="8"/>
        <v>10.759999999999998</v>
      </c>
      <c r="K42" s="146">
        <v>4.3600000000000003</v>
      </c>
      <c r="L42" s="146">
        <v>15.61</v>
      </c>
      <c r="M42" s="146">
        <f t="shared" si="9"/>
        <v>11.25</v>
      </c>
      <c r="N42" s="147">
        <v>4.37</v>
      </c>
      <c r="O42" s="147">
        <v>15.53</v>
      </c>
      <c r="P42" s="147">
        <f t="shared" si="10"/>
        <v>11.16</v>
      </c>
      <c r="Q42" s="148">
        <v>4.3499999999999996</v>
      </c>
      <c r="R42" s="148">
        <v>14.53</v>
      </c>
      <c r="S42" s="148">
        <f t="shared" si="11"/>
        <v>10.18</v>
      </c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</row>
    <row r="43" spans="1:39" ht="14.25" customHeight="1">
      <c r="A43" s="142" t="s">
        <v>215</v>
      </c>
      <c r="B43" s="143">
        <v>4.38</v>
      </c>
      <c r="C43" s="143">
        <v>13.96</v>
      </c>
      <c r="D43" s="143">
        <f t="shared" si="6"/>
        <v>9.5800000000000018</v>
      </c>
      <c r="E43" s="144">
        <v>4.3600000000000003</v>
      </c>
      <c r="F43" s="144">
        <v>14.46</v>
      </c>
      <c r="G43" s="144">
        <f t="shared" si="7"/>
        <v>10.100000000000001</v>
      </c>
      <c r="H43" s="145">
        <v>4.37</v>
      </c>
      <c r="I43" s="145">
        <v>14.47</v>
      </c>
      <c r="J43" s="145">
        <f t="shared" si="8"/>
        <v>10.100000000000001</v>
      </c>
      <c r="K43" s="146">
        <v>4.3499999999999996</v>
      </c>
      <c r="L43" s="146">
        <v>14.77</v>
      </c>
      <c r="M43" s="146">
        <f t="shared" si="9"/>
        <v>10.42</v>
      </c>
      <c r="N43" s="147">
        <v>4.34</v>
      </c>
      <c r="O43" s="147">
        <v>14.07</v>
      </c>
      <c r="P43" s="147">
        <f t="shared" si="10"/>
        <v>9.73</v>
      </c>
      <c r="Q43" s="148">
        <v>4.34</v>
      </c>
      <c r="R43" s="148">
        <v>14</v>
      </c>
      <c r="S43" s="148">
        <f t="shared" si="11"/>
        <v>9.66</v>
      </c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</row>
    <row r="44" spans="1:39" ht="14.25" customHeight="1">
      <c r="A44" s="142" t="s">
        <v>216</v>
      </c>
      <c r="B44" s="143">
        <v>4.37</v>
      </c>
      <c r="C44" s="143">
        <v>15.1</v>
      </c>
      <c r="D44" s="143">
        <f t="shared" si="6"/>
        <v>10.73</v>
      </c>
      <c r="E44" s="144">
        <v>4.32</v>
      </c>
      <c r="F44" s="144">
        <v>14.8</v>
      </c>
      <c r="G44" s="144">
        <f t="shared" si="7"/>
        <v>10.48</v>
      </c>
      <c r="H44" s="145">
        <v>4.3899999999999997</v>
      </c>
      <c r="I44" s="145">
        <v>14.64</v>
      </c>
      <c r="J44" s="145">
        <f t="shared" si="8"/>
        <v>10.25</v>
      </c>
      <c r="K44" s="146">
        <v>4.3899999999999997</v>
      </c>
      <c r="L44" s="146">
        <v>15.15</v>
      </c>
      <c r="M44" s="146">
        <f t="shared" si="9"/>
        <v>10.760000000000002</v>
      </c>
      <c r="N44" s="147">
        <v>4.37</v>
      </c>
      <c r="O44" s="147">
        <v>14.62</v>
      </c>
      <c r="P44" s="147">
        <f t="shared" si="10"/>
        <v>10.25</v>
      </c>
      <c r="Q44" s="148">
        <v>4.37</v>
      </c>
      <c r="R44" s="148">
        <v>12.69</v>
      </c>
      <c r="S44" s="148">
        <f t="shared" si="11"/>
        <v>8.32</v>
      </c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</row>
    <row r="45" spans="1:39" ht="14.25" customHeight="1">
      <c r="A45" s="142" t="s">
        <v>217</v>
      </c>
      <c r="B45" s="143">
        <v>4.41</v>
      </c>
      <c r="C45" s="143">
        <v>15.25</v>
      </c>
      <c r="D45" s="143">
        <f t="shared" si="6"/>
        <v>10.84</v>
      </c>
      <c r="E45" s="144">
        <v>4.3600000000000003</v>
      </c>
      <c r="F45" s="144">
        <v>14.77</v>
      </c>
      <c r="G45" s="144">
        <f t="shared" si="7"/>
        <v>10.41</v>
      </c>
      <c r="H45" s="145">
        <v>4.37</v>
      </c>
      <c r="I45" s="145">
        <v>15.39</v>
      </c>
      <c r="J45" s="145">
        <f t="shared" si="8"/>
        <v>11.02</v>
      </c>
      <c r="K45" s="146">
        <v>4.38</v>
      </c>
      <c r="L45" s="146">
        <v>15.45</v>
      </c>
      <c r="M45" s="146">
        <f t="shared" si="9"/>
        <v>11.07</v>
      </c>
      <c r="N45" s="147">
        <v>4.41</v>
      </c>
      <c r="O45" s="147">
        <v>15.28</v>
      </c>
      <c r="P45" s="147">
        <f t="shared" si="10"/>
        <v>10.87</v>
      </c>
      <c r="Q45" s="148">
        <v>4.3899999999999997</v>
      </c>
      <c r="R45" s="148">
        <v>13.32</v>
      </c>
      <c r="S45" s="148">
        <f t="shared" si="11"/>
        <v>8.93</v>
      </c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</row>
    <row r="46" spans="1:39" ht="14.25" customHeight="1">
      <c r="A46" s="142" t="s">
        <v>218</v>
      </c>
      <c r="B46" s="143">
        <v>4.34</v>
      </c>
      <c r="C46" s="143">
        <v>13.83</v>
      </c>
      <c r="D46" s="143">
        <f t="shared" si="6"/>
        <v>9.49</v>
      </c>
      <c r="E46" s="144">
        <v>4.3899999999999997</v>
      </c>
      <c r="F46" s="144">
        <v>13.65</v>
      </c>
      <c r="G46" s="144">
        <f t="shared" si="7"/>
        <v>9.2600000000000016</v>
      </c>
      <c r="H46" s="145">
        <v>4.3899999999999997</v>
      </c>
      <c r="I46" s="145">
        <v>14.19</v>
      </c>
      <c r="J46" s="145">
        <f t="shared" si="8"/>
        <v>9.8000000000000007</v>
      </c>
      <c r="K46" s="146">
        <v>4.34</v>
      </c>
      <c r="L46" s="146">
        <v>14.38</v>
      </c>
      <c r="M46" s="146">
        <f t="shared" si="9"/>
        <v>10.040000000000001</v>
      </c>
      <c r="N46" s="147">
        <v>4.37</v>
      </c>
      <c r="O46" s="147">
        <v>13.53</v>
      </c>
      <c r="P46" s="147">
        <f t="shared" si="10"/>
        <v>9.16</v>
      </c>
      <c r="Q46" s="148">
        <v>4.3600000000000003</v>
      </c>
      <c r="R46" s="148">
        <v>12.16</v>
      </c>
      <c r="S46" s="148">
        <f t="shared" si="11"/>
        <v>7.8</v>
      </c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39" ht="14.25" customHeight="1">
      <c r="A47" s="142" t="s">
        <v>219</v>
      </c>
      <c r="B47" s="143">
        <v>4.41</v>
      </c>
      <c r="C47" s="143">
        <v>14.34</v>
      </c>
      <c r="D47" s="143">
        <f t="shared" si="6"/>
        <v>9.93</v>
      </c>
      <c r="E47" s="144">
        <v>4.38</v>
      </c>
      <c r="F47" s="144">
        <v>14.58</v>
      </c>
      <c r="G47" s="144">
        <f t="shared" si="7"/>
        <v>10.199999999999999</v>
      </c>
      <c r="H47" s="145">
        <v>4.3499999999999996</v>
      </c>
      <c r="I47" s="145">
        <v>15.17</v>
      </c>
      <c r="J47" s="145">
        <f t="shared" si="8"/>
        <v>10.82</v>
      </c>
      <c r="K47" s="146">
        <v>4.32</v>
      </c>
      <c r="L47" s="146">
        <v>14.83</v>
      </c>
      <c r="M47" s="146">
        <f t="shared" si="9"/>
        <v>10.51</v>
      </c>
      <c r="N47" s="147">
        <v>4.37</v>
      </c>
      <c r="O47" s="147">
        <v>14.09</v>
      </c>
      <c r="P47" s="147">
        <f t="shared" si="10"/>
        <v>9.7199999999999989</v>
      </c>
      <c r="Q47" s="148">
        <v>4.3600000000000003</v>
      </c>
      <c r="R47" s="148">
        <v>12.59</v>
      </c>
      <c r="S47" s="148">
        <f t="shared" si="11"/>
        <v>8.23</v>
      </c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39" ht="14.25" customHeight="1">
      <c r="A48" s="142" t="s">
        <v>220</v>
      </c>
      <c r="B48" s="143">
        <v>4.38</v>
      </c>
      <c r="C48" s="143">
        <v>15.3</v>
      </c>
      <c r="D48" s="143">
        <f t="shared" si="6"/>
        <v>10.920000000000002</v>
      </c>
      <c r="E48" s="144">
        <v>4.42</v>
      </c>
      <c r="F48" s="144">
        <v>13.9</v>
      </c>
      <c r="G48" s="144">
        <f t="shared" si="7"/>
        <v>9.48</v>
      </c>
      <c r="H48" s="145">
        <v>4.3600000000000003</v>
      </c>
      <c r="I48" s="145">
        <v>14.4</v>
      </c>
      <c r="J48" s="145">
        <f t="shared" si="8"/>
        <v>10.039999999999999</v>
      </c>
      <c r="K48" s="146">
        <v>4.33</v>
      </c>
      <c r="L48" s="146">
        <v>15.1</v>
      </c>
      <c r="M48" s="146">
        <f t="shared" si="9"/>
        <v>10.77</v>
      </c>
      <c r="N48" s="147">
        <v>4.38</v>
      </c>
      <c r="O48" s="147">
        <v>15.12</v>
      </c>
      <c r="P48" s="147">
        <f t="shared" si="10"/>
        <v>10.739999999999998</v>
      </c>
      <c r="Q48" s="148">
        <v>4.33</v>
      </c>
      <c r="R48" s="148">
        <v>14.63</v>
      </c>
      <c r="S48" s="148">
        <f t="shared" si="11"/>
        <v>10.3</v>
      </c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</row>
    <row r="49" spans="1:39" ht="14.25" customHeight="1">
      <c r="A49" s="142" t="s">
        <v>221</v>
      </c>
      <c r="B49" s="143">
        <v>4.37</v>
      </c>
      <c r="C49" s="143">
        <v>13.67</v>
      </c>
      <c r="D49" s="143">
        <f t="shared" si="6"/>
        <v>9.3000000000000007</v>
      </c>
      <c r="E49" s="144">
        <v>4.37</v>
      </c>
      <c r="F49" s="144">
        <v>14.29</v>
      </c>
      <c r="G49" s="144">
        <f t="shared" si="7"/>
        <v>9.9199999999999982</v>
      </c>
      <c r="H49" s="145">
        <v>4.4400000000000004</v>
      </c>
      <c r="I49" s="145">
        <v>14.64</v>
      </c>
      <c r="J49" s="145">
        <f t="shared" si="8"/>
        <v>10.199999999999999</v>
      </c>
      <c r="K49" s="146">
        <v>4.37</v>
      </c>
      <c r="L49" s="146">
        <v>15.02</v>
      </c>
      <c r="M49" s="146">
        <f t="shared" si="9"/>
        <v>10.649999999999999</v>
      </c>
      <c r="N49" s="147">
        <v>4.38</v>
      </c>
      <c r="O49" s="147">
        <v>14.93</v>
      </c>
      <c r="P49" s="147">
        <f t="shared" si="10"/>
        <v>10.55</v>
      </c>
      <c r="Q49" s="148">
        <v>4.37</v>
      </c>
      <c r="R49" s="148">
        <v>13.23</v>
      </c>
      <c r="S49" s="148">
        <f t="shared" si="11"/>
        <v>8.86</v>
      </c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</row>
    <row r="50" spans="1:39" ht="14.25" customHeight="1">
      <c r="A50" s="142" t="s">
        <v>222</v>
      </c>
      <c r="B50" s="143">
        <v>4.3600000000000003</v>
      </c>
      <c r="C50" s="143">
        <v>13.69</v>
      </c>
      <c r="D50" s="143">
        <f t="shared" si="6"/>
        <v>9.3299999999999983</v>
      </c>
      <c r="E50" s="144">
        <v>4.3899999999999997</v>
      </c>
      <c r="F50" s="144">
        <v>13.85</v>
      </c>
      <c r="G50" s="144">
        <f t="shared" si="7"/>
        <v>9.4600000000000009</v>
      </c>
      <c r="H50" s="145">
        <v>4.34</v>
      </c>
      <c r="I50" s="145">
        <v>14.8</v>
      </c>
      <c r="J50" s="145">
        <f t="shared" si="8"/>
        <v>10.46</v>
      </c>
      <c r="K50" s="146">
        <v>4.41</v>
      </c>
      <c r="L50" s="146">
        <v>14.21</v>
      </c>
      <c r="M50" s="146">
        <f t="shared" si="9"/>
        <v>9.8000000000000007</v>
      </c>
      <c r="N50" s="147">
        <v>4.34</v>
      </c>
      <c r="O50" s="147">
        <v>14.04</v>
      </c>
      <c r="P50" s="147">
        <f t="shared" si="10"/>
        <v>9.6999999999999993</v>
      </c>
      <c r="Q50" s="148">
        <v>4.42</v>
      </c>
      <c r="R50" s="148">
        <v>11.78</v>
      </c>
      <c r="S50" s="148">
        <f t="shared" si="11"/>
        <v>7.3599999999999994</v>
      </c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</row>
    <row r="51" spans="1:39" ht="14.25" customHeight="1">
      <c r="A51" s="142" t="s">
        <v>223</v>
      </c>
      <c r="B51" s="143">
        <v>4.3600000000000003</v>
      </c>
      <c r="C51" s="143">
        <v>13.44</v>
      </c>
      <c r="D51" s="143">
        <f t="shared" si="6"/>
        <v>9.0799999999999983</v>
      </c>
      <c r="E51" s="144">
        <v>4.38</v>
      </c>
      <c r="F51" s="144">
        <v>13.93</v>
      </c>
      <c r="G51" s="144">
        <f t="shared" si="7"/>
        <v>9.5500000000000007</v>
      </c>
      <c r="H51" s="145">
        <v>4.3499999999999996</v>
      </c>
      <c r="I51" s="145">
        <v>14.27</v>
      </c>
      <c r="J51" s="145">
        <f t="shared" si="8"/>
        <v>9.92</v>
      </c>
      <c r="K51" s="146">
        <v>4.3899999999999997</v>
      </c>
      <c r="L51" s="146">
        <v>13.49</v>
      </c>
      <c r="M51" s="146">
        <f t="shared" si="9"/>
        <v>9.1000000000000014</v>
      </c>
      <c r="N51" s="147">
        <v>4.41</v>
      </c>
      <c r="O51" s="147">
        <v>13.22</v>
      </c>
      <c r="P51" s="147">
        <f t="shared" si="10"/>
        <v>8.81</v>
      </c>
      <c r="Q51" s="148">
        <v>4.3899999999999997</v>
      </c>
      <c r="R51" s="148">
        <v>12.48</v>
      </c>
      <c r="S51" s="148">
        <f t="shared" si="11"/>
        <v>8.09</v>
      </c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</row>
    <row r="52" spans="1:39" ht="14.25" customHeight="1">
      <c r="A52" s="130"/>
      <c r="B52" s="130"/>
      <c r="C52" s="130"/>
      <c r="D52" s="136"/>
      <c r="E52" s="130"/>
      <c r="F52" s="130"/>
      <c r="G52" s="137"/>
      <c r="H52" s="130"/>
      <c r="I52" s="130"/>
      <c r="J52" s="138"/>
      <c r="K52" s="130"/>
      <c r="L52" s="130"/>
      <c r="M52" s="139"/>
      <c r="N52" s="130"/>
      <c r="O52" s="130"/>
      <c r="P52" s="140"/>
      <c r="Q52" s="130"/>
      <c r="R52" s="130"/>
      <c r="S52" s="141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</row>
    <row r="53" spans="1:39" ht="14.25" customHeight="1">
      <c r="A53" s="130"/>
      <c r="B53" s="130"/>
      <c r="C53" s="130"/>
      <c r="D53" s="136"/>
      <c r="E53" s="130"/>
      <c r="F53" s="130"/>
      <c r="G53" s="137"/>
      <c r="H53" s="130"/>
      <c r="I53" s="130"/>
      <c r="J53" s="138"/>
      <c r="K53" s="130"/>
      <c r="L53" s="130"/>
      <c r="M53" s="139"/>
      <c r="N53" s="130"/>
      <c r="O53" s="130"/>
      <c r="P53" s="140"/>
      <c r="Q53" s="130"/>
      <c r="R53" s="130"/>
      <c r="S53" s="141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</row>
    <row r="54" spans="1:39" ht="14.25" customHeight="1">
      <c r="A54" s="130"/>
      <c r="B54" s="130"/>
      <c r="C54" s="130"/>
      <c r="D54" s="136"/>
      <c r="E54" s="130"/>
      <c r="F54" s="130"/>
      <c r="G54" s="137"/>
      <c r="H54" s="130"/>
      <c r="I54" s="130"/>
      <c r="J54" s="138"/>
      <c r="K54" s="130"/>
      <c r="L54" s="130"/>
      <c r="M54" s="139"/>
      <c r="N54" s="130"/>
      <c r="O54" s="130"/>
      <c r="P54" s="140"/>
      <c r="Q54" s="130"/>
      <c r="R54" s="130"/>
      <c r="S54" s="141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</row>
    <row r="55" spans="1:39" ht="14.25" customHeight="1">
      <c r="A55" s="130"/>
      <c r="B55" s="130"/>
      <c r="C55" s="130"/>
      <c r="D55" s="136"/>
      <c r="E55" s="130"/>
      <c r="F55" s="130"/>
      <c r="G55" s="137"/>
      <c r="H55" s="130"/>
      <c r="I55" s="130"/>
      <c r="J55" s="138"/>
      <c r="K55" s="130"/>
      <c r="L55" s="130"/>
      <c r="M55" s="139"/>
      <c r="N55" s="130"/>
      <c r="O55" s="130"/>
      <c r="P55" s="140"/>
      <c r="Q55" s="130"/>
      <c r="R55" s="130"/>
      <c r="S55" s="141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</row>
    <row r="56" spans="1:39" ht="14.25" customHeight="1">
      <c r="A56" s="130"/>
      <c r="B56" s="130"/>
      <c r="C56" s="130"/>
      <c r="D56" s="136"/>
      <c r="E56" s="130"/>
      <c r="F56" s="130"/>
      <c r="G56" s="137"/>
      <c r="H56" s="130"/>
      <c r="I56" s="130"/>
      <c r="J56" s="138"/>
      <c r="K56" s="130"/>
      <c r="L56" s="130"/>
      <c r="M56" s="139"/>
      <c r="N56" s="130"/>
      <c r="O56" s="130"/>
      <c r="P56" s="140"/>
      <c r="Q56" s="130"/>
      <c r="R56" s="130"/>
      <c r="S56" s="141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</row>
    <row r="57" spans="1:39" ht="14.25" customHeight="1">
      <c r="A57" s="130"/>
      <c r="B57" s="130"/>
      <c r="C57" s="130"/>
      <c r="D57" s="136"/>
      <c r="E57" s="130"/>
      <c r="F57" s="130"/>
      <c r="G57" s="137"/>
      <c r="H57" s="130"/>
      <c r="I57" s="130"/>
      <c r="J57" s="138"/>
      <c r="K57" s="130"/>
      <c r="L57" s="130"/>
      <c r="M57" s="139"/>
      <c r="N57" s="130"/>
      <c r="O57" s="130"/>
      <c r="P57" s="140"/>
      <c r="Q57" s="130"/>
      <c r="R57" s="130"/>
      <c r="S57" s="141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</row>
    <row r="58" spans="1:39" ht="14.25" customHeight="1">
      <c r="A58" s="130"/>
      <c r="B58" s="130"/>
      <c r="C58" s="130"/>
      <c r="D58" s="136"/>
      <c r="E58" s="130"/>
      <c r="F58" s="130"/>
      <c r="G58" s="137"/>
      <c r="H58" s="130"/>
      <c r="I58" s="130"/>
      <c r="J58" s="138"/>
      <c r="K58" s="130"/>
      <c r="L58" s="130"/>
      <c r="M58" s="139"/>
      <c r="N58" s="130"/>
      <c r="O58" s="130"/>
      <c r="P58" s="140"/>
      <c r="Q58" s="130"/>
      <c r="R58" s="130"/>
      <c r="S58" s="141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</row>
    <row r="59" spans="1:39" ht="14.25" customHeight="1">
      <c r="A59" s="130"/>
      <c r="B59" s="130"/>
      <c r="C59" s="130"/>
      <c r="D59" s="136"/>
      <c r="E59" s="130"/>
      <c r="F59" s="130"/>
      <c r="G59" s="137"/>
      <c r="H59" s="130"/>
      <c r="I59" s="130"/>
      <c r="J59" s="138"/>
      <c r="K59" s="130"/>
      <c r="L59" s="130"/>
      <c r="M59" s="139"/>
      <c r="N59" s="130"/>
      <c r="O59" s="130"/>
      <c r="P59" s="140"/>
      <c r="Q59" s="130"/>
      <c r="R59" s="130"/>
      <c r="S59" s="141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</row>
    <row r="60" spans="1:39" ht="14.25" customHeight="1">
      <c r="A60" s="130"/>
      <c r="B60" s="130"/>
      <c r="C60" s="130"/>
      <c r="D60" s="136"/>
      <c r="E60" s="130"/>
      <c r="F60" s="130"/>
      <c r="G60" s="137"/>
      <c r="H60" s="130"/>
      <c r="I60" s="130"/>
      <c r="J60" s="138"/>
      <c r="K60" s="130"/>
      <c r="L60" s="130"/>
      <c r="M60" s="139"/>
      <c r="N60" s="130"/>
      <c r="O60" s="130"/>
      <c r="P60" s="140"/>
      <c r="Q60" s="130"/>
      <c r="R60" s="130"/>
      <c r="S60" s="141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</row>
    <row r="61" spans="1:39" ht="14.25" customHeight="1">
      <c r="A61" s="130"/>
      <c r="B61" s="130"/>
      <c r="C61" s="130"/>
      <c r="D61" s="136"/>
      <c r="E61" s="130"/>
      <c r="F61" s="130"/>
      <c r="G61" s="137"/>
      <c r="H61" s="130"/>
      <c r="I61" s="130"/>
      <c r="J61" s="138"/>
      <c r="K61" s="130"/>
      <c r="L61" s="130"/>
      <c r="M61" s="139"/>
      <c r="N61" s="130"/>
      <c r="O61" s="130"/>
      <c r="P61" s="140"/>
      <c r="Q61" s="130"/>
      <c r="R61" s="130"/>
      <c r="S61" s="141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</row>
    <row r="62" spans="1:39" ht="14.25" customHeight="1">
      <c r="A62" s="130"/>
      <c r="B62" s="130"/>
      <c r="C62" s="130"/>
      <c r="D62" s="136"/>
      <c r="E62" s="130"/>
      <c r="F62" s="130"/>
      <c r="G62" s="137"/>
      <c r="H62" s="130"/>
      <c r="I62" s="130"/>
      <c r="J62" s="138"/>
      <c r="K62" s="130"/>
      <c r="L62" s="130"/>
      <c r="M62" s="139"/>
      <c r="N62" s="130"/>
      <c r="O62" s="130"/>
      <c r="P62" s="140"/>
      <c r="Q62" s="130"/>
      <c r="R62" s="130"/>
      <c r="S62" s="141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</row>
    <row r="63" spans="1:39" ht="14.25" customHeight="1">
      <c r="A63" s="130"/>
      <c r="B63" s="130"/>
      <c r="C63" s="130"/>
      <c r="D63" s="136"/>
      <c r="E63" s="130"/>
      <c r="F63" s="130"/>
      <c r="G63" s="137"/>
      <c r="H63" s="130"/>
      <c r="I63" s="130"/>
      <c r="J63" s="138"/>
      <c r="K63" s="130"/>
      <c r="L63" s="130"/>
      <c r="M63" s="139"/>
      <c r="N63" s="130"/>
      <c r="O63" s="130"/>
      <c r="P63" s="140"/>
      <c r="Q63" s="130"/>
      <c r="R63" s="130"/>
      <c r="S63" s="141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</row>
    <row r="64" spans="1:39" ht="14.25" customHeight="1">
      <c r="A64" s="130"/>
      <c r="B64" s="130"/>
      <c r="C64" s="130"/>
      <c r="D64" s="136"/>
      <c r="E64" s="130"/>
      <c r="F64" s="130"/>
      <c r="G64" s="137"/>
      <c r="H64" s="130"/>
      <c r="I64" s="130"/>
      <c r="J64" s="138"/>
      <c r="K64" s="130"/>
      <c r="L64" s="130"/>
      <c r="M64" s="139"/>
      <c r="N64" s="130"/>
      <c r="O64" s="130"/>
      <c r="P64" s="140"/>
      <c r="Q64" s="130"/>
      <c r="R64" s="130"/>
      <c r="S64" s="141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</row>
    <row r="65" spans="1:39" ht="14.25" customHeight="1">
      <c r="A65" s="130"/>
      <c r="B65" s="130"/>
      <c r="C65" s="130"/>
      <c r="D65" s="136"/>
      <c r="E65" s="130"/>
      <c r="F65" s="130"/>
      <c r="G65" s="137"/>
      <c r="H65" s="130"/>
      <c r="I65" s="130"/>
      <c r="J65" s="138"/>
      <c r="K65" s="130"/>
      <c r="L65" s="130"/>
      <c r="M65" s="139"/>
      <c r="N65" s="130"/>
      <c r="O65" s="130"/>
      <c r="P65" s="140"/>
      <c r="Q65" s="130"/>
      <c r="R65" s="130"/>
      <c r="S65" s="141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</row>
    <row r="66" spans="1:39" ht="14.25" customHeight="1">
      <c r="A66" s="130"/>
      <c r="B66" s="130"/>
      <c r="C66" s="130"/>
      <c r="D66" s="136"/>
      <c r="E66" s="130"/>
      <c r="F66" s="130"/>
      <c r="G66" s="137"/>
      <c r="H66" s="130"/>
      <c r="I66" s="130"/>
      <c r="J66" s="138"/>
      <c r="K66" s="130"/>
      <c r="L66" s="130"/>
      <c r="M66" s="139"/>
      <c r="N66" s="130"/>
      <c r="O66" s="130"/>
      <c r="P66" s="140"/>
      <c r="Q66" s="130"/>
      <c r="R66" s="130"/>
      <c r="S66" s="141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</row>
    <row r="67" spans="1:39" ht="14.25" customHeight="1">
      <c r="A67" s="130"/>
      <c r="B67" s="130"/>
      <c r="C67" s="130"/>
      <c r="D67" s="136"/>
      <c r="E67" s="130"/>
      <c r="F67" s="130"/>
      <c r="G67" s="137"/>
      <c r="H67" s="130"/>
      <c r="I67" s="130"/>
      <c r="J67" s="138"/>
      <c r="K67" s="130"/>
      <c r="L67" s="130"/>
      <c r="M67" s="139"/>
      <c r="N67" s="130"/>
      <c r="O67" s="130"/>
      <c r="P67" s="140"/>
      <c r="Q67" s="130"/>
      <c r="R67" s="130"/>
      <c r="S67" s="141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</row>
    <row r="68" spans="1:39" ht="14.25" customHeight="1">
      <c r="A68" s="130"/>
      <c r="B68" s="130"/>
      <c r="C68" s="130"/>
      <c r="D68" s="136"/>
      <c r="E68" s="130"/>
      <c r="F68" s="130"/>
      <c r="G68" s="137"/>
      <c r="H68" s="130"/>
      <c r="I68" s="130"/>
      <c r="J68" s="138"/>
      <c r="K68" s="130"/>
      <c r="L68" s="130"/>
      <c r="M68" s="139"/>
      <c r="N68" s="130"/>
      <c r="O68" s="130"/>
      <c r="P68" s="140"/>
      <c r="Q68" s="130"/>
      <c r="R68" s="130"/>
      <c r="S68" s="141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</row>
    <row r="69" spans="1:39" ht="14.25" customHeight="1">
      <c r="A69" s="130"/>
      <c r="B69" s="130"/>
      <c r="C69" s="130"/>
      <c r="D69" s="136"/>
      <c r="E69" s="130"/>
      <c r="F69" s="130"/>
      <c r="G69" s="137"/>
      <c r="H69" s="130"/>
      <c r="I69" s="130"/>
      <c r="J69" s="138"/>
      <c r="K69" s="130"/>
      <c r="L69" s="130"/>
      <c r="M69" s="139"/>
      <c r="N69" s="130"/>
      <c r="O69" s="130"/>
      <c r="P69" s="140"/>
      <c r="Q69" s="130"/>
      <c r="R69" s="130"/>
      <c r="S69" s="141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</row>
    <row r="70" spans="1:39" ht="14.25" customHeight="1">
      <c r="A70" s="130"/>
      <c r="B70" s="130"/>
      <c r="C70" s="130"/>
      <c r="D70" s="136"/>
      <c r="E70" s="130"/>
      <c r="F70" s="130"/>
      <c r="G70" s="137"/>
      <c r="H70" s="130"/>
      <c r="I70" s="130"/>
      <c r="J70" s="138"/>
      <c r="K70" s="130"/>
      <c r="L70" s="130"/>
      <c r="M70" s="139"/>
      <c r="N70" s="130"/>
      <c r="O70" s="130"/>
      <c r="P70" s="140"/>
      <c r="Q70" s="130"/>
      <c r="R70" s="130"/>
      <c r="S70" s="141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</row>
    <row r="71" spans="1:39" ht="14.25" customHeight="1">
      <c r="A71" s="130"/>
      <c r="B71" s="130"/>
      <c r="C71" s="130"/>
      <c r="D71" s="136"/>
      <c r="E71" s="130"/>
      <c r="F71" s="130"/>
      <c r="G71" s="137"/>
      <c r="H71" s="130"/>
      <c r="I71" s="130"/>
      <c r="J71" s="138"/>
      <c r="K71" s="130"/>
      <c r="L71" s="130"/>
      <c r="M71" s="139"/>
      <c r="N71" s="130"/>
      <c r="O71" s="130"/>
      <c r="P71" s="140"/>
      <c r="Q71" s="130"/>
      <c r="R71" s="130"/>
      <c r="S71" s="141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</row>
    <row r="72" spans="1:39" ht="14.25" customHeight="1">
      <c r="A72" s="130"/>
      <c r="B72" s="130"/>
      <c r="C72" s="130"/>
      <c r="D72" s="136"/>
      <c r="E72" s="130"/>
      <c r="F72" s="130"/>
      <c r="G72" s="137"/>
      <c r="H72" s="130"/>
      <c r="I72" s="130"/>
      <c r="J72" s="138"/>
      <c r="K72" s="130"/>
      <c r="L72" s="130"/>
      <c r="M72" s="139"/>
      <c r="N72" s="130"/>
      <c r="O72" s="130"/>
      <c r="P72" s="140"/>
      <c r="Q72" s="130"/>
      <c r="R72" s="130"/>
      <c r="S72" s="141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</row>
    <row r="73" spans="1:39" ht="14.25" customHeight="1">
      <c r="A73" s="130"/>
      <c r="B73" s="130"/>
      <c r="C73" s="130"/>
      <c r="D73" s="136"/>
      <c r="E73" s="130"/>
      <c r="F73" s="130"/>
      <c r="G73" s="137"/>
      <c r="H73" s="130"/>
      <c r="I73" s="130"/>
      <c r="J73" s="138"/>
      <c r="K73" s="130"/>
      <c r="L73" s="130"/>
      <c r="M73" s="139"/>
      <c r="N73" s="130"/>
      <c r="O73" s="130"/>
      <c r="P73" s="140"/>
      <c r="Q73" s="130"/>
      <c r="R73" s="130"/>
      <c r="S73" s="141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</row>
    <row r="74" spans="1:39" ht="14.25" customHeight="1">
      <c r="A74" s="130"/>
      <c r="B74" s="130"/>
      <c r="C74" s="130"/>
      <c r="D74" s="136"/>
      <c r="E74" s="130"/>
      <c r="F74" s="130"/>
      <c r="G74" s="137"/>
      <c r="H74" s="130"/>
      <c r="I74" s="130"/>
      <c r="J74" s="138"/>
      <c r="K74" s="130"/>
      <c r="L74" s="130"/>
      <c r="M74" s="139"/>
      <c r="N74" s="130"/>
      <c r="O74" s="130"/>
      <c r="P74" s="140"/>
      <c r="Q74" s="130"/>
      <c r="R74" s="130"/>
      <c r="S74" s="141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</row>
    <row r="75" spans="1:39" ht="14.25" customHeight="1">
      <c r="A75" s="130"/>
      <c r="B75" s="130"/>
      <c r="C75" s="130"/>
      <c r="D75" s="136"/>
      <c r="E75" s="130"/>
      <c r="F75" s="130"/>
      <c r="G75" s="137"/>
      <c r="H75" s="130"/>
      <c r="I75" s="130"/>
      <c r="J75" s="138"/>
      <c r="K75" s="130"/>
      <c r="L75" s="130"/>
      <c r="M75" s="139"/>
      <c r="N75" s="130"/>
      <c r="O75" s="130"/>
      <c r="P75" s="140"/>
      <c r="Q75" s="130"/>
      <c r="R75" s="130"/>
      <c r="S75" s="141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</row>
    <row r="76" spans="1:39" ht="14.25" customHeight="1">
      <c r="A76" s="130"/>
      <c r="B76" s="130"/>
      <c r="C76" s="130"/>
      <c r="D76" s="136"/>
      <c r="E76" s="130"/>
      <c r="F76" s="130"/>
      <c r="G76" s="137"/>
      <c r="H76" s="130"/>
      <c r="I76" s="130"/>
      <c r="J76" s="138"/>
      <c r="K76" s="130"/>
      <c r="L76" s="130"/>
      <c r="M76" s="139"/>
      <c r="N76" s="130"/>
      <c r="O76" s="130"/>
      <c r="P76" s="140"/>
      <c r="Q76" s="130"/>
      <c r="R76" s="130"/>
      <c r="S76" s="141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</row>
    <row r="77" spans="1:39" ht="14.25" customHeight="1">
      <c r="A77" s="130"/>
      <c r="B77" s="130"/>
      <c r="C77" s="130"/>
      <c r="D77" s="136"/>
      <c r="E77" s="130"/>
      <c r="F77" s="130"/>
      <c r="G77" s="137"/>
      <c r="H77" s="130"/>
      <c r="I77" s="130"/>
      <c r="J77" s="138"/>
      <c r="K77" s="130"/>
      <c r="L77" s="130"/>
      <c r="M77" s="139"/>
      <c r="N77" s="130"/>
      <c r="O77" s="130"/>
      <c r="P77" s="140"/>
      <c r="Q77" s="130"/>
      <c r="R77" s="130"/>
      <c r="S77" s="141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</row>
    <row r="78" spans="1:39" ht="14.25" customHeight="1">
      <c r="A78" s="130"/>
      <c r="B78" s="130"/>
      <c r="C78" s="130"/>
      <c r="D78" s="136"/>
      <c r="E78" s="130"/>
      <c r="F78" s="130"/>
      <c r="G78" s="137"/>
      <c r="H78" s="130"/>
      <c r="I78" s="130"/>
      <c r="J78" s="138"/>
      <c r="K78" s="130"/>
      <c r="L78" s="130"/>
      <c r="M78" s="139"/>
      <c r="N78" s="130"/>
      <c r="O78" s="130"/>
      <c r="P78" s="140"/>
      <c r="Q78" s="130"/>
      <c r="R78" s="130"/>
      <c r="S78" s="141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</row>
    <row r="79" spans="1:39" ht="14.25" customHeight="1">
      <c r="A79" s="130"/>
      <c r="B79" s="130"/>
      <c r="C79" s="130"/>
      <c r="D79" s="136"/>
      <c r="E79" s="130"/>
      <c r="F79" s="130"/>
      <c r="G79" s="137"/>
      <c r="H79" s="130"/>
      <c r="I79" s="130"/>
      <c r="J79" s="138"/>
      <c r="K79" s="130"/>
      <c r="L79" s="130"/>
      <c r="M79" s="139"/>
      <c r="N79" s="130"/>
      <c r="O79" s="130"/>
      <c r="P79" s="140"/>
      <c r="Q79" s="130"/>
      <c r="R79" s="130"/>
      <c r="S79" s="141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</row>
    <row r="80" spans="1:39" ht="14.25" customHeight="1">
      <c r="A80" s="130"/>
      <c r="B80" s="130"/>
      <c r="C80" s="130"/>
      <c r="D80" s="136"/>
      <c r="E80" s="130"/>
      <c r="F80" s="130"/>
      <c r="G80" s="137"/>
      <c r="H80" s="130"/>
      <c r="I80" s="130"/>
      <c r="J80" s="138"/>
      <c r="K80" s="130"/>
      <c r="L80" s="130"/>
      <c r="M80" s="139"/>
      <c r="N80" s="130"/>
      <c r="O80" s="130"/>
      <c r="P80" s="140"/>
      <c r="Q80" s="130"/>
      <c r="R80" s="130"/>
      <c r="S80" s="141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</row>
    <row r="81" spans="1:39" ht="14.25" customHeight="1">
      <c r="A81" s="130"/>
      <c r="B81" s="130"/>
      <c r="C81" s="130"/>
      <c r="D81" s="136"/>
      <c r="E81" s="130"/>
      <c r="F81" s="130"/>
      <c r="G81" s="137"/>
      <c r="H81" s="130"/>
      <c r="I81" s="130"/>
      <c r="J81" s="138"/>
      <c r="K81" s="130"/>
      <c r="L81" s="130"/>
      <c r="M81" s="139"/>
      <c r="N81" s="130"/>
      <c r="O81" s="130"/>
      <c r="P81" s="140"/>
      <c r="Q81" s="130"/>
      <c r="R81" s="130"/>
      <c r="S81" s="141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</row>
    <row r="82" spans="1:39" ht="14.25" customHeight="1">
      <c r="A82" s="130"/>
      <c r="B82" s="130"/>
      <c r="C82" s="130"/>
      <c r="D82" s="136"/>
      <c r="E82" s="130"/>
      <c r="F82" s="130"/>
      <c r="G82" s="137"/>
      <c r="H82" s="130"/>
      <c r="I82" s="130"/>
      <c r="J82" s="138"/>
      <c r="K82" s="130"/>
      <c r="L82" s="130"/>
      <c r="M82" s="139"/>
      <c r="N82" s="130"/>
      <c r="O82" s="130"/>
      <c r="P82" s="140"/>
      <c r="Q82" s="130"/>
      <c r="R82" s="130"/>
      <c r="S82" s="141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</row>
    <row r="83" spans="1:39" ht="14.25" customHeight="1">
      <c r="A83" s="130"/>
      <c r="B83" s="130"/>
      <c r="C83" s="130"/>
      <c r="D83" s="136"/>
      <c r="E83" s="130"/>
      <c r="F83" s="130"/>
      <c r="G83" s="137"/>
      <c r="H83" s="130"/>
      <c r="I83" s="130"/>
      <c r="J83" s="138"/>
      <c r="K83" s="130"/>
      <c r="L83" s="130"/>
      <c r="M83" s="139"/>
      <c r="N83" s="130"/>
      <c r="O83" s="130"/>
      <c r="P83" s="140"/>
      <c r="Q83" s="130"/>
      <c r="R83" s="130"/>
      <c r="S83" s="141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</row>
    <row r="84" spans="1:39" ht="14.25" customHeight="1">
      <c r="A84" s="130"/>
      <c r="B84" s="130"/>
      <c r="C84" s="130"/>
      <c r="D84" s="136"/>
      <c r="E84" s="130"/>
      <c r="F84" s="130"/>
      <c r="G84" s="137"/>
      <c r="H84" s="130"/>
      <c r="I84" s="130"/>
      <c r="J84" s="138"/>
      <c r="K84" s="130"/>
      <c r="L84" s="130"/>
      <c r="M84" s="139"/>
      <c r="N84" s="130"/>
      <c r="O84" s="130"/>
      <c r="P84" s="140"/>
      <c r="Q84" s="130"/>
      <c r="R84" s="130"/>
      <c r="S84" s="141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</row>
    <row r="85" spans="1:39" ht="14.25" customHeight="1">
      <c r="A85" s="130"/>
      <c r="B85" s="130"/>
      <c r="C85" s="130"/>
      <c r="D85" s="136"/>
      <c r="E85" s="130"/>
      <c r="F85" s="130"/>
      <c r="G85" s="137"/>
      <c r="H85" s="130"/>
      <c r="I85" s="130"/>
      <c r="J85" s="138"/>
      <c r="K85" s="130"/>
      <c r="L85" s="130"/>
      <c r="M85" s="139"/>
      <c r="N85" s="130"/>
      <c r="O85" s="130"/>
      <c r="P85" s="140"/>
      <c r="Q85" s="130"/>
      <c r="R85" s="130"/>
      <c r="S85" s="141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</row>
    <row r="86" spans="1:39" ht="14.25" customHeight="1">
      <c r="A86" s="130"/>
      <c r="B86" s="130"/>
      <c r="C86" s="130"/>
      <c r="D86" s="136"/>
      <c r="E86" s="130"/>
      <c r="F86" s="130"/>
      <c r="G86" s="137"/>
      <c r="H86" s="130"/>
      <c r="I86" s="130"/>
      <c r="J86" s="138"/>
      <c r="K86" s="130"/>
      <c r="L86" s="130"/>
      <c r="M86" s="139"/>
      <c r="N86" s="130"/>
      <c r="O86" s="130"/>
      <c r="P86" s="140"/>
      <c r="Q86" s="130"/>
      <c r="R86" s="130"/>
      <c r="S86" s="141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</row>
    <row r="87" spans="1:39" ht="14.25" customHeight="1">
      <c r="A87" s="130"/>
      <c r="B87" s="130"/>
      <c r="C87" s="130"/>
      <c r="D87" s="136"/>
      <c r="E87" s="130"/>
      <c r="F87" s="130"/>
      <c r="G87" s="137"/>
      <c r="H87" s="130"/>
      <c r="I87" s="130"/>
      <c r="J87" s="138"/>
      <c r="K87" s="130"/>
      <c r="L87" s="130"/>
      <c r="M87" s="139"/>
      <c r="N87" s="130"/>
      <c r="O87" s="130"/>
      <c r="P87" s="140"/>
      <c r="Q87" s="130"/>
      <c r="R87" s="130"/>
      <c r="S87" s="141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</row>
    <row r="88" spans="1:39" ht="14.25" customHeight="1">
      <c r="A88" s="130"/>
      <c r="B88" s="130"/>
      <c r="C88" s="130"/>
      <c r="D88" s="136"/>
      <c r="E88" s="130"/>
      <c r="F88" s="130"/>
      <c r="G88" s="137"/>
      <c r="H88" s="130"/>
      <c r="I88" s="130"/>
      <c r="J88" s="138"/>
      <c r="K88" s="130"/>
      <c r="L88" s="130"/>
      <c r="M88" s="139"/>
      <c r="N88" s="130"/>
      <c r="O88" s="130"/>
      <c r="P88" s="140"/>
      <c r="Q88" s="130"/>
      <c r="R88" s="130"/>
      <c r="S88" s="141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</row>
    <row r="89" spans="1:39" ht="14.25" customHeight="1">
      <c r="A89" s="130"/>
      <c r="B89" s="130"/>
      <c r="C89" s="130"/>
      <c r="D89" s="136"/>
      <c r="E89" s="130"/>
      <c r="F89" s="130"/>
      <c r="G89" s="137"/>
      <c r="H89" s="130"/>
      <c r="I89" s="130"/>
      <c r="J89" s="138"/>
      <c r="K89" s="130"/>
      <c r="L89" s="130"/>
      <c r="M89" s="139"/>
      <c r="N89" s="130"/>
      <c r="O89" s="130"/>
      <c r="P89" s="140"/>
      <c r="Q89" s="130"/>
      <c r="R89" s="130"/>
      <c r="S89" s="141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</row>
    <row r="90" spans="1:39" ht="14.25" customHeight="1">
      <c r="A90" s="130"/>
      <c r="B90" s="130"/>
      <c r="C90" s="130"/>
      <c r="D90" s="136"/>
      <c r="E90" s="130"/>
      <c r="F90" s="130"/>
      <c r="G90" s="137"/>
      <c r="H90" s="130"/>
      <c r="I90" s="130"/>
      <c r="J90" s="138"/>
      <c r="K90" s="130"/>
      <c r="L90" s="130"/>
      <c r="M90" s="139"/>
      <c r="N90" s="130"/>
      <c r="O90" s="130"/>
      <c r="P90" s="140"/>
      <c r="Q90" s="130"/>
      <c r="R90" s="130"/>
      <c r="S90" s="141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</row>
    <row r="91" spans="1:39" ht="14.25" customHeight="1">
      <c r="A91" s="130"/>
      <c r="B91" s="130"/>
      <c r="C91" s="130"/>
      <c r="D91" s="136"/>
      <c r="E91" s="130"/>
      <c r="F91" s="130"/>
      <c r="G91" s="137"/>
      <c r="H91" s="130"/>
      <c r="I91" s="130"/>
      <c r="J91" s="138"/>
      <c r="K91" s="130"/>
      <c r="L91" s="130"/>
      <c r="M91" s="139"/>
      <c r="N91" s="130"/>
      <c r="O91" s="130"/>
      <c r="P91" s="140"/>
      <c r="Q91" s="130"/>
      <c r="R91" s="130"/>
      <c r="S91" s="141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</row>
    <row r="92" spans="1:39" ht="14.25" customHeight="1">
      <c r="A92" s="130"/>
      <c r="B92" s="130"/>
      <c r="C92" s="130"/>
      <c r="D92" s="136"/>
      <c r="E92" s="130"/>
      <c r="F92" s="130"/>
      <c r="G92" s="137"/>
      <c r="H92" s="130"/>
      <c r="I92" s="130"/>
      <c r="J92" s="138"/>
      <c r="K92" s="130"/>
      <c r="L92" s="130"/>
      <c r="M92" s="139"/>
      <c r="N92" s="130"/>
      <c r="O92" s="130"/>
      <c r="P92" s="140"/>
      <c r="Q92" s="130"/>
      <c r="R92" s="130"/>
      <c r="S92" s="141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</row>
    <row r="93" spans="1:39" ht="14.25" customHeight="1">
      <c r="A93" s="130"/>
      <c r="B93" s="130"/>
      <c r="C93" s="130"/>
      <c r="D93" s="136"/>
      <c r="E93" s="130"/>
      <c r="F93" s="130"/>
      <c r="G93" s="137"/>
      <c r="H93" s="130"/>
      <c r="I93" s="130"/>
      <c r="J93" s="138"/>
      <c r="K93" s="130"/>
      <c r="L93" s="130"/>
      <c r="M93" s="139"/>
      <c r="N93" s="130"/>
      <c r="O93" s="130"/>
      <c r="P93" s="140"/>
      <c r="Q93" s="130"/>
      <c r="R93" s="130"/>
      <c r="S93" s="141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</row>
    <row r="94" spans="1:39" ht="14.25" customHeight="1">
      <c r="A94" s="130"/>
      <c r="B94" s="130"/>
      <c r="C94" s="130"/>
      <c r="D94" s="136"/>
      <c r="E94" s="130"/>
      <c r="F94" s="130"/>
      <c r="G94" s="137"/>
      <c r="H94" s="130"/>
      <c r="I94" s="130"/>
      <c r="J94" s="138"/>
      <c r="K94" s="130"/>
      <c r="L94" s="130"/>
      <c r="M94" s="139"/>
      <c r="N94" s="130"/>
      <c r="O94" s="130"/>
      <c r="P94" s="140"/>
      <c r="Q94" s="130"/>
      <c r="R94" s="130"/>
      <c r="S94" s="141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</row>
    <row r="95" spans="1:39" ht="14.25" customHeight="1">
      <c r="A95" s="130"/>
      <c r="B95" s="130"/>
      <c r="C95" s="130"/>
      <c r="D95" s="136"/>
      <c r="E95" s="130"/>
      <c r="F95" s="130"/>
      <c r="G95" s="137"/>
      <c r="H95" s="130"/>
      <c r="I95" s="130"/>
      <c r="J95" s="138"/>
      <c r="K95" s="130"/>
      <c r="L95" s="130"/>
      <c r="M95" s="139"/>
      <c r="N95" s="130"/>
      <c r="O95" s="130"/>
      <c r="P95" s="140"/>
      <c r="Q95" s="130"/>
      <c r="R95" s="130"/>
      <c r="S95" s="141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</row>
    <row r="96" spans="1:39" ht="14.25" customHeight="1">
      <c r="A96" s="130"/>
      <c r="B96" s="130"/>
      <c r="C96" s="130"/>
      <c r="D96" s="136"/>
      <c r="E96" s="130"/>
      <c r="F96" s="130"/>
      <c r="G96" s="137"/>
      <c r="H96" s="130"/>
      <c r="I96" s="130"/>
      <c r="J96" s="138"/>
      <c r="K96" s="130"/>
      <c r="L96" s="130"/>
      <c r="M96" s="139"/>
      <c r="N96" s="130"/>
      <c r="O96" s="130"/>
      <c r="P96" s="140"/>
      <c r="Q96" s="130"/>
      <c r="R96" s="130"/>
      <c r="S96" s="141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</row>
    <row r="97" spans="1:39" ht="14.25" customHeight="1">
      <c r="A97" s="130"/>
      <c r="B97" s="130"/>
      <c r="C97" s="130"/>
      <c r="D97" s="136"/>
      <c r="E97" s="130"/>
      <c r="F97" s="130"/>
      <c r="G97" s="137"/>
      <c r="H97" s="130"/>
      <c r="I97" s="130"/>
      <c r="J97" s="138"/>
      <c r="K97" s="130"/>
      <c r="L97" s="130"/>
      <c r="M97" s="139"/>
      <c r="N97" s="130"/>
      <c r="O97" s="130"/>
      <c r="P97" s="140"/>
      <c r="Q97" s="130"/>
      <c r="R97" s="130"/>
      <c r="S97" s="141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</row>
    <row r="98" spans="1:39" ht="14.25" customHeight="1">
      <c r="A98" s="130"/>
      <c r="B98" s="130"/>
      <c r="C98" s="130"/>
      <c r="D98" s="136"/>
      <c r="E98" s="130"/>
      <c r="F98" s="130"/>
      <c r="G98" s="137"/>
      <c r="H98" s="130"/>
      <c r="I98" s="130"/>
      <c r="J98" s="138"/>
      <c r="K98" s="130"/>
      <c r="L98" s="130"/>
      <c r="M98" s="139"/>
      <c r="N98" s="130"/>
      <c r="O98" s="130"/>
      <c r="P98" s="140"/>
      <c r="Q98" s="130"/>
      <c r="R98" s="130"/>
      <c r="S98" s="141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</row>
    <row r="99" spans="1:39" ht="14.25" customHeight="1">
      <c r="A99" s="130"/>
      <c r="B99" s="130"/>
      <c r="C99" s="130"/>
      <c r="D99" s="136"/>
      <c r="E99" s="130"/>
      <c r="F99" s="130"/>
      <c r="G99" s="137"/>
      <c r="H99" s="130"/>
      <c r="I99" s="130"/>
      <c r="J99" s="138"/>
      <c r="K99" s="130"/>
      <c r="L99" s="130"/>
      <c r="M99" s="139"/>
      <c r="N99" s="130"/>
      <c r="O99" s="130"/>
      <c r="P99" s="140"/>
      <c r="Q99" s="130"/>
      <c r="R99" s="130"/>
      <c r="S99" s="141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</row>
    <row r="100" spans="1:39" ht="14.25" customHeight="1">
      <c r="A100" s="130"/>
      <c r="B100" s="130"/>
      <c r="C100" s="130"/>
      <c r="D100" s="136"/>
      <c r="E100" s="130"/>
      <c r="F100" s="130"/>
      <c r="G100" s="137"/>
      <c r="H100" s="130"/>
      <c r="I100" s="130"/>
      <c r="J100" s="138"/>
      <c r="K100" s="130"/>
      <c r="L100" s="130"/>
      <c r="M100" s="139"/>
      <c r="N100" s="130"/>
      <c r="O100" s="130"/>
      <c r="P100" s="140"/>
      <c r="Q100" s="130"/>
      <c r="R100" s="130"/>
      <c r="S100" s="141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</row>
    <row r="101" spans="1:39" ht="14.25" customHeight="1">
      <c r="A101" s="130"/>
      <c r="B101" s="130"/>
      <c r="C101" s="130"/>
      <c r="D101" s="136"/>
      <c r="E101" s="130"/>
      <c r="F101" s="130"/>
      <c r="G101" s="137"/>
      <c r="H101" s="130"/>
      <c r="I101" s="130"/>
      <c r="J101" s="138"/>
      <c r="K101" s="130"/>
      <c r="L101" s="130"/>
      <c r="M101" s="139"/>
      <c r="N101" s="130"/>
      <c r="O101" s="130"/>
      <c r="P101" s="140"/>
      <c r="Q101" s="130"/>
      <c r="R101" s="130"/>
      <c r="S101" s="141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</row>
    <row r="102" spans="1:39" ht="14.25" customHeight="1">
      <c r="A102" s="130"/>
      <c r="B102" s="130"/>
      <c r="C102" s="130"/>
      <c r="D102" s="136"/>
      <c r="E102" s="130"/>
      <c r="F102" s="130"/>
      <c r="G102" s="137"/>
      <c r="H102" s="130"/>
      <c r="I102" s="130"/>
      <c r="J102" s="138"/>
      <c r="K102" s="130"/>
      <c r="L102" s="130"/>
      <c r="M102" s="139"/>
      <c r="N102" s="130"/>
      <c r="O102" s="130"/>
      <c r="P102" s="140"/>
      <c r="Q102" s="130"/>
      <c r="R102" s="130"/>
      <c r="S102" s="141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</row>
    <row r="103" spans="1:39" ht="14.25" customHeight="1">
      <c r="A103" s="135"/>
      <c r="B103" s="135"/>
      <c r="C103" s="135"/>
      <c r="D103" s="149"/>
      <c r="E103" s="135"/>
      <c r="F103" s="135"/>
      <c r="G103" s="150"/>
      <c r="H103" s="135"/>
      <c r="I103" s="135"/>
      <c r="J103" s="151"/>
      <c r="K103" s="135"/>
      <c r="L103" s="135"/>
      <c r="M103" s="152"/>
      <c r="N103" s="135"/>
      <c r="O103" s="135"/>
      <c r="P103" s="153"/>
      <c r="Q103" s="135"/>
      <c r="R103" s="135"/>
      <c r="S103" s="121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</row>
    <row r="104" spans="1:39" ht="14.25" customHeight="1">
      <c r="A104" s="135"/>
      <c r="B104" s="135"/>
      <c r="C104" s="135"/>
      <c r="D104" s="149"/>
      <c r="E104" s="135"/>
      <c r="F104" s="135"/>
      <c r="G104" s="150"/>
      <c r="H104" s="135"/>
      <c r="I104" s="135"/>
      <c r="J104" s="151"/>
      <c r="K104" s="135"/>
      <c r="L104" s="135"/>
      <c r="M104" s="152"/>
      <c r="N104" s="135"/>
      <c r="O104" s="135"/>
      <c r="P104" s="153"/>
      <c r="Q104" s="135"/>
      <c r="R104" s="135"/>
      <c r="S104" s="121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</row>
    <row r="105" spans="1:39" ht="14.25" customHeight="1">
      <c r="A105" s="135"/>
      <c r="B105" s="135"/>
      <c r="C105" s="135"/>
      <c r="D105" s="149"/>
      <c r="E105" s="135"/>
      <c r="F105" s="135"/>
      <c r="G105" s="150"/>
      <c r="H105" s="135"/>
      <c r="I105" s="135"/>
      <c r="J105" s="151"/>
      <c r="K105" s="135"/>
      <c r="L105" s="135"/>
      <c r="M105" s="152"/>
      <c r="N105" s="135"/>
      <c r="O105" s="135"/>
      <c r="P105" s="153"/>
      <c r="Q105" s="135"/>
      <c r="R105" s="135"/>
      <c r="S105" s="121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5"/>
      <c r="AL105" s="135"/>
      <c r="AM105" s="135"/>
    </row>
    <row r="106" spans="1:39" ht="14.25" customHeight="1">
      <c r="A106" s="135"/>
      <c r="B106" s="135"/>
      <c r="C106" s="135"/>
      <c r="D106" s="149"/>
      <c r="E106" s="135"/>
      <c r="F106" s="135"/>
      <c r="G106" s="150"/>
      <c r="H106" s="135"/>
      <c r="I106" s="135"/>
      <c r="J106" s="151"/>
      <c r="K106" s="135"/>
      <c r="L106" s="135"/>
      <c r="M106" s="152"/>
      <c r="N106" s="135"/>
      <c r="O106" s="135"/>
      <c r="P106" s="153"/>
      <c r="Q106" s="135"/>
      <c r="R106" s="135"/>
      <c r="S106" s="121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</row>
    <row r="107" spans="1:39" ht="14.25" customHeight="1">
      <c r="A107" s="135"/>
      <c r="B107" s="135"/>
      <c r="C107" s="135"/>
      <c r="D107" s="149"/>
      <c r="E107" s="135"/>
      <c r="F107" s="135"/>
      <c r="G107" s="150"/>
      <c r="H107" s="135"/>
      <c r="I107" s="135"/>
      <c r="J107" s="151"/>
      <c r="K107" s="135"/>
      <c r="L107" s="135"/>
      <c r="M107" s="152"/>
      <c r="N107" s="135"/>
      <c r="O107" s="135"/>
      <c r="P107" s="153"/>
      <c r="Q107" s="135"/>
      <c r="R107" s="135"/>
      <c r="S107" s="121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5"/>
      <c r="AK107" s="135"/>
      <c r="AL107" s="135"/>
      <c r="AM107" s="135"/>
    </row>
    <row r="108" spans="1:39" ht="14.25" customHeight="1">
      <c r="A108" s="135"/>
      <c r="B108" s="135"/>
      <c r="C108" s="135"/>
      <c r="D108" s="149"/>
      <c r="E108" s="135"/>
      <c r="F108" s="135"/>
      <c r="G108" s="150"/>
      <c r="H108" s="135"/>
      <c r="I108" s="135"/>
      <c r="J108" s="151"/>
      <c r="K108" s="135"/>
      <c r="L108" s="135"/>
      <c r="M108" s="152"/>
      <c r="N108" s="135"/>
      <c r="O108" s="135"/>
      <c r="P108" s="153"/>
      <c r="Q108" s="135"/>
      <c r="R108" s="135"/>
      <c r="S108" s="121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135"/>
      <c r="AJ108" s="135"/>
      <c r="AK108" s="135"/>
      <c r="AL108" s="135"/>
      <c r="AM108" s="135"/>
    </row>
    <row r="109" spans="1:39" ht="14.25" customHeight="1">
      <c r="A109" s="135"/>
      <c r="B109" s="135"/>
      <c r="C109" s="135"/>
      <c r="D109" s="149"/>
      <c r="E109" s="135"/>
      <c r="F109" s="135"/>
      <c r="G109" s="150"/>
      <c r="H109" s="135"/>
      <c r="I109" s="135"/>
      <c r="J109" s="151"/>
      <c r="K109" s="135"/>
      <c r="L109" s="135"/>
      <c r="M109" s="152"/>
      <c r="N109" s="135"/>
      <c r="O109" s="135"/>
      <c r="P109" s="153"/>
      <c r="Q109" s="135"/>
      <c r="R109" s="135"/>
      <c r="S109" s="121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</row>
    <row r="110" spans="1:39" ht="14.25" customHeight="1">
      <c r="A110" s="135"/>
      <c r="B110" s="135"/>
      <c r="C110" s="135"/>
      <c r="D110" s="149"/>
      <c r="E110" s="135"/>
      <c r="F110" s="135"/>
      <c r="G110" s="150"/>
      <c r="H110" s="135"/>
      <c r="I110" s="135"/>
      <c r="J110" s="151"/>
      <c r="K110" s="135"/>
      <c r="L110" s="135"/>
      <c r="M110" s="152"/>
      <c r="N110" s="135"/>
      <c r="O110" s="135"/>
      <c r="P110" s="153"/>
      <c r="Q110" s="135"/>
      <c r="R110" s="135"/>
      <c r="S110" s="121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  <c r="AL110" s="135"/>
      <c r="AM110" s="135"/>
    </row>
    <row r="111" spans="1:39" ht="14.25" customHeight="1">
      <c r="A111" s="135"/>
      <c r="B111" s="135"/>
      <c r="C111" s="135"/>
      <c r="D111" s="149"/>
      <c r="E111" s="135"/>
      <c r="F111" s="135"/>
      <c r="G111" s="150"/>
      <c r="H111" s="135"/>
      <c r="I111" s="135"/>
      <c r="J111" s="151"/>
      <c r="K111" s="135"/>
      <c r="L111" s="135"/>
      <c r="M111" s="152"/>
      <c r="N111" s="135"/>
      <c r="O111" s="135"/>
      <c r="P111" s="153"/>
      <c r="Q111" s="135"/>
      <c r="R111" s="135"/>
      <c r="S111" s="121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</row>
    <row r="112" spans="1:39" ht="14.25" customHeight="1">
      <c r="A112" s="135"/>
      <c r="B112" s="135"/>
      <c r="C112" s="135"/>
      <c r="D112" s="149"/>
      <c r="E112" s="135"/>
      <c r="F112" s="135"/>
      <c r="G112" s="150"/>
      <c r="H112" s="135"/>
      <c r="I112" s="135"/>
      <c r="J112" s="151"/>
      <c r="K112" s="135"/>
      <c r="L112" s="135"/>
      <c r="M112" s="152"/>
      <c r="N112" s="135"/>
      <c r="O112" s="135"/>
      <c r="P112" s="153"/>
      <c r="Q112" s="135"/>
      <c r="R112" s="135"/>
      <c r="S112" s="121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</row>
    <row r="113" spans="1:39" ht="14.25" customHeight="1">
      <c r="A113" s="135"/>
      <c r="B113" s="135"/>
      <c r="C113" s="135"/>
      <c r="D113" s="149"/>
      <c r="E113" s="135"/>
      <c r="F113" s="135"/>
      <c r="G113" s="150"/>
      <c r="H113" s="135"/>
      <c r="I113" s="135"/>
      <c r="J113" s="151"/>
      <c r="K113" s="135"/>
      <c r="L113" s="135"/>
      <c r="M113" s="152"/>
      <c r="N113" s="135"/>
      <c r="O113" s="135"/>
      <c r="P113" s="153"/>
      <c r="Q113" s="135"/>
      <c r="R113" s="135"/>
      <c r="S113" s="121"/>
      <c r="T113" s="135"/>
      <c r="U113" s="135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5"/>
      <c r="AK113" s="135"/>
      <c r="AL113" s="135"/>
      <c r="AM113" s="135"/>
    </row>
    <row r="114" spans="1:39" ht="14.25" customHeight="1">
      <c r="A114" s="135"/>
      <c r="B114" s="135"/>
      <c r="C114" s="135"/>
      <c r="D114" s="149"/>
      <c r="E114" s="135"/>
      <c r="F114" s="135"/>
      <c r="G114" s="150"/>
      <c r="H114" s="135"/>
      <c r="I114" s="135"/>
      <c r="J114" s="151"/>
      <c r="K114" s="135"/>
      <c r="L114" s="135"/>
      <c r="M114" s="152"/>
      <c r="N114" s="135"/>
      <c r="O114" s="135"/>
      <c r="P114" s="153"/>
      <c r="Q114" s="135"/>
      <c r="R114" s="135"/>
      <c r="S114" s="121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</row>
    <row r="115" spans="1:39" ht="14.25" customHeight="1">
      <c r="A115" s="135"/>
      <c r="B115" s="135"/>
      <c r="C115" s="135"/>
      <c r="D115" s="149"/>
      <c r="E115" s="135"/>
      <c r="F115" s="135"/>
      <c r="G115" s="150"/>
      <c r="H115" s="135"/>
      <c r="I115" s="135"/>
      <c r="J115" s="151"/>
      <c r="K115" s="135"/>
      <c r="L115" s="135"/>
      <c r="M115" s="152"/>
      <c r="N115" s="135"/>
      <c r="O115" s="135"/>
      <c r="P115" s="153"/>
      <c r="Q115" s="135"/>
      <c r="R115" s="135"/>
      <c r="S115" s="121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</row>
    <row r="116" spans="1:39" ht="14.25" customHeight="1">
      <c r="A116" s="135"/>
      <c r="B116" s="135"/>
      <c r="C116" s="135"/>
      <c r="D116" s="149"/>
      <c r="E116" s="135"/>
      <c r="F116" s="135"/>
      <c r="G116" s="150"/>
      <c r="H116" s="135"/>
      <c r="I116" s="135"/>
      <c r="J116" s="151"/>
      <c r="K116" s="135"/>
      <c r="L116" s="135"/>
      <c r="M116" s="152"/>
      <c r="N116" s="135"/>
      <c r="O116" s="135"/>
      <c r="P116" s="153"/>
      <c r="Q116" s="135"/>
      <c r="R116" s="135"/>
      <c r="S116" s="121"/>
      <c r="T116" s="135"/>
      <c r="U116" s="135"/>
      <c r="V116" s="135"/>
      <c r="W116" s="135"/>
      <c r="X116" s="135"/>
      <c r="Y116" s="135"/>
      <c r="Z116" s="135"/>
      <c r="AA116" s="135"/>
      <c r="AB116" s="135"/>
      <c r="AC116" s="135"/>
      <c r="AD116" s="135"/>
      <c r="AE116" s="135"/>
      <c r="AF116" s="135"/>
      <c r="AG116" s="135"/>
      <c r="AH116" s="135"/>
      <c r="AI116" s="135"/>
      <c r="AJ116" s="135"/>
      <c r="AK116" s="135"/>
      <c r="AL116" s="135"/>
      <c r="AM116" s="135"/>
    </row>
    <row r="117" spans="1:39" ht="14.25" customHeight="1">
      <c r="A117" s="135"/>
      <c r="B117" s="135"/>
      <c r="C117" s="135"/>
      <c r="D117" s="149"/>
      <c r="E117" s="135"/>
      <c r="F117" s="135"/>
      <c r="G117" s="150"/>
      <c r="H117" s="135"/>
      <c r="I117" s="135"/>
      <c r="J117" s="151"/>
      <c r="K117" s="135"/>
      <c r="L117" s="135"/>
      <c r="M117" s="152"/>
      <c r="N117" s="135"/>
      <c r="O117" s="135"/>
      <c r="P117" s="153"/>
      <c r="Q117" s="135"/>
      <c r="R117" s="135"/>
      <c r="S117" s="121"/>
      <c r="T117" s="135"/>
      <c r="U117" s="135"/>
      <c r="V117" s="135"/>
      <c r="W117" s="135"/>
      <c r="X117" s="135"/>
      <c r="Y117" s="135"/>
      <c r="Z117" s="135"/>
      <c r="AA117" s="135"/>
      <c r="AB117" s="135"/>
      <c r="AC117" s="135"/>
      <c r="AD117" s="135"/>
      <c r="AE117" s="135"/>
      <c r="AF117" s="135"/>
      <c r="AG117" s="135"/>
      <c r="AH117" s="135"/>
      <c r="AI117" s="135"/>
      <c r="AJ117" s="135"/>
      <c r="AK117" s="135"/>
      <c r="AL117" s="135"/>
      <c r="AM117" s="135"/>
    </row>
    <row r="118" spans="1:39" ht="14.25" customHeight="1">
      <c r="A118" s="135"/>
      <c r="B118" s="135"/>
      <c r="C118" s="135"/>
      <c r="D118" s="149"/>
      <c r="E118" s="135"/>
      <c r="F118" s="135"/>
      <c r="G118" s="150"/>
      <c r="H118" s="135"/>
      <c r="I118" s="135"/>
      <c r="J118" s="151"/>
      <c r="K118" s="135"/>
      <c r="L118" s="135"/>
      <c r="M118" s="152"/>
      <c r="N118" s="135"/>
      <c r="O118" s="135"/>
      <c r="P118" s="153"/>
      <c r="Q118" s="135"/>
      <c r="R118" s="135"/>
      <c r="S118" s="121"/>
      <c r="T118" s="135"/>
      <c r="U118" s="135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35"/>
      <c r="AM118" s="135"/>
    </row>
    <row r="119" spans="1:39" ht="14.25" customHeight="1">
      <c r="A119" s="135"/>
      <c r="B119" s="135"/>
      <c r="C119" s="135"/>
      <c r="D119" s="149"/>
      <c r="E119" s="135"/>
      <c r="F119" s="135"/>
      <c r="G119" s="150"/>
      <c r="H119" s="135"/>
      <c r="I119" s="135"/>
      <c r="J119" s="151"/>
      <c r="K119" s="135"/>
      <c r="L119" s="135"/>
      <c r="M119" s="152"/>
      <c r="N119" s="135"/>
      <c r="O119" s="135"/>
      <c r="P119" s="153"/>
      <c r="Q119" s="135"/>
      <c r="R119" s="135"/>
      <c r="S119" s="121"/>
      <c r="T119" s="135"/>
      <c r="U119" s="135"/>
      <c r="V119" s="135"/>
      <c r="W119" s="135"/>
      <c r="X119" s="135"/>
      <c r="Y119" s="135"/>
      <c r="Z119" s="135"/>
      <c r="AA119" s="135"/>
      <c r="AB119" s="135"/>
      <c r="AC119" s="135"/>
      <c r="AD119" s="135"/>
      <c r="AE119" s="135"/>
      <c r="AF119" s="135"/>
      <c r="AG119" s="135"/>
      <c r="AH119" s="135"/>
      <c r="AI119" s="135"/>
      <c r="AJ119" s="135"/>
      <c r="AK119" s="135"/>
      <c r="AL119" s="135"/>
      <c r="AM119" s="135"/>
    </row>
    <row r="120" spans="1:39" ht="14.25" customHeight="1">
      <c r="A120" s="135"/>
      <c r="B120" s="135"/>
      <c r="C120" s="135"/>
      <c r="D120" s="149"/>
      <c r="E120" s="135"/>
      <c r="F120" s="135"/>
      <c r="G120" s="150"/>
      <c r="H120" s="135"/>
      <c r="I120" s="135"/>
      <c r="J120" s="151"/>
      <c r="K120" s="135"/>
      <c r="L120" s="135"/>
      <c r="M120" s="152"/>
      <c r="N120" s="135"/>
      <c r="O120" s="135"/>
      <c r="P120" s="153"/>
      <c r="Q120" s="135"/>
      <c r="R120" s="135"/>
      <c r="S120" s="121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</row>
    <row r="121" spans="1:39" ht="14.25" customHeight="1">
      <c r="A121" s="135"/>
      <c r="B121" s="135"/>
      <c r="C121" s="135"/>
      <c r="D121" s="149"/>
      <c r="E121" s="135"/>
      <c r="F121" s="135"/>
      <c r="G121" s="150"/>
      <c r="H121" s="135"/>
      <c r="I121" s="135"/>
      <c r="J121" s="151"/>
      <c r="K121" s="135"/>
      <c r="L121" s="135"/>
      <c r="M121" s="152"/>
      <c r="N121" s="135"/>
      <c r="O121" s="135"/>
      <c r="P121" s="153"/>
      <c r="Q121" s="135"/>
      <c r="R121" s="135"/>
      <c r="S121" s="121"/>
      <c r="T121" s="135"/>
      <c r="U121" s="135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35"/>
      <c r="AF121" s="135"/>
      <c r="AG121" s="135"/>
      <c r="AH121" s="135"/>
      <c r="AI121" s="135"/>
      <c r="AJ121" s="135"/>
      <c r="AK121" s="135"/>
      <c r="AL121" s="135"/>
      <c r="AM121" s="135"/>
    </row>
    <row r="122" spans="1:39" ht="14.25" customHeight="1">
      <c r="A122" s="135"/>
      <c r="B122" s="135"/>
      <c r="C122" s="135"/>
      <c r="D122" s="149"/>
      <c r="E122" s="135"/>
      <c r="F122" s="135"/>
      <c r="G122" s="150"/>
      <c r="H122" s="135"/>
      <c r="I122" s="135"/>
      <c r="J122" s="151"/>
      <c r="K122" s="135"/>
      <c r="L122" s="135"/>
      <c r="M122" s="152"/>
      <c r="N122" s="135"/>
      <c r="O122" s="135"/>
      <c r="P122" s="153"/>
      <c r="Q122" s="135"/>
      <c r="R122" s="135"/>
      <c r="S122" s="121"/>
      <c r="T122" s="135"/>
      <c r="U122" s="135"/>
      <c r="V122" s="135"/>
      <c r="W122" s="135"/>
      <c r="X122" s="135"/>
      <c r="Y122" s="135"/>
      <c r="Z122" s="135"/>
      <c r="AA122" s="135"/>
      <c r="AB122" s="135"/>
      <c r="AC122" s="135"/>
      <c r="AD122" s="135"/>
      <c r="AE122" s="135"/>
      <c r="AF122" s="135"/>
      <c r="AG122" s="135"/>
      <c r="AH122" s="135"/>
      <c r="AI122" s="135"/>
      <c r="AJ122" s="135"/>
      <c r="AK122" s="135"/>
      <c r="AL122" s="135"/>
      <c r="AM122" s="135"/>
    </row>
    <row r="123" spans="1:39" ht="14.25" customHeight="1">
      <c r="A123" s="135"/>
      <c r="B123" s="135"/>
      <c r="C123" s="135"/>
      <c r="D123" s="149"/>
      <c r="E123" s="135"/>
      <c r="F123" s="135"/>
      <c r="G123" s="150"/>
      <c r="H123" s="135"/>
      <c r="I123" s="135"/>
      <c r="J123" s="151"/>
      <c r="K123" s="135"/>
      <c r="L123" s="135"/>
      <c r="M123" s="152"/>
      <c r="N123" s="135"/>
      <c r="O123" s="135"/>
      <c r="P123" s="153"/>
      <c r="Q123" s="135"/>
      <c r="R123" s="135"/>
      <c r="S123" s="121"/>
      <c r="T123" s="135"/>
      <c r="U123" s="135"/>
      <c r="V123" s="135"/>
      <c r="W123" s="135"/>
      <c r="X123" s="135"/>
      <c r="Y123" s="135"/>
      <c r="Z123" s="135"/>
      <c r="AA123" s="135"/>
      <c r="AB123" s="135"/>
      <c r="AC123" s="135"/>
      <c r="AD123" s="135"/>
      <c r="AE123" s="135"/>
      <c r="AF123" s="135"/>
      <c r="AG123" s="135"/>
      <c r="AH123" s="135"/>
      <c r="AI123" s="135"/>
      <c r="AJ123" s="135"/>
      <c r="AK123" s="135"/>
      <c r="AL123" s="135"/>
      <c r="AM123" s="135"/>
    </row>
    <row r="124" spans="1:39" ht="14.25" customHeight="1">
      <c r="A124" s="135"/>
      <c r="B124" s="135"/>
      <c r="C124" s="135"/>
      <c r="D124" s="149"/>
      <c r="E124" s="135"/>
      <c r="F124" s="135"/>
      <c r="G124" s="150"/>
      <c r="H124" s="135"/>
      <c r="I124" s="135"/>
      <c r="J124" s="151"/>
      <c r="K124" s="135"/>
      <c r="L124" s="135"/>
      <c r="M124" s="152"/>
      <c r="N124" s="135"/>
      <c r="O124" s="135"/>
      <c r="P124" s="153"/>
      <c r="Q124" s="135"/>
      <c r="R124" s="135"/>
      <c r="S124" s="121"/>
      <c r="T124" s="135"/>
      <c r="U124" s="135"/>
      <c r="V124" s="135"/>
      <c r="W124" s="135"/>
      <c r="X124" s="135"/>
      <c r="Y124" s="135"/>
      <c r="Z124" s="135"/>
      <c r="AA124" s="135"/>
      <c r="AB124" s="135"/>
      <c r="AC124" s="135"/>
      <c r="AD124" s="135"/>
      <c r="AE124" s="135"/>
      <c r="AF124" s="135"/>
      <c r="AG124" s="135"/>
      <c r="AH124" s="135"/>
      <c r="AI124" s="135"/>
      <c r="AJ124" s="135"/>
      <c r="AK124" s="135"/>
      <c r="AL124" s="135"/>
      <c r="AM124" s="135"/>
    </row>
    <row r="125" spans="1:39" ht="14.25" customHeight="1">
      <c r="A125" s="135"/>
      <c r="B125" s="135"/>
      <c r="C125" s="135"/>
      <c r="D125" s="149"/>
      <c r="E125" s="135"/>
      <c r="F125" s="135"/>
      <c r="G125" s="150"/>
      <c r="H125" s="135"/>
      <c r="I125" s="135"/>
      <c r="J125" s="151"/>
      <c r="K125" s="135"/>
      <c r="L125" s="135"/>
      <c r="M125" s="152"/>
      <c r="N125" s="135"/>
      <c r="O125" s="135"/>
      <c r="P125" s="153"/>
      <c r="Q125" s="135"/>
      <c r="R125" s="135"/>
      <c r="S125" s="121"/>
      <c r="T125" s="135"/>
      <c r="U125" s="135"/>
      <c r="V125" s="135"/>
      <c r="W125" s="135"/>
      <c r="X125" s="135"/>
      <c r="Y125" s="135"/>
      <c r="Z125" s="135"/>
      <c r="AA125" s="135"/>
      <c r="AB125" s="135"/>
      <c r="AC125" s="135"/>
      <c r="AD125" s="135"/>
      <c r="AE125" s="135"/>
      <c r="AF125" s="135"/>
      <c r="AG125" s="135"/>
      <c r="AH125" s="135"/>
      <c r="AI125" s="135"/>
      <c r="AJ125" s="135"/>
      <c r="AK125" s="135"/>
      <c r="AL125" s="135"/>
      <c r="AM125" s="135"/>
    </row>
    <row r="126" spans="1:39" ht="14.25" customHeight="1">
      <c r="A126" s="135"/>
      <c r="B126" s="135"/>
      <c r="C126" s="135"/>
      <c r="D126" s="149"/>
      <c r="E126" s="135"/>
      <c r="F126" s="135"/>
      <c r="G126" s="150"/>
      <c r="H126" s="135"/>
      <c r="I126" s="135"/>
      <c r="J126" s="151"/>
      <c r="K126" s="135"/>
      <c r="L126" s="135"/>
      <c r="M126" s="152"/>
      <c r="N126" s="135"/>
      <c r="O126" s="135"/>
      <c r="P126" s="153"/>
      <c r="Q126" s="135"/>
      <c r="R126" s="135"/>
      <c r="S126" s="121"/>
      <c r="T126" s="135"/>
      <c r="U126" s="135"/>
      <c r="V126" s="135"/>
      <c r="W126" s="135"/>
      <c r="X126" s="135"/>
      <c r="Y126" s="135"/>
      <c r="Z126" s="135"/>
      <c r="AA126" s="135"/>
      <c r="AB126" s="135"/>
      <c r="AC126" s="135"/>
      <c r="AD126" s="135"/>
      <c r="AE126" s="135"/>
      <c r="AF126" s="135"/>
      <c r="AG126" s="135"/>
      <c r="AH126" s="135"/>
      <c r="AI126" s="135"/>
      <c r="AJ126" s="135"/>
      <c r="AK126" s="135"/>
      <c r="AL126" s="135"/>
      <c r="AM126" s="135"/>
    </row>
    <row r="127" spans="1:39" ht="14.25" customHeight="1">
      <c r="A127" s="135"/>
      <c r="B127" s="135"/>
      <c r="C127" s="135"/>
      <c r="D127" s="149"/>
      <c r="E127" s="135"/>
      <c r="F127" s="135"/>
      <c r="G127" s="150"/>
      <c r="H127" s="135"/>
      <c r="I127" s="135"/>
      <c r="J127" s="151"/>
      <c r="K127" s="135"/>
      <c r="L127" s="135"/>
      <c r="M127" s="152"/>
      <c r="N127" s="135"/>
      <c r="O127" s="135"/>
      <c r="P127" s="153"/>
      <c r="Q127" s="135"/>
      <c r="R127" s="135"/>
      <c r="S127" s="121"/>
      <c r="T127" s="135"/>
      <c r="U127" s="135"/>
      <c r="V127" s="135"/>
      <c r="W127" s="135"/>
      <c r="X127" s="135"/>
      <c r="Y127" s="135"/>
      <c r="Z127" s="135"/>
      <c r="AA127" s="135"/>
      <c r="AB127" s="135"/>
      <c r="AC127" s="135"/>
      <c r="AD127" s="135"/>
      <c r="AE127" s="135"/>
      <c r="AF127" s="135"/>
      <c r="AG127" s="135"/>
      <c r="AH127" s="135"/>
      <c r="AI127" s="135"/>
      <c r="AJ127" s="135"/>
      <c r="AK127" s="135"/>
      <c r="AL127" s="135"/>
      <c r="AM127" s="135"/>
    </row>
    <row r="128" spans="1:39" ht="14.25" customHeight="1">
      <c r="A128" s="135"/>
      <c r="B128" s="135"/>
      <c r="C128" s="135"/>
      <c r="D128" s="149"/>
      <c r="E128" s="135"/>
      <c r="F128" s="135"/>
      <c r="G128" s="150"/>
      <c r="H128" s="135"/>
      <c r="I128" s="135"/>
      <c r="J128" s="151"/>
      <c r="K128" s="135"/>
      <c r="L128" s="135"/>
      <c r="M128" s="152"/>
      <c r="N128" s="135"/>
      <c r="O128" s="135"/>
      <c r="P128" s="153"/>
      <c r="Q128" s="135"/>
      <c r="R128" s="135"/>
      <c r="S128" s="121"/>
      <c r="T128" s="135"/>
      <c r="U128" s="135"/>
      <c r="V128" s="135"/>
      <c r="W128" s="135"/>
      <c r="X128" s="135"/>
      <c r="Y128" s="135"/>
      <c r="Z128" s="135"/>
      <c r="AA128" s="135"/>
      <c r="AB128" s="135"/>
      <c r="AC128" s="135"/>
      <c r="AD128" s="135"/>
      <c r="AE128" s="135"/>
      <c r="AF128" s="135"/>
      <c r="AG128" s="135"/>
      <c r="AH128" s="135"/>
      <c r="AI128" s="135"/>
      <c r="AJ128" s="135"/>
      <c r="AK128" s="135"/>
      <c r="AL128" s="135"/>
      <c r="AM128" s="135"/>
    </row>
    <row r="129" spans="1:39" ht="14.25" customHeight="1">
      <c r="A129" s="135"/>
      <c r="B129" s="135"/>
      <c r="C129" s="135"/>
      <c r="D129" s="149"/>
      <c r="E129" s="135"/>
      <c r="F129" s="135"/>
      <c r="G129" s="150"/>
      <c r="H129" s="135"/>
      <c r="I129" s="135"/>
      <c r="J129" s="151"/>
      <c r="K129" s="135"/>
      <c r="L129" s="135"/>
      <c r="M129" s="152"/>
      <c r="N129" s="135"/>
      <c r="O129" s="135"/>
      <c r="P129" s="153"/>
      <c r="Q129" s="135"/>
      <c r="R129" s="135"/>
      <c r="S129" s="121"/>
      <c r="T129" s="135"/>
      <c r="U129" s="135"/>
      <c r="V129" s="135"/>
      <c r="W129" s="135"/>
      <c r="X129" s="135"/>
      <c r="Y129" s="135"/>
      <c r="Z129" s="135"/>
      <c r="AA129" s="135"/>
      <c r="AB129" s="135"/>
      <c r="AC129" s="135"/>
      <c r="AD129" s="135"/>
      <c r="AE129" s="135"/>
      <c r="AF129" s="135"/>
      <c r="AG129" s="135"/>
      <c r="AH129" s="135"/>
      <c r="AI129" s="135"/>
      <c r="AJ129" s="135"/>
      <c r="AK129" s="135"/>
      <c r="AL129" s="135"/>
      <c r="AM129" s="135"/>
    </row>
    <row r="130" spans="1:39" ht="14.25" customHeight="1">
      <c r="A130" s="135"/>
      <c r="B130" s="135"/>
      <c r="C130" s="135"/>
      <c r="D130" s="149"/>
      <c r="E130" s="135"/>
      <c r="F130" s="135"/>
      <c r="G130" s="150"/>
      <c r="H130" s="135"/>
      <c r="I130" s="135"/>
      <c r="J130" s="151"/>
      <c r="K130" s="135"/>
      <c r="L130" s="135"/>
      <c r="M130" s="152"/>
      <c r="N130" s="135"/>
      <c r="O130" s="135"/>
      <c r="P130" s="153"/>
      <c r="Q130" s="135"/>
      <c r="R130" s="135"/>
      <c r="S130" s="121"/>
      <c r="T130" s="135"/>
      <c r="U130" s="135"/>
      <c r="V130" s="135"/>
      <c r="W130" s="135"/>
      <c r="X130" s="135"/>
      <c r="Y130" s="135"/>
      <c r="Z130" s="135"/>
      <c r="AA130" s="135"/>
      <c r="AB130" s="135"/>
      <c r="AC130" s="135"/>
      <c r="AD130" s="135"/>
      <c r="AE130" s="135"/>
      <c r="AF130" s="135"/>
      <c r="AG130" s="135"/>
      <c r="AH130" s="135"/>
      <c r="AI130" s="135"/>
      <c r="AJ130" s="135"/>
      <c r="AK130" s="135"/>
      <c r="AL130" s="135"/>
      <c r="AM130" s="135"/>
    </row>
    <row r="131" spans="1:39" ht="14.25" customHeight="1">
      <c r="A131" s="135"/>
      <c r="B131" s="135"/>
      <c r="C131" s="135"/>
      <c r="D131" s="149"/>
      <c r="E131" s="135"/>
      <c r="F131" s="135"/>
      <c r="G131" s="150"/>
      <c r="H131" s="135"/>
      <c r="I131" s="135"/>
      <c r="J131" s="151"/>
      <c r="K131" s="135"/>
      <c r="L131" s="135"/>
      <c r="M131" s="152"/>
      <c r="N131" s="135"/>
      <c r="O131" s="135"/>
      <c r="P131" s="153"/>
      <c r="Q131" s="135"/>
      <c r="R131" s="135"/>
      <c r="S131" s="121"/>
      <c r="T131" s="135"/>
      <c r="U131" s="135"/>
      <c r="V131" s="135"/>
      <c r="W131" s="135"/>
      <c r="X131" s="135"/>
      <c r="Y131" s="135"/>
      <c r="Z131" s="135"/>
      <c r="AA131" s="135"/>
      <c r="AB131" s="135"/>
      <c r="AC131" s="135"/>
      <c r="AD131" s="135"/>
      <c r="AE131" s="135"/>
      <c r="AF131" s="135"/>
      <c r="AG131" s="135"/>
      <c r="AH131" s="135"/>
      <c r="AI131" s="135"/>
      <c r="AJ131" s="135"/>
      <c r="AK131" s="135"/>
      <c r="AL131" s="135"/>
      <c r="AM131" s="135"/>
    </row>
    <row r="132" spans="1:39" ht="14.25" customHeight="1">
      <c r="A132" s="135"/>
      <c r="B132" s="135"/>
      <c r="C132" s="135"/>
      <c r="D132" s="149"/>
      <c r="E132" s="135"/>
      <c r="F132" s="135"/>
      <c r="G132" s="150"/>
      <c r="H132" s="135"/>
      <c r="I132" s="135"/>
      <c r="J132" s="151"/>
      <c r="K132" s="135"/>
      <c r="L132" s="135"/>
      <c r="M132" s="152"/>
      <c r="N132" s="135"/>
      <c r="O132" s="135"/>
      <c r="P132" s="153"/>
      <c r="Q132" s="135"/>
      <c r="R132" s="135"/>
      <c r="S132" s="121"/>
      <c r="T132" s="135"/>
      <c r="U132" s="135"/>
      <c r="V132" s="135"/>
      <c r="W132" s="135"/>
      <c r="X132" s="135"/>
      <c r="Y132" s="135"/>
      <c r="Z132" s="135"/>
      <c r="AA132" s="135"/>
      <c r="AB132" s="135"/>
      <c r="AC132" s="135"/>
      <c r="AD132" s="135"/>
      <c r="AE132" s="135"/>
      <c r="AF132" s="135"/>
      <c r="AG132" s="135"/>
      <c r="AH132" s="135"/>
      <c r="AI132" s="135"/>
      <c r="AJ132" s="135"/>
      <c r="AK132" s="135"/>
      <c r="AL132" s="135"/>
      <c r="AM132" s="135"/>
    </row>
    <row r="133" spans="1:39" ht="14.25" customHeight="1">
      <c r="A133" s="135"/>
      <c r="B133" s="135"/>
      <c r="C133" s="135"/>
      <c r="D133" s="149"/>
      <c r="E133" s="135"/>
      <c r="F133" s="135"/>
      <c r="G133" s="150"/>
      <c r="H133" s="135"/>
      <c r="I133" s="135"/>
      <c r="J133" s="151"/>
      <c r="K133" s="135"/>
      <c r="L133" s="135"/>
      <c r="M133" s="152"/>
      <c r="N133" s="135"/>
      <c r="O133" s="135"/>
      <c r="P133" s="153"/>
      <c r="Q133" s="135"/>
      <c r="R133" s="135"/>
      <c r="S133" s="121"/>
      <c r="T133" s="135"/>
      <c r="U133" s="135"/>
      <c r="V133" s="135"/>
      <c r="W133" s="135"/>
      <c r="X133" s="135"/>
      <c r="Y133" s="135"/>
      <c r="Z133" s="135"/>
      <c r="AA133" s="135"/>
      <c r="AB133" s="135"/>
      <c r="AC133" s="135"/>
      <c r="AD133" s="135"/>
      <c r="AE133" s="135"/>
      <c r="AF133" s="135"/>
      <c r="AG133" s="135"/>
      <c r="AH133" s="135"/>
      <c r="AI133" s="135"/>
      <c r="AJ133" s="135"/>
      <c r="AK133" s="135"/>
      <c r="AL133" s="135"/>
      <c r="AM133" s="135"/>
    </row>
    <row r="134" spans="1:39" ht="14.25" customHeight="1">
      <c r="A134" s="135"/>
      <c r="B134" s="135"/>
      <c r="C134" s="135"/>
      <c r="D134" s="149"/>
      <c r="E134" s="135"/>
      <c r="F134" s="135"/>
      <c r="G134" s="150"/>
      <c r="H134" s="135"/>
      <c r="I134" s="135"/>
      <c r="J134" s="151"/>
      <c r="K134" s="135"/>
      <c r="L134" s="135"/>
      <c r="M134" s="152"/>
      <c r="N134" s="135"/>
      <c r="O134" s="135"/>
      <c r="P134" s="153"/>
      <c r="Q134" s="135"/>
      <c r="R134" s="135"/>
      <c r="S134" s="121"/>
      <c r="T134" s="135"/>
      <c r="U134" s="135"/>
      <c r="V134" s="135"/>
      <c r="W134" s="135"/>
      <c r="X134" s="135"/>
      <c r="Y134" s="135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135"/>
      <c r="AJ134" s="135"/>
      <c r="AK134" s="135"/>
      <c r="AL134" s="135"/>
      <c r="AM134" s="135"/>
    </row>
    <row r="135" spans="1:39" ht="14.25" customHeight="1">
      <c r="A135" s="135"/>
      <c r="B135" s="135"/>
      <c r="C135" s="135"/>
      <c r="D135" s="149"/>
      <c r="E135" s="135"/>
      <c r="F135" s="135"/>
      <c r="G135" s="150"/>
      <c r="H135" s="135"/>
      <c r="I135" s="135"/>
      <c r="J135" s="151"/>
      <c r="K135" s="135"/>
      <c r="L135" s="135"/>
      <c r="M135" s="152"/>
      <c r="N135" s="135"/>
      <c r="O135" s="135"/>
      <c r="P135" s="153"/>
      <c r="Q135" s="135"/>
      <c r="R135" s="135"/>
      <c r="S135" s="121"/>
      <c r="T135" s="135"/>
      <c r="U135" s="135"/>
      <c r="V135" s="135"/>
      <c r="W135" s="135"/>
      <c r="X135" s="135"/>
      <c r="Y135" s="135"/>
      <c r="Z135" s="135"/>
      <c r="AA135" s="135"/>
      <c r="AB135" s="135"/>
      <c r="AC135" s="135"/>
      <c r="AD135" s="135"/>
      <c r="AE135" s="135"/>
      <c r="AF135" s="135"/>
      <c r="AG135" s="135"/>
      <c r="AH135" s="135"/>
      <c r="AI135" s="135"/>
      <c r="AJ135" s="135"/>
      <c r="AK135" s="135"/>
      <c r="AL135" s="135"/>
      <c r="AM135" s="135"/>
    </row>
    <row r="136" spans="1:39" ht="14.25" customHeight="1">
      <c r="A136" s="135"/>
      <c r="B136" s="135"/>
      <c r="C136" s="135"/>
      <c r="D136" s="149"/>
      <c r="E136" s="135"/>
      <c r="F136" s="135"/>
      <c r="G136" s="150"/>
      <c r="H136" s="135"/>
      <c r="I136" s="135"/>
      <c r="J136" s="151"/>
      <c r="K136" s="135"/>
      <c r="L136" s="135"/>
      <c r="M136" s="152"/>
      <c r="N136" s="135"/>
      <c r="O136" s="135"/>
      <c r="P136" s="153"/>
      <c r="Q136" s="135"/>
      <c r="R136" s="135"/>
      <c r="S136" s="121"/>
      <c r="T136" s="135"/>
      <c r="U136" s="135"/>
      <c r="V136" s="135"/>
      <c r="W136" s="135"/>
      <c r="X136" s="135"/>
      <c r="Y136" s="135"/>
      <c r="Z136" s="135"/>
      <c r="AA136" s="135"/>
      <c r="AB136" s="135"/>
      <c r="AC136" s="135"/>
      <c r="AD136" s="135"/>
      <c r="AE136" s="135"/>
      <c r="AF136" s="135"/>
      <c r="AG136" s="135"/>
      <c r="AH136" s="135"/>
      <c r="AI136" s="135"/>
      <c r="AJ136" s="135"/>
      <c r="AK136" s="135"/>
      <c r="AL136" s="135"/>
      <c r="AM136" s="135"/>
    </row>
    <row r="137" spans="1:39" ht="14.25" customHeight="1">
      <c r="A137" s="135"/>
      <c r="B137" s="135"/>
      <c r="C137" s="135"/>
      <c r="D137" s="149"/>
      <c r="E137" s="135"/>
      <c r="F137" s="135"/>
      <c r="G137" s="150"/>
      <c r="H137" s="135"/>
      <c r="I137" s="135"/>
      <c r="J137" s="151"/>
      <c r="K137" s="135"/>
      <c r="L137" s="135"/>
      <c r="M137" s="152"/>
      <c r="N137" s="135"/>
      <c r="O137" s="135"/>
      <c r="P137" s="153"/>
      <c r="Q137" s="135"/>
      <c r="R137" s="135"/>
      <c r="S137" s="121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</row>
    <row r="138" spans="1:39" ht="14.25" customHeight="1">
      <c r="A138" s="135"/>
      <c r="B138" s="135"/>
      <c r="C138" s="135"/>
      <c r="D138" s="149"/>
      <c r="E138" s="135"/>
      <c r="F138" s="135"/>
      <c r="G138" s="150"/>
      <c r="H138" s="135"/>
      <c r="I138" s="135"/>
      <c r="J138" s="151"/>
      <c r="K138" s="135"/>
      <c r="L138" s="135"/>
      <c r="M138" s="152"/>
      <c r="N138" s="135"/>
      <c r="O138" s="135"/>
      <c r="P138" s="153"/>
      <c r="Q138" s="135"/>
      <c r="R138" s="135"/>
      <c r="S138" s="121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</row>
    <row r="139" spans="1:39" ht="14.25" customHeight="1">
      <c r="A139" s="135"/>
      <c r="B139" s="135"/>
      <c r="C139" s="135"/>
      <c r="D139" s="149"/>
      <c r="E139" s="135"/>
      <c r="F139" s="135"/>
      <c r="G139" s="150"/>
      <c r="H139" s="135"/>
      <c r="I139" s="135"/>
      <c r="J139" s="151"/>
      <c r="K139" s="135"/>
      <c r="L139" s="135"/>
      <c r="M139" s="152"/>
      <c r="N139" s="135"/>
      <c r="O139" s="135"/>
      <c r="P139" s="153"/>
      <c r="Q139" s="135"/>
      <c r="R139" s="135"/>
      <c r="S139" s="121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</row>
    <row r="140" spans="1:39" ht="14.25" customHeight="1">
      <c r="A140" s="135"/>
      <c r="B140" s="135"/>
      <c r="C140" s="135"/>
      <c r="D140" s="149"/>
      <c r="E140" s="135"/>
      <c r="F140" s="135"/>
      <c r="G140" s="150"/>
      <c r="H140" s="135"/>
      <c r="I140" s="135"/>
      <c r="J140" s="151"/>
      <c r="K140" s="135"/>
      <c r="L140" s="135"/>
      <c r="M140" s="152"/>
      <c r="N140" s="135"/>
      <c r="O140" s="135"/>
      <c r="P140" s="153"/>
      <c r="Q140" s="135"/>
      <c r="R140" s="135"/>
      <c r="S140" s="121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</row>
    <row r="141" spans="1:39" ht="14.25" customHeight="1">
      <c r="A141" s="135"/>
      <c r="B141" s="135"/>
      <c r="C141" s="135"/>
      <c r="D141" s="149"/>
      <c r="E141" s="135"/>
      <c r="F141" s="135"/>
      <c r="G141" s="150"/>
      <c r="H141" s="135"/>
      <c r="I141" s="135"/>
      <c r="J141" s="151"/>
      <c r="K141" s="135"/>
      <c r="L141" s="135"/>
      <c r="M141" s="152"/>
      <c r="N141" s="135"/>
      <c r="O141" s="135"/>
      <c r="P141" s="153"/>
      <c r="Q141" s="135"/>
      <c r="R141" s="135"/>
      <c r="S141" s="121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</row>
    <row r="142" spans="1:39" ht="14.25" customHeight="1">
      <c r="A142" s="135"/>
      <c r="B142" s="135"/>
      <c r="C142" s="135"/>
      <c r="D142" s="149"/>
      <c r="E142" s="135"/>
      <c r="F142" s="135"/>
      <c r="G142" s="150"/>
      <c r="H142" s="135"/>
      <c r="I142" s="135"/>
      <c r="J142" s="151"/>
      <c r="K142" s="135"/>
      <c r="L142" s="135"/>
      <c r="M142" s="152"/>
      <c r="N142" s="135"/>
      <c r="O142" s="135"/>
      <c r="P142" s="153"/>
      <c r="Q142" s="135"/>
      <c r="R142" s="135"/>
      <c r="S142" s="121"/>
      <c r="T142" s="135"/>
      <c r="U142" s="135"/>
      <c r="V142" s="135"/>
      <c r="W142" s="135"/>
      <c r="X142" s="135"/>
      <c r="Y142" s="135"/>
      <c r="Z142" s="135"/>
      <c r="AA142" s="135"/>
      <c r="AB142" s="135"/>
      <c r="AC142" s="135"/>
      <c r="AD142" s="135"/>
      <c r="AE142" s="135"/>
      <c r="AF142" s="135"/>
      <c r="AG142" s="135"/>
      <c r="AH142" s="135"/>
      <c r="AI142" s="135"/>
      <c r="AJ142" s="135"/>
      <c r="AK142" s="135"/>
      <c r="AL142" s="135"/>
      <c r="AM142" s="135"/>
    </row>
    <row r="143" spans="1:39" ht="14.25" customHeight="1">
      <c r="A143" s="135"/>
      <c r="B143" s="135"/>
      <c r="C143" s="135"/>
      <c r="D143" s="149"/>
      <c r="E143" s="135"/>
      <c r="F143" s="135"/>
      <c r="G143" s="150"/>
      <c r="H143" s="135"/>
      <c r="I143" s="135"/>
      <c r="J143" s="151"/>
      <c r="K143" s="135"/>
      <c r="L143" s="135"/>
      <c r="M143" s="152"/>
      <c r="N143" s="135"/>
      <c r="O143" s="135"/>
      <c r="P143" s="153"/>
      <c r="Q143" s="135"/>
      <c r="R143" s="135"/>
      <c r="S143" s="121"/>
      <c r="T143" s="135"/>
      <c r="U143" s="135"/>
      <c r="V143" s="135"/>
      <c r="W143" s="135"/>
      <c r="X143" s="135"/>
      <c r="Y143" s="135"/>
      <c r="Z143" s="135"/>
      <c r="AA143" s="135"/>
      <c r="AB143" s="135"/>
      <c r="AC143" s="135"/>
      <c r="AD143" s="135"/>
      <c r="AE143" s="135"/>
      <c r="AF143" s="135"/>
      <c r="AG143" s="135"/>
      <c r="AH143" s="135"/>
      <c r="AI143" s="135"/>
      <c r="AJ143" s="135"/>
      <c r="AK143" s="135"/>
      <c r="AL143" s="135"/>
      <c r="AM143" s="135"/>
    </row>
    <row r="144" spans="1:39" ht="14.25" customHeight="1">
      <c r="A144" s="135"/>
      <c r="B144" s="135"/>
      <c r="C144" s="135"/>
      <c r="D144" s="149"/>
      <c r="E144" s="135"/>
      <c r="F144" s="135"/>
      <c r="G144" s="150"/>
      <c r="H144" s="135"/>
      <c r="I144" s="135"/>
      <c r="J144" s="151"/>
      <c r="K144" s="135"/>
      <c r="L144" s="135"/>
      <c r="M144" s="152"/>
      <c r="N144" s="135"/>
      <c r="O144" s="135"/>
      <c r="P144" s="153"/>
      <c r="Q144" s="135"/>
      <c r="R144" s="135"/>
      <c r="S144" s="121"/>
      <c r="T144" s="135"/>
      <c r="U144" s="135"/>
      <c r="V144" s="135"/>
      <c r="W144" s="135"/>
      <c r="X144" s="135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5"/>
    </row>
    <row r="145" spans="1:39" ht="14.25" customHeight="1">
      <c r="A145" s="135"/>
      <c r="B145" s="135"/>
      <c r="C145" s="135"/>
      <c r="D145" s="149"/>
      <c r="E145" s="135"/>
      <c r="F145" s="135"/>
      <c r="G145" s="150"/>
      <c r="H145" s="135"/>
      <c r="I145" s="135"/>
      <c r="J145" s="151"/>
      <c r="K145" s="135"/>
      <c r="L145" s="135"/>
      <c r="M145" s="152"/>
      <c r="N145" s="135"/>
      <c r="O145" s="135"/>
      <c r="P145" s="153"/>
      <c r="Q145" s="135"/>
      <c r="R145" s="135"/>
      <c r="S145" s="121"/>
      <c r="T145" s="135"/>
      <c r="U145" s="135"/>
      <c r="V145" s="135"/>
      <c r="W145" s="135"/>
      <c r="X145" s="135"/>
      <c r="Y145" s="135"/>
      <c r="Z145" s="135"/>
      <c r="AA145" s="135"/>
      <c r="AB145" s="135"/>
      <c r="AC145" s="135"/>
      <c r="AD145" s="135"/>
      <c r="AE145" s="135"/>
      <c r="AF145" s="135"/>
      <c r="AG145" s="135"/>
      <c r="AH145" s="135"/>
      <c r="AI145" s="135"/>
      <c r="AJ145" s="135"/>
      <c r="AK145" s="135"/>
      <c r="AL145" s="135"/>
      <c r="AM145" s="135"/>
    </row>
    <row r="146" spans="1:39" ht="14.25" customHeight="1">
      <c r="A146" s="135"/>
      <c r="B146" s="135"/>
      <c r="C146" s="135"/>
      <c r="D146" s="149"/>
      <c r="E146" s="135"/>
      <c r="F146" s="135"/>
      <c r="G146" s="150"/>
      <c r="H146" s="135"/>
      <c r="I146" s="135"/>
      <c r="J146" s="151"/>
      <c r="K146" s="135"/>
      <c r="L146" s="135"/>
      <c r="M146" s="152"/>
      <c r="N146" s="135"/>
      <c r="O146" s="135"/>
      <c r="P146" s="153"/>
      <c r="Q146" s="135"/>
      <c r="R146" s="135"/>
      <c r="S146" s="121"/>
      <c r="T146" s="135"/>
      <c r="U146" s="135"/>
      <c r="V146" s="135"/>
      <c r="W146" s="135"/>
      <c r="X146" s="135"/>
      <c r="Y146" s="135"/>
      <c r="Z146" s="135"/>
      <c r="AA146" s="135"/>
      <c r="AB146" s="135"/>
      <c r="AC146" s="135"/>
      <c r="AD146" s="135"/>
      <c r="AE146" s="135"/>
      <c r="AF146" s="135"/>
      <c r="AG146" s="135"/>
      <c r="AH146" s="135"/>
      <c r="AI146" s="135"/>
      <c r="AJ146" s="135"/>
      <c r="AK146" s="135"/>
      <c r="AL146" s="135"/>
      <c r="AM146" s="135"/>
    </row>
    <row r="147" spans="1:39" ht="14.25" customHeight="1">
      <c r="A147" s="135"/>
      <c r="B147" s="135"/>
      <c r="C147" s="135"/>
      <c r="D147" s="149"/>
      <c r="E147" s="135"/>
      <c r="F147" s="135"/>
      <c r="G147" s="150"/>
      <c r="H147" s="135"/>
      <c r="I147" s="135"/>
      <c r="J147" s="151"/>
      <c r="K147" s="135"/>
      <c r="L147" s="135"/>
      <c r="M147" s="152"/>
      <c r="N147" s="135"/>
      <c r="O147" s="135"/>
      <c r="P147" s="153"/>
      <c r="Q147" s="135"/>
      <c r="R147" s="135"/>
      <c r="S147" s="121"/>
      <c r="T147" s="135"/>
      <c r="U147" s="135"/>
      <c r="V147" s="135"/>
      <c r="W147" s="135"/>
      <c r="X147" s="135"/>
      <c r="Y147" s="135"/>
      <c r="Z147" s="135"/>
      <c r="AA147" s="135"/>
      <c r="AB147" s="135"/>
      <c r="AC147" s="135"/>
      <c r="AD147" s="135"/>
      <c r="AE147" s="135"/>
      <c r="AF147" s="135"/>
      <c r="AG147" s="135"/>
      <c r="AH147" s="135"/>
      <c r="AI147" s="135"/>
      <c r="AJ147" s="135"/>
      <c r="AK147" s="135"/>
      <c r="AL147" s="135"/>
      <c r="AM147" s="135"/>
    </row>
    <row r="148" spans="1:39" ht="14.25" customHeight="1">
      <c r="A148" s="135"/>
      <c r="B148" s="135"/>
      <c r="C148" s="135"/>
      <c r="D148" s="149"/>
      <c r="E148" s="135"/>
      <c r="F148" s="135"/>
      <c r="G148" s="150"/>
      <c r="H148" s="135"/>
      <c r="I148" s="135"/>
      <c r="J148" s="151"/>
      <c r="K148" s="135"/>
      <c r="L148" s="135"/>
      <c r="M148" s="152"/>
      <c r="N148" s="135"/>
      <c r="O148" s="135"/>
      <c r="P148" s="153"/>
      <c r="Q148" s="135"/>
      <c r="R148" s="135"/>
      <c r="S148" s="121"/>
      <c r="T148" s="135"/>
      <c r="U148" s="135"/>
      <c r="V148" s="135"/>
      <c r="W148" s="135"/>
      <c r="X148" s="135"/>
      <c r="Y148" s="135"/>
      <c r="Z148" s="135"/>
      <c r="AA148" s="135"/>
      <c r="AB148" s="135"/>
      <c r="AC148" s="135"/>
      <c r="AD148" s="135"/>
      <c r="AE148" s="135"/>
      <c r="AF148" s="135"/>
      <c r="AG148" s="135"/>
      <c r="AH148" s="135"/>
      <c r="AI148" s="135"/>
      <c r="AJ148" s="135"/>
      <c r="AK148" s="135"/>
      <c r="AL148" s="135"/>
      <c r="AM148" s="135"/>
    </row>
    <row r="149" spans="1:39" ht="14.25" customHeight="1">
      <c r="A149" s="135"/>
      <c r="B149" s="135"/>
      <c r="C149" s="135"/>
      <c r="D149" s="149"/>
      <c r="E149" s="135"/>
      <c r="F149" s="135"/>
      <c r="G149" s="150"/>
      <c r="H149" s="135"/>
      <c r="I149" s="135"/>
      <c r="J149" s="151"/>
      <c r="K149" s="135"/>
      <c r="L149" s="135"/>
      <c r="M149" s="152"/>
      <c r="N149" s="135"/>
      <c r="O149" s="135"/>
      <c r="P149" s="153"/>
      <c r="Q149" s="135"/>
      <c r="R149" s="135"/>
      <c r="S149" s="121"/>
      <c r="T149" s="135"/>
      <c r="U149" s="135"/>
      <c r="V149" s="135"/>
      <c r="W149" s="135"/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5"/>
      <c r="AI149" s="135"/>
      <c r="AJ149" s="135"/>
      <c r="AK149" s="135"/>
      <c r="AL149" s="135"/>
      <c r="AM149" s="135"/>
    </row>
    <row r="150" spans="1:39" ht="14.25" customHeight="1">
      <c r="A150" s="135"/>
      <c r="B150" s="135"/>
      <c r="C150" s="135"/>
      <c r="D150" s="149"/>
      <c r="E150" s="135"/>
      <c r="F150" s="135"/>
      <c r="G150" s="150"/>
      <c r="H150" s="135"/>
      <c r="I150" s="135"/>
      <c r="J150" s="151"/>
      <c r="K150" s="135"/>
      <c r="L150" s="135"/>
      <c r="M150" s="152"/>
      <c r="N150" s="135"/>
      <c r="O150" s="135"/>
      <c r="P150" s="153"/>
      <c r="Q150" s="135"/>
      <c r="R150" s="135"/>
      <c r="S150" s="121"/>
      <c r="T150" s="135"/>
      <c r="U150" s="135"/>
      <c r="V150" s="135"/>
      <c r="W150" s="135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135"/>
      <c r="AJ150" s="135"/>
      <c r="AK150" s="135"/>
      <c r="AL150" s="135"/>
      <c r="AM150" s="135"/>
    </row>
    <row r="151" spans="1:39" ht="14.25" customHeight="1">
      <c r="A151" s="135"/>
      <c r="B151" s="135"/>
      <c r="C151" s="135"/>
      <c r="D151" s="149"/>
      <c r="E151" s="135"/>
      <c r="F151" s="135"/>
      <c r="G151" s="150"/>
      <c r="H151" s="135"/>
      <c r="I151" s="135"/>
      <c r="J151" s="151"/>
      <c r="K151" s="135"/>
      <c r="L151" s="135"/>
      <c r="M151" s="152"/>
      <c r="N151" s="135"/>
      <c r="O151" s="135"/>
      <c r="P151" s="153"/>
      <c r="Q151" s="135"/>
      <c r="R151" s="135"/>
      <c r="S151" s="121"/>
      <c r="T151" s="135"/>
      <c r="U151" s="135"/>
      <c r="V151" s="135"/>
      <c r="W151" s="135"/>
      <c r="X151" s="135"/>
      <c r="Y151" s="135"/>
      <c r="Z151" s="135"/>
      <c r="AA151" s="135"/>
      <c r="AB151" s="135"/>
      <c r="AC151" s="135"/>
      <c r="AD151" s="135"/>
      <c r="AE151" s="135"/>
      <c r="AF151" s="135"/>
      <c r="AG151" s="135"/>
      <c r="AH151" s="135"/>
      <c r="AI151" s="135"/>
      <c r="AJ151" s="135"/>
      <c r="AK151" s="135"/>
      <c r="AL151" s="135"/>
      <c r="AM151" s="135"/>
    </row>
    <row r="152" spans="1:39" ht="14.25" customHeight="1">
      <c r="A152" s="135"/>
      <c r="B152" s="135"/>
      <c r="C152" s="135"/>
      <c r="D152" s="149"/>
      <c r="E152" s="135"/>
      <c r="F152" s="135"/>
      <c r="G152" s="150"/>
      <c r="H152" s="135"/>
      <c r="I152" s="135"/>
      <c r="J152" s="151"/>
      <c r="K152" s="135"/>
      <c r="L152" s="135"/>
      <c r="M152" s="152"/>
      <c r="N152" s="135"/>
      <c r="O152" s="135"/>
      <c r="P152" s="153"/>
      <c r="Q152" s="135"/>
      <c r="R152" s="135"/>
      <c r="S152" s="121"/>
      <c r="T152" s="135"/>
      <c r="U152" s="135"/>
      <c r="V152" s="135"/>
      <c r="W152" s="135"/>
      <c r="X152" s="135"/>
      <c r="Y152" s="135"/>
      <c r="Z152" s="135"/>
      <c r="AA152" s="135"/>
      <c r="AB152" s="135"/>
      <c r="AC152" s="135"/>
      <c r="AD152" s="135"/>
      <c r="AE152" s="135"/>
      <c r="AF152" s="135"/>
      <c r="AG152" s="135"/>
      <c r="AH152" s="135"/>
      <c r="AI152" s="135"/>
      <c r="AJ152" s="135"/>
      <c r="AK152" s="135"/>
      <c r="AL152" s="135"/>
      <c r="AM152" s="135"/>
    </row>
    <row r="153" spans="1:39" ht="14.25" customHeight="1">
      <c r="A153" s="135"/>
      <c r="B153" s="135"/>
      <c r="C153" s="135"/>
      <c r="D153" s="149"/>
      <c r="E153" s="135"/>
      <c r="F153" s="135"/>
      <c r="G153" s="150"/>
      <c r="H153" s="135"/>
      <c r="I153" s="135"/>
      <c r="J153" s="151"/>
      <c r="K153" s="135"/>
      <c r="L153" s="135"/>
      <c r="M153" s="152"/>
      <c r="N153" s="135"/>
      <c r="O153" s="135"/>
      <c r="P153" s="153"/>
      <c r="Q153" s="135"/>
      <c r="R153" s="135"/>
      <c r="S153" s="121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  <c r="AH153" s="135"/>
      <c r="AI153" s="135"/>
      <c r="AJ153" s="135"/>
      <c r="AK153" s="135"/>
      <c r="AL153" s="135"/>
      <c r="AM153" s="135"/>
    </row>
    <row r="154" spans="1:39" ht="14.25" customHeight="1">
      <c r="A154" s="135"/>
      <c r="B154" s="135"/>
      <c r="C154" s="135"/>
      <c r="D154" s="149"/>
      <c r="E154" s="135"/>
      <c r="F154" s="135"/>
      <c r="G154" s="150"/>
      <c r="H154" s="135"/>
      <c r="I154" s="135"/>
      <c r="J154" s="151"/>
      <c r="K154" s="135"/>
      <c r="L154" s="135"/>
      <c r="M154" s="152"/>
      <c r="N154" s="135"/>
      <c r="O154" s="135"/>
      <c r="P154" s="153"/>
      <c r="Q154" s="135"/>
      <c r="R154" s="135"/>
      <c r="S154" s="121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  <c r="AH154" s="135"/>
      <c r="AI154" s="135"/>
      <c r="AJ154" s="135"/>
      <c r="AK154" s="135"/>
      <c r="AL154" s="135"/>
      <c r="AM154" s="135"/>
    </row>
    <row r="155" spans="1:39" ht="14.25" customHeight="1">
      <c r="A155" s="135"/>
      <c r="B155" s="135"/>
      <c r="C155" s="135"/>
      <c r="D155" s="149"/>
      <c r="E155" s="135"/>
      <c r="F155" s="135"/>
      <c r="G155" s="150"/>
      <c r="H155" s="135"/>
      <c r="I155" s="135"/>
      <c r="J155" s="151"/>
      <c r="K155" s="135"/>
      <c r="L155" s="135"/>
      <c r="M155" s="152"/>
      <c r="N155" s="135"/>
      <c r="O155" s="135"/>
      <c r="P155" s="153"/>
      <c r="Q155" s="135"/>
      <c r="R155" s="135"/>
      <c r="S155" s="121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  <c r="AG155" s="135"/>
      <c r="AH155" s="135"/>
      <c r="AI155" s="135"/>
      <c r="AJ155" s="135"/>
      <c r="AK155" s="135"/>
      <c r="AL155" s="135"/>
      <c r="AM155" s="135"/>
    </row>
    <row r="156" spans="1:39" ht="14.25" customHeight="1">
      <c r="A156" s="135"/>
      <c r="B156" s="135"/>
      <c r="C156" s="135"/>
      <c r="D156" s="149"/>
      <c r="E156" s="135"/>
      <c r="F156" s="135"/>
      <c r="G156" s="150"/>
      <c r="H156" s="135"/>
      <c r="I156" s="135"/>
      <c r="J156" s="151"/>
      <c r="K156" s="135"/>
      <c r="L156" s="135"/>
      <c r="M156" s="152"/>
      <c r="N156" s="135"/>
      <c r="O156" s="135"/>
      <c r="P156" s="153"/>
      <c r="Q156" s="135"/>
      <c r="R156" s="135"/>
      <c r="S156" s="121"/>
      <c r="T156" s="135"/>
      <c r="U156" s="135"/>
      <c r="V156" s="135"/>
      <c r="W156" s="135"/>
      <c r="X156" s="135"/>
      <c r="Y156" s="135"/>
      <c r="Z156" s="135"/>
      <c r="AA156" s="135"/>
      <c r="AB156" s="135"/>
      <c r="AC156" s="135"/>
      <c r="AD156" s="135"/>
      <c r="AE156" s="135"/>
      <c r="AF156" s="135"/>
      <c r="AG156" s="135"/>
      <c r="AH156" s="135"/>
      <c r="AI156" s="135"/>
      <c r="AJ156" s="135"/>
      <c r="AK156" s="135"/>
      <c r="AL156" s="135"/>
      <c r="AM156" s="135"/>
    </row>
    <row r="157" spans="1:39" ht="14.25" customHeight="1">
      <c r="A157" s="135"/>
      <c r="B157" s="135"/>
      <c r="C157" s="135"/>
      <c r="D157" s="149"/>
      <c r="E157" s="135"/>
      <c r="F157" s="135"/>
      <c r="G157" s="150"/>
      <c r="H157" s="135"/>
      <c r="I157" s="135"/>
      <c r="J157" s="151"/>
      <c r="K157" s="135"/>
      <c r="L157" s="135"/>
      <c r="M157" s="152"/>
      <c r="N157" s="135"/>
      <c r="O157" s="135"/>
      <c r="P157" s="153"/>
      <c r="Q157" s="135"/>
      <c r="R157" s="135"/>
      <c r="S157" s="121"/>
      <c r="T157" s="135"/>
      <c r="U157" s="135"/>
      <c r="V157" s="135"/>
      <c r="W157" s="135"/>
      <c r="X157" s="135"/>
      <c r="Y157" s="135"/>
      <c r="Z157" s="135"/>
      <c r="AA157" s="135"/>
      <c r="AB157" s="135"/>
      <c r="AC157" s="135"/>
      <c r="AD157" s="135"/>
      <c r="AE157" s="135"/>
      <c r="AF157" s="135"/>
      <c r="AG157" s="135"/>
      <c r="AH157" s="135"/>
      <c r="AI157" s="135"/>
      <c r="AJ157" s="135"/>
      <c r="AK157" s="135"/>
      <c r="AL157" s="135"/>
      <c r="AM157" s="135"/>
    </row>
    <row r="158" spans="1:39" ht="14.25" customHeight="1">
      <c r="A158" s="135"/>
      <c r="B158" s="135"/>
      <c r="C158" s="135"/>
      <c r="D158" s="149"/>
      <c r="E158" s="135"/>
      <c r="F158" s="135"/>
      <c r="G158" s="150"/>
      <c r="H158" s="135"/>
      <c r="I158" s="135"/>
      <c r="J158" s="151"/>
      <c r="K158" s="135"/>
      <c r="L158" s="135"/>
      <c r="M158" s="152"/>
      <c r="N158" s="135"/>
      <c r="O158" s="135"/>
      <c r="P158" s="153"/>
      <c r="Q158" s="135"/>
      <c r="R158" s="135"/>
      <c r="S158" s="121"/>
      <c r="T158" s="135"/>
      <c r="U158" s="135"/>
      <c r="V158" s="135"/>
      <c r="W158" s="135"/>
      <c r="X158" s="135"/>
      <c r="Y158" s="135"/>
      <c r="Z158" s="135"/>
      <c r="AA158" s="135"/>
      <c r="AB158" s="135"/>
      <c r="AC158" s="135"/>
      <c r="AD158" s="135"/>
      <c r="AE158" s="135"/>
      <c r="AF158" s="135"/>
      <c r="AG158" s="135"/>
      <c r="AH158" s="135"/>
      <c r="AI158" s="135"/>
      <c r="AJ158" s="135"/>
      <c r="AK158" s="135"/>
      <c r="AL158" s="135"/>
      <c r="AM158" s="135"/>
    </row>
    <row r="159" spans="1:39" ht="14.25" customHeight="1">
      <c r="A159" s="135"/>
      <c r="B159" s="135"/>
      <c r="C159" s="135"/>
      <c r="D159" s="149"/>
      <c r="E159" s="135"/>
      <c r="F159" s="135"/>
      <c r="G159" s="150"/>
      <c r="H159" s="135"/>
      <c r="I159" s="135"/>
      <c r="J159" s="151"/>
      <c r="K159" s="135"/>
      <c r="L159" s="135"/>
      <c r="M159" s="152"/>
      <c r="N159" s="135"/>
      <c r="O159" s="135"/>
      <c r="P159" s="153"/>
      <c r="Q159" s="135"/>
      <c r="R159" s="135"/>
      <c r="S159" s="121"/>
      <c r="T159" s="135"/>
      <c r="U159" s="135"/>
      <c r="V159" s="135"/>
      <c r="W159" s="135"/>
      <c r="X159" s="135"/>
      <c r="Y159" s="135"/>
      <c r="Z159" s="135"/>
      <c r="AA159" s="135"/>
      <c r="AB159" s="135"/>
      <c r="AC159" s="135"/>
      <c r="AD159" s="135"/>
      <c r="AE159" s="135"/>
      <c r="AF159" s="135"/>
      <c r="AG159" s="135"/>
      <c r="AH159" s="135"/>
      <c r="AI159" s="135"/>
      <c r="AJ159" s="135"/>
      <c r="AK159" s="135"/>
      <c r="AL159" s="135"/>
      <c r="AM159" s="135"/>
    </row>
    <row r="160" spans="1:39" ht="14.25" customHeight="1">
      <c r="A160" s="135"/>
      <c r="B160" s="135"/>
      <c r="C160" s="135"/>
      <c r="D160" s="149"/>
      <c r="E160" s="135"/>
      <c r="F160" s="135"/>
      <c r="G160" s="150"/>
      <c r="H160" s="135"/>
      <c r="I160" s="135"/>
      <c r="J160" s="151"/>
      <c r="K160" s="135"/>
      <c r="L160" s="135"/>
      <c r="M160" s="152"/>
      <c r="N160" s="135"/>
      <c r="O160" s="135"/>
      <c r="P160" s="153"/>
      <c r="Q160" s="135"/>
      <c r="R160" s="135"/>
      <c r="S160" s="121"/>
      <c r="T160" s="135"/>
      <c r="U160" s="135"/>
      <c r="V160" s="135"/>
      <c r="W160" s="135"/>
      <c r="X160" s="135"/>
      <c r="Y160" s="135"/>
      <c r="Z160" s="135"/>
      <c r="AA160" s="135"/>
      <c r="AB160" s="135"/>
      <c r="AC160" s="135"/>
      <c r="AD160" s="135"/>
      <c r="AE160" s="135"/>
      <c r="AF160" s="135"/>
      <c r="AG160" s="135"/>
      <c r="AH160" s="135"/>
      <c r="AI160" s="135"/>
      <c r="AJ160" s="135"/>
      <c r="AK160" s="135"/>
      <c r="AL160" s="135"/>
      <c r="AM160" s="135"/>
    </row>
    <row r="161" spans="1:39" ht="14.25" customHeight="1">
      <c r="A161" s="135"/>
      <c r="B161" s="135"/>
      <c r="C161" s="135"/>
      <c r="D161" s="149"/>
      <c r="E161" s="135"/>
      <c r="F161" s="135"/>
      <c r="G161" s="150"/>
      <c r="H161" s="135"/>
      <c r="I161" s="135"/>
      <c r="J161" s="151"/>
      <c r="K161" s="135"/>
      <c r="L161" s="135"/>
      <c r="M161" s="152"/>
      <c r="N161" s="135"/>
      <c r="O161" s="135"/>
      <c r="P161" s="153"/>
      <c r="Q161" s="135"/>
      <c r="R161" s="135"/>
      <c r="S161" s="121"/>
      <c r="T161" s="135"/>
      <c r="U161" s="135"/>
      <c r="V161" s="135"/>
      <c r="W161" s="135"/>
      <c r="X161" s="135"/>
      <c r="Y161" s="135"/>
      <c r="Z161" s="135"/>
      <c r="AA161" s="135"/>
      <c r="AB161" s="135"/>
      <c r="AC161" s="135"/>
      <c r="AD161" s="135"/>
      <c r="AE161" s="135"/>
      <c r="AF161" s="135"/>
      <c r="AG161" s="135"/>
      <c r="AH161" s="135"/>
      <c r="AI161" s="135"/>
      <c r="AJ161" s="135"/>
      <c r="AK161" s="135"/>
      <c r="AL161" s="135"/>
      <c r="AM161" s="135"/>
    </row>
    <row r="162" spans="1:39" ht="14.25" customHeight="1">
      <c r="A162" s="135"/>
      <c r="B162" s="135"/>
      <c r="C162" s="135"/>
      <c r="D162" s="149"/>
      <c r="E162" s="135"/>
      <c r="F162" s="135"/>
      <c r="G162" s="150"/>
      <c r="H162" s="135"/>
      <c r="I162" s="135"/>
      <c r="J162" s="151"/>
      <c r="K162" s="135"/>
      <c r="L162" s="135"/>
      <c r="M162" s="152"/>
      <c r="N162" s="135"/>
      <c r="O162" s="135"/>
      <c r="P162" s="153"/>
      <c r="Q162" s="135"/>
      <c r="R162" s="135"/>
      <c r="S162" s="121"/>
      <c r="T162" s="135"/>
      <c r="U162" s="135"/>
      <c r="V162" s="135"/>
      <c r="W162" s="135"/>
      <c r="X162" s="135"/>
      <c r="Y162" s="135"/>
      <c r="Z162" s="135"/>
      <c r="AA162" s="135"/>
      <c r="AB162" s="135"/>
      <c r="AC162" s="135"/>
      <c r="AD162" s="135"/>
      <c r="AE162" s="135"/>
      <c r="AF162" s="135"/>
      <c r="AG162" s="135"/>
      <c r="AH162" s="135"/>
      <c r="AI162" s="135"/>
      <c r="AJ162" s="135"/>
      <c r="AK162" s="135"/>
      <c r="AL162" s="135"/>
      <c r="AM162" s="135"/>
    </row>
    <row r="163" spans="1:39" ht="14.25" customHeight="1">
      <c r="A163" s="135"/>
      <c r="B163" s="135"/>
      <c r="C163" s="135"/>
      <c r="D163" s="149"/>
      <c r="E163" s="135"/>
      <c r="F163" s="135"/>
      <c r="G163" s="150"/>
      <c r="H163" s="135"/>
      <c r="I163" s="135"/>
      <c r="J163" s="151"/>
      <c r="K163" s="135"/>
      <c r="L163" s="135"/>
      <c r="M163" s="152"/>
      <c r="N163" s="135"/>
      <c r="O163" s="135"/>
      <c r="P163" s="153"/>
      <c r="Q163" s="135"/>
      <c r="R163" s="135"/>
      <c r="S163" s="121"/>
      <c r="T163" s="135"/>
      <c r="U163" s="135"/>
      <c r="V163" s="135"/>
      <c r="W163" s="135"/>
      <c r="X163" s="135"/>
      <c r="Y163" s="135"/>
      <c r="Z163" s="135"/>
      <c r="AA163" s="135"/>
      <c r="AB163" s="135"/>
      <c r="AC163" s="135"/>
      <c r="AD163" s="135"/>
      <c r="AE163" s="135"/>
      <c r="AF163" s="135"/>
      <c r="AG163" s="135"/>
      <c r="AH163" s="135"/>
      <c r="AI163" s="135"/>
      <c r="AJ163" s="135"/>
      <c r="AK163" s="135"/>
      <c r="AL163" s="135"/>
      <c r="AM163" s="135"/>
    </row>
    <row r="164" spans="1:39" ht="14.25" customHeight="1">
      <c r="A164" s="135"/>
      <c r="B164" s="135"/>
      <c r="C164" s="135"/>
      <c r="D164" s="149"/>
      <c r="E164" s="135"/>
      <c r="F164" s="135"/>
      <c r="G164" s="150"/>
      <c r="H164" s="135"/>
      <c r="I164" s="135"/>
      <c r="J164" s="151"/>
      <c r="K164" s="135"/>
      <c r="L164" s="135"/>
      <c r="M164" s="152"/>
      <c r="N164" s="135"/>
      <c r="O164" s="135"/>
      <c r="P164" s="153"/>
      <c r="Q164" s="135"/>
      <c r="R164" s="135"/>
      <c r="S164" s="121"/>
      <c r="T164" s="135"/>
      <c r="U164" s="135"/>
      <c r="V164" s="135"/>
      <c r="W164" s="135"/>
      <c r="X164" s="135"/>
      <c r="Y164" s="135"/>
      <c r="Z164" s="135"/>
      <c r="AA164" s="135"/>
      <c r="AB164" s="135"/>
      <c r="AC164" s="135"/>
      <c r="AD164" s="135"/>
      <c r="AE164" s="135"/>
      <c r="AF164" s="135"/>
      <c r="AG164" s="135"/>
      <c r="AH164" s="135"/>
      <c r="AI164" s="135"/>
      <c r="AJ164" s="135"/>
      <c r="AK164" s="135"/>
      <c r="AL164" s="135"/>
      <c r="AM164" s="135"/>
    </row>
    <row r="165" spans="1:39" ht="14.25" customHeight="1">
      <c r="A165" s="135"/>
      <c r="B165" s="135"/>
      <c r="C165" s="135"/>
      <c r="D165" s="149"/>
      <c r="E165" s="135"/>
      <c r="F165" s="135"/>
      <c r="G165" s="150"/>
      <c r="H165" s="135"/>
      <c r="I165" s="135"/>
      <c r="J165" s="151"/>
      <c r="K165" s="135"/>
      <c r="L165" s="135"/>
      <c r="M165" s="152"/>
      <c r="N165" s="135"/>
      <c r="O165" s="135"/>
      <c r="P165" s="153"/>
      <c r="Q165" s="135"/>
      <c r="R165" s="135"/>
      <c r="S165" s="121"/>
      <c r="T165" s="135"/>
      <c r="U165" s="135"/>
      <c r="V165" s="135"/>
      <c r="W165" s="135"/>
      <c r="X165" s="135"/>
      <c r="Y165" s="135"/>
      <c r="Z165" s="135"/>
      <c r="AA165" s="135"/>
      <c r="AB165" s="135"/>
      <c r="AC165" s="135"/>
      <c r="AD165" s="135"/>
      <c r="AE165" s="135"/>
      <c r="AF165" s="135"/>
      <c r="AG165" s="135"/>
      <c r="AH165" s="135"/>
      <c r="AI165" s="135"/>
      <c r="AJ165" s="135"/>
      <c r="AK165" s="135"/>
      <c r="AL165" s="135"/>
      <c r="AM165" s="135"/>
    </row>
    <row r="166" spans="1:39" ht="14.25" customHeight="1">
      <c r="A166" s="135"/>
      <c r="B166" s="135"/>
      <c r="C166" s="135"/>
      <c r="D166" s="149"/>
      <c r="E166" s="135"/>
      <c r="F166" s="135"/>
      <c r="G166" s="150"/>
      <c r="H166" s="135"/>
      <c r="I166" s="135"/>
      <c r="J166" s="151"/>
      <c r="K166" s="135"/>
      <c r="L166" s="135"/>
      <c r="M166" s="152"/>
      <c r="N166" s="135"/>
      <c r="O166" s="135"/>
      <c r="P166" s="153"/>
      <c r="Q166" s="135"/>
      <c r="R166" s="135"/>
      <c r="S166" s="121"/>
      <c r="T166" s="135"/>
      <c r="U166" s="135"/>
      <c r="V166" s="135"/>
      <c r="W166" s="135"/>
      <c r="X166" s="135"/>
      <c r="Y166" s="135"/>
      <c r="Z166" s="135"/>
      <c r="AA166" s="135"/>
      <c r="AB166" s="135"/>
      <c r="AC166" s="135"/>
      <c r="AD166" s="135"/>
      <c r="AE166" s="135"/>
      <c r="AF166" s="135"/>
      <c r="AG166" s="135"/>
      <c r="AH166" s="135"/>
      <c r="AI166" s="135"/>
      <c r="AJ166" s="135"/>
      <c r="AK166" s="135"/>
      <c r="AL166" s="135"/>
      <c r="AM166" s="135"/>
    </row>
    <row r="167" spans="1:39" ht="14.25" customHeight="1">
      <c r="A167" s="135"/>
      <c r="B167" s="135"/>
      <c r="C167" s="135"/>
      <c r="D167" s="149"/>
      <c r="E167" s="135"/>
      <c r="F167" s="135"/>
      <c r="G167" s="150"/>
      <c r="H167" s="135"/>
      <c r="I167" s="135"/>
      <c r="J167" s="151"/>
      <c r="K167" s="135"/>
      <c r="L167" s="135"/>
      <c r="M167" s="152"/>
      <c r="N167" s="135"/>
      <c r="O167" s="135"/>
      <c r="P167" s="153"/>
      <c r="Q167" s="135"/>
      <c r="R167" s="135"/>
      <c r="S167" s="121"/>
      <c r="T167" s="135"/>
      <c r="U167" s="135"/>
      <c r="V167" s="135"/>
      <c r="W167" s="135"/>
      <c r="X167" s="135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</row>
    <row r="168" spans="1:39" ht="14.25" customHeight="1">
      <c r="A168" s="135"/>
      <c r="B168" s="135"/>
      <c r="C168" s="135"/>
      <c r="D168" s="149"/>
      <c r="E168" s="135"/>
      <c r="F168" s="135"/>
      <c r="G168" s="150"/>
      <c r="H168" s="135"/>
      <c r="I168" s="135"/>
      <c r="J168" s="151"/>
      <c r="K168" s="135"/>
      <c r="L168" s="135"/>
      <c r="M168" s="152"/>
      <c r="N168" s="135"/>
      <c r="O168" s="135"/>
      <c r="P168" s="153"/>
      <c r="Q168" s="135"/>
      <c r="R168" s="135"/>
      <c r="S168" s="121"/>
      <c r="T168" s="135"/>
      <c r="U168" s="135"/>
      <c r="V168" s="135"/>
      <c r="W168" s="135"/>
      <c r="X168" s="135"/>
      <c r="Y168" s="135"/>
      <c r="Z168" s="135"/>
      <c r="AA168" s="135"/>
      <c r="AB168" s="135"/>
      <c r="AC168" s="135"/>
      <c r="AD168" s="135"/>
      <c r="AE168" s="135"/>
      <c r="AF168" s="135"/>
      <c r="AG168" s="135"/>
      <c r="AH168" s="135"/>
      <c r="AI168" s="135"/>
      <c r="AJ168" s="135"/>
      <c r="AK168" s="135"/>
      <c r="AL168" s="135"/>
      <c r="AM168" s="135"/>
    </row>
    <row r="169" spans="1:39" ht="14.25" customHeight="1">
      <c r="A169" s="135"/>
      <c r="B169" s="135"/>
      <c r="C169" s="135"/>
      <c r="D169" s="149"/>
      <c r="E169" s="135"/>
      <c r="F169" s="135"/>
      <c r="G169" s="150"/>
      <c r="H169" s="135"/>
      <c r="I169" s="135"/>
      <c r="J169" s="151"/>
      <c r="K169" s="135"/>
      <c r="L169" s="135"/>
      <c r="M169" s="152"/>
      <c r="N169" s="135"/>
      <c r="O169" s="135"/>
      <c r="P169" s="153"/>
      <c r="Q169" s="135"/>
      <c r="R169" s="135"/>
      <c r="S169" s="121"/>
      <c r="T169" s="135"/>
      <c r="U169" s="135"/>
      <c r="V169" s="135"/>
      <c r="W169" s="135"/>
      <c r="X169" s="135"/>
      <c r="Y169" s="135"/>
      <c r="Z169" s="135"/>
      <c r="AA169" s="135"/>
      <c r="AB169" s="135"/>
      <c r="AC169" s="135"/>
      <c r="AD169" s="135"/>
      <c r="AE169" s="135"/>
      <c r="AF169" s="135"/>
      <c r="AG169" s="135"/>
      <c r="AH169" s="135"/>
      <c r="AI169" s="135"/>
      <c r="AJ169" s="135"/>
      <c r="AK169" s="135"/>
      <c r="AL169" s="135"/>
      <c r="AM169" s="135"/>
    </row>
    <row r="170" spans="1:39" ht="14.25" customHeight="1">
      <c r="A170" s="135"/>
      <c r="B170" s="135"/>
      <c r="C170" s="135"/>
      <c r="D170" s="149"/>
      <c r="E170" s="135"/>
      <c r="F170" s="135"/>
      <c r="G170" s="150"/>
      <c r="H170" s="135"/>
      <c r="I170" s="135"/>
      <c r="J170" s="151"/>
      <c r="K170" s="135"/>
      <c r="L170" s="135"/>
      <c r="M170" s="152"/>
      <c r="N170" s="135"/>
      <c r="O170" s="135"/>
      <c r="P170" s="153"/>
      <c r="Q170" s="135"/>
      <c r="R170" s="135"/>
      <c r="S170" s="121"/>
      <c r="T170" s="135"/>
      <c r="U170" s="135"/>
      <c r="V170" s="135"/>
      <c r="W170" s="135"/>
      <c r="X170" s="135"/>
      <c r="Y170" s="135"/>
      <c r="Z170" s="135"/>
      <c r="AA170" s="135"/>
      <c r="AB170" s="135"/>
      <c r="AC170" s="135"/>
      <c r="AD170" s="135"/>
      <c r="AE170" s="135"/>
      <c r="AF170" s="135"/>
      <c r="AG170" s="135"/>
      <c r="AH170" s="135"/>
      <c r="AI170" s="135"/>
      <c r="AJ170" s="135"/>
      <c r="AK170" s="135"/>
      <c r="AL170" s="135"/>
      <c r="AM170" s="135"/>
    </row>
    <row r="171" spans="1:39" ht="14.25" customHeight="1">
      <c r="A171" s="135"/>
      <c r="B171" s="135"/>
      <c r="C171" s="135"/>
      <c r="D171" s="149"/>
      <c r="E171" s="135"/>
      <c r="F171" s="135"/>
      <c r="G171" s="150"/>
      <c r="H171" s="135"/>
      <c r="I171" s="135"/>
      <c r="J171" s="151"/>
      <c r="K171" s="135"/>
      <c r="L171" s="135"/>
      <c r="M171" s="152"/>
      <c r="N171" s="135"/>
      <c r="O171" s="135"/>
      <c r="P171" s="153"/>
      <c r="Q171" s="135"/>
      <c r="R171" s="135"/>
      <c r="S171" s="121"/>
      <c r="T171" s="135"/>
      <c r="U171" s="135"/>
      <c r="V171" s="135"/>
      <c r="W171" s="135"/>
      <c r="X171" s="135"/>
      <c r="Y171" s="135"/>
      <c r="Z171" s="135"/>
      <c r="AA171" s="135"/>
      <c r="AB171" s="135"/>
      <c r="AC171" s="135"/>
      <c r="AD171" s="135"/>
      <c r="AE171" s="135"/>
      <c r="AF171" s="135"/>
      <c r="AG171" s="135"/>
      <c r="AH171" s="135"/>
      <c r="AI171" s="135"/>
      <c r="AJ171" s="135"/>
      <c r="AK171" s="135"/>
      <c r="AL171" s="135"/>
      <c r="AM171" s="135"/>
    </row>
    <row r="172" spans="1:39" ht="14.25" customHeight="1">
      <c r="A172" s="135"/>
      <c r="B172" s="135"/>
      <c r="C172" s="135"/>
      <c r="D172" s="149"/>
      <c r="E172" s="135"/>
      <c r="F172" s="135"/>
      <c r="G172" s="150"/>
      <c r="H172" s="135"/>
      <c r="I172" s="135"/>
      <c r="J172" s="151"/>
      <c r="K172" s="135"/>
      <c r="L172" s="135"/>
      <c r="M172" s="152"/>
      <c r="N172" s="135"/>
      <c r="O172" s="135"/>
      <c r="P172" s="153"/>
      <c r="Q172" s="135"/>
      <c r="R172" s="135"/>
      <c r="S172" s="121"/>
      <c r="T172" s="135"/>
      <c r="U172" s="135"/>
      <c r="V172" s="135"/>
      <c r="W172" s="135"/>
      <c r="X172" s="135"/>
      <c r="Y172" s="135"/>
      <c r="Z172" s="135"/>
      <c r="AA172" s="135"/>
      <c r="AB172" s="135"/>
      <c r="AC172" s="135"/>
      <c r="AD172" s="135"/>
      <c r="AE172" s="135"/>
      <c r="AF172" s="135"/>
      <c r="AG172" s="135"/>
      <c r="AH172" s="135"/>
      <c r="AI172" s="135"/>
      <c r="AJ172" s="135"/>
      <c r="AK172" s="135"/>
      <c r="AL172" s="135"/>
      <c r="AM172" s="135"/>
    </row>
    <row r="173" spans="1:39" ht="14.25" customHeight="1">
      <c r="A173" s="135"/>
      <c r="B173" s="135"/>
      <c r="C173" s="135"/>
      <c r="D173" s="149"/>
      <c r="E173" s="135"/>
      <c r="F173" s="135"/>
      <c r="G173" s="150"/>
      <c r="H173" s="135"/>
      <c r="I173" s="135"/>
      <c r="J173" s="151"/>
      <c r="K173" s="135"/>
      <c r="L173" s="135"/>
      <c r="M173" s="152"/>
      <c r="N173" s="135"/>
      <c r="O173" s="135"/>
      <c r="P173" s="153"/>
      <c r="Q173" s="135"/>
      <c r="R173" s="135"/>
      <c r="S173" s="121"/>
      <c r="T173" s="135"/>
      <c r="U173" s="135"/>
      <c r="V173" s="135"/>
      <c r="W173" s="135"/>
      <c r="X173" s="135"/>
      <c r="Y173" s="135"/>
      <c r="Z173" s="135"/>
      <c r="AA173" s="135"/>
      <c r="AB173" s="135"/>
      <c r="AC173" s="135"/>
      <c r="AD173" s="135"/>
      <c r="AE173" s="135"/>
      <c r="AF173" s="135"/>
      <c r="AG173" s="135"/>
      <c r="AH173" s="135"/>
      <c r="AI173" s="135"/>
      <c r="AJ173" s="135"/>
      <c r="AK173" s="135"/>
      <c r="AL173" s="135"/>
      <c r="AM173" s="135"/>
    </row>
    <row r="174" spans="1:39" ht="14.25" customHeight="1">
      <c r="A174" s="135"/>
      <c r="B174" s="135"/>
      <c r="C174" s="135"/>
      <c r="D174" s="149"/>
      <c r="E174" s="135"/>
      <c r="F174" s="135"/>
      <c r="G174" s="150"/>
      <c r="H174" s="135"/>
      <c r="I174" s="135"/>
      <c r="J174" s="151"/>
      <c r="K174" s="135"/>
      <c r="L174" s="135"/>
      <c r="M174" s="152"/>
      <c r="N174" s="135"/>
      <c r="O174" s="135"/>
      <c r="P174" s="153"/>
      <c r="Q174" s="135"/>
      <c r="R174" s="135"/>
      <c r="S174" s="121"/>
      <c r="T174" s="135"/>
      <c r="U174" s="135"/>
      <c r="V174" s="135"/>
      <c r="W174" s="135"/>
      <c r="X174" s="135"/>
      <c r="Y174" s="135"/>
      <c r="Z174" s="135"/>
      <c r="AA174" s="135"/>
      <c r="AB174" s="135"/>
      <c r="AC174" s="135"/>
      <c r="AD174" s="135"/>
      <c r="AE174" s="135"/>
      <c r="AF174" s="135"/>
      <c r="AG174" s="135"/>
      <c r="AH174" s="135"/>
      <c r="AI174" s="135"/>
      <c r="AJ174" s="135"/>
      <c r="AK174" s="135"/>
      <c r="AL174" s="135"/>
      <c r="AM174" s="135"/>
    </row>
    <row r="175" spans="1:39" ht="14.25" customHeight="1">
      <c r="A175" s="135"/>
      <c r="B175" s="135"/>
      <c r="C175" s="135"/>
      <c r="D175" s="149"/>
      <c r="E175" s="135"/>
      <c r="F175" s="135"/>
      <c r="G175" s="150"/>
      <c r="H175" s="135"/>
      <c r="I175" s="135"/>
      <c r="J175" s="151"/>
      <c r="K175" s="135"/>
      <c r="L175" s="135"/>
      <c r="M175" s="152"/>
      <c r="N175" s="135"/>
      <c r="O175" s="135"/>
      <c r="P175" s="153"/>
      <c r="Q175" s="135"/>
      <c r="R175" s="135"/>
      <c r="S175" s="121"/>
      <c r="T175" s="135"/>
      <c r="U175" s="135"/>
      <c r="V175" s="135"/>
      <c r="W175" s="135"/>
      <c r="X175" s="135"/>
      <c r="Y175" s="135"/>
      <c r="Z175" s="135"/>
      <c r="AA175" s="135"/>
      <c r="AB175" s="135"/>
      <c r="AC175" s="135"/>
      <c r="AD175" s="135"/>
      <c r="AE175" s="135"/>
      <c r="AF175" s="135"/>
      <c r="AG175" s="135"/>
      <c r="AH175" s="135"/>
      <c r="AI175" s="135"/>
      <c r="AJ175" s="135"/>
      <c r="AK175" s="135"/>
      <c r="AL175" s="135"/>
      <c r="AM175" s="135"/>
    </row>
    <row r="176" spans="1:39" ht="14.25" customHeight="1">
      <c r="A176" s="135"/>
      <c r="B176" s="135"/>
      <c r="C176" s="135"/>
      <c r="D176" s="149"/>
      <c r="E176" s="135"/>
      <c r="F176" s="135"/>
      <c r="G176" s="150"/>
      <c r="H176" s="135"/>
      <c r="I176" s="135"/>
      <c r="J176" s="151"/>
      <c r="K176" s="135"/>
      <c r="L176" s="135"/>
      <c r="M176" s="152"/>
      <c r="N176" s="135"/>
      <c r="O176" s="135"/>
      <c r="P176" s="153"/>
      <c r="Q176" s="135"/>
      <c r="R176" s="135"/>
      <c r="S176" s="121"/>
      <c r="T176" s="135"/>
      <c r="U176" s="135"/>
      <c r="V176" s="135"/>
      <c r="W176" s="135"/>
      <c r="X176" s="135"/>
      <c r="Y176" s="135"/>
      <c r="Z176" s="135"/>
      <c r="AA176" s="135"/>
      <c r="AB176" s="135"/>
      <c r="AC176" s="135"/>
      <c r="AD176" s="135"/>
      <c r="AE176" s="135"/>
      <c r="AF176" s="135"/>
      <c r="AG176" s="135"/>
      <c r="AH176" s="135"/>
      <c r="AI176" s="135"/>
      <c r="AJ176" s="135"/>
      <c r="AK176" s="135"/>
      <c r="AL176" s="135"/>
      <c r="AM176" s="135"/>
    </row>
    <row r="177" spans="1:39" ht="14.25" customHeight="1">
      <c r="A177" s="135"/>
      <c r="B177" s="135"/>
      <c r="C177" s="135"/>
      <c r="D177" s="149"/>
      <c r="E177" s="135"/>
      <c r="F177" s="135"/>
      <c r="G177" s="150"/>
      <c r="H177" s="135"/>
      <c r="I177" s="135"/>
      <c r="J177" s="151"/>
      <c r="K177" s="135"/>
      <c r="L177" s="135"/>
      <c r="M177" s="152"/>
      <c r="N177" s="135"/>
      <c r="O177" s="135"/>
      <c r="P177" s="153"/>
      <c r="Q177" s="135"/>
      <c r="R177" s="135"/>
      <c r="S177" s="121"/>
      <c r="T177" s="135"/>
      <c r="U177" s="135"/>
      <c r="V177" s="135"/>
      <c r="W177" s="135"/>
      <c r="X177" s="135"/>
      <c r="Y177" s="135"/>
      <c r="Z177" s="135"/>
      <c r="AA177" s="135"/>
      <c r="AB177" s="135"/>
      <c r="AC177" s="135"/>
      <c r="AD177" s="135"/>
      <c r="AE177" s="135"/>
      <c r="AF177" s="135"/>
      <c r="AG177" s="135"/>
      <c r="AH177" s="135"/>
      <c r="AI177" s="135"/>
      <c r="AJ177" s="135"/>
      <c r="AK177" s="135"/>
      <c r="AL177" s="135"/>
      <c r="AM177" s="135"/>
    </row>
    <row r="178" spans="1:39" ht="14.25" customHeight="1">
      <c r="A178" s="135"/>
      <c r="B178" s="135"/>
      <c r="C178" s="135"/>
      <c r="D178" s="149"/>
      <c r="E178" s="135"/>
      <c r="F178" s="135"/>
      <c r="G178" s="150"/>
      <c r="H178" s="135"/>
      <c r="I178" s="135"/>
      <c r="J178" s="151"/>
      <c r="K178" s="135"/>
      <c r="L178" s="135"/>
      <c r="M178" s="152"/>
      <c r="N178" s="135"/>
      <c r="O178" s="135"/>
      <c r="P178" s="153"/>
      <c r="Q178" s="135"/>
      <c r="R178" s="135"/>
      <c r="S178" s="121"/>
      <c r="T178" s="135"/>
      <c r="U178" s="135"/>
      <c r="V178" s="135"/>
      <c r="W178" s="135"/>
      <c r="X178" s="135"/>
      <c r="Y178" s="135"/>
      <c r="Z178" s="135"/>
      <c r="AA178" s="135"/>
      <c r="AB178" s="135"/>
      <c r="AC178" s="135"/>
      <c r="AD178" s="135"/>
      <c r="AE178" s="135"/>
      <c r="AF178" s="135"/>
      <c r="AG178" s="135"/>
      <c r="AH178" s="135"/>
      <c r="AI178" s="135"/>
      <c r="AJ178" s="135"/>
      <c r="AK178" s="135"/>
      <c r="AL178" s="135"/>
      <c r="AM178" s="135"/>
    </row>
    <row r="179" spans="1:39" ht="14.25" customHeight="1">
      <c r="A179" s="135"/>
      <c r="B179" s="135"/>
      <c r="C179" s="135"/>
      <c r="D179" s="149"/>
      <c r="E179" s="135"/>
      <c r="F179" s="135"/>
      <c r="G179" s="150"/>
      <c r="H179" s="135"/>
      <c r="I179" s="135"/>
      <c r="J179" s="151"/>
      <c r="K179" s="135"/>
      <c r="L179" s="135"/>
      <c r="M179" s="152"/>
      <c r="N179" s="135"/>
      <c r="O179" s="135"/>
      <c r="P179" s="153"/>
      <c r="Q179" s="135"/>
      <c r="R179" s="135"/>
      <c r="S179" s="121"/>
      <c r="T179" s="135"/>
      <c r="U179" s="135"/>
      <c r="V179" s="135"/>
      <c r="W179" s="135"/>
      <c r="X179" s="135"/>
      <c r="Y179" s="135"/>
      <c r="Z179" s="135"/>
      <c r="AA179" s="135"/>
      <c r="AB179" s="135"/>
      <c r="AC179" s="135"/>
      <c r="AD179" s="135"/>
      <c r="AE179" s="135"/>
      <c r="AF179" s="135"/>
      <c r="AG179" s="135"/>
      <c r="AH179" s="135"/>
      <c r="AI179" s="135"/>
      <c r="AJ179" s="135"/>
      <c r="AK179" s="135"/>
      <c r="AL179" s="135"/>
      <c r="AM179" s="135"/>
    </row>
    <row r="180" spans="1:39" ht="14.25" customHeight="1">
      <c r="A180" s="135"/>
      <c r="B180" s="135"/>
      <c r="C180" s="135"/>
      <c r="D180" s="149"/>
      <c r="E180" s="135"/>
      <c r="F180" s="135"/>
      <c r="G180" s="150"/>
      <c r="H180" s="135"/>
      <c r="I180" s="135"/>
      <c r="J180" s="151"/>
      <c r="K180" s="135"/>
      <c r="L180" s="135"/>
      <c r="M180" s="152"/>
      <c r="N180" s="135"/>
      <c r="O180" s="135"/>
      <c r="P180" s="153"/>
      <c r="Q180" s="135"/>
      <c r="R180" s="135"/>
      <c r="S180" s="121"/>
      <c r="T180" s="135"/>
      <c r="U180" s="135"/>
      <c r="V180" s="135"/>
      <c r="W180" s="135"/>
      <c r="X180" s="135"/>
      <c r="Y180" s="135"/>
      <c r="Z180" s="135"/>
      <c r="AA180" s="135"/>
      <c r="AB180" s="135"/>
      <c r="AC180" s="135"/>
      <c r="AD180" s="135"/>
      <c r="AE180" s="135"/>
      <c r="AF180" s="135"/>
      <c r="AG180" s="135"/>
      <c r="AH180" s="135"/>
      <c r="AI180" s="135"/>
      <c r="AJ180" s="135"/>
      <c r="AK180" s="135"/>
      <c r="AL180" s="135"/>
      <c r="AM180" s="135"/>
    </row>
    <row r="181" spans="1:39" ht="14.25" customHeight="1">
      <c r="A181" s="135"/>
      <c r="B181" s="135"/>
      <c r="C181" s="135"/>
      <c r="D181" s="149"/>
      <c r="E181" s="135"/>
      <c r="F181" s="135"/>
      <c r="G181" s="150"/>
      <c r="H181" s="135"/>
      <c r="I181" s="135"/>
      <c r="J181" s="151"/>
      <c r="K181" s="135"/>
      <c r="L181" s="135"/>
      <c r="M181" s="152"/>
      <c r="N181" s="135"/>
      <c r="O181" s="135"/>
      <c r="P181" s="153"/>
      <c r="Q181" s="135"/>
      <c r="R181" s="135"/>
      <c r="S181" s="121"/>
      <c r="T181" s="135"/>
      <c r="U181" s="135"/>
      <c r="V181" s="135"/>
      <c r="W181" s="135"/>
      <c r="X181" s="135"/>
      <c r="Y181" s="135"/>
      <c r="Z181" s="135"/>
      <c r="AA181" s="135"/>
      <c r="AB181" s="135"/>
      <c r="AC181" s="135"/>
      <c r="AD181" s="135"/>
      <c r="AE181" s="135"/>
      <c r="AF181" s="135"/>
      <c r="AG181" s="135"/>
      <c r="AH181" s="135"/>
      <c r="AI181" s="135"/>
      <c r="AJ181" s="135"/>
      <c r="AK181" s="135"/>
      <c r="AL181" s="135"/>
      <c r="AM181" s="135"/>
    </row>
    <row r="182" spans="1:39" ht="14.25" customHeight="1">
      <c r="A182" s="135"/>
      <c r="B182" s="135"/>
      <c r="C182" s="135"/>
      <c r="D182" s="149"/>
      <c r="E182" s="135"/>
      <c r="F182" s="135"/>
      <c r="G182" s="150"/>
      <c r="H182" s="135"/>
      <c r="I182" s="135"/>
      <c r="J182" s="151"/>
      <c r="K182" s="135"/>
      <c r="L182" s="135"/>
      <c r="M182" s="152"/>
      <c r="N182" s="135"/>
      <c r="O182" s="135"/>
      <c r="P182" s="153"/>
      <c r="Q182" s="135"/>
      <c r="R182" s="135"/>
      <c r="S182" s="121"/>
      <c r="T182" s="135"/>
      <c r="U182" s="135"/>
      <c r="V182" s="135"/>
      <c r="W182" s="135"/>
      <c r="X182" s="135"/>
      <c r="Y182" s="135"/>
      <c r="Z182" s="135"/>
      <c r="AA182" s="135"/>
      <c r="AB182" s="135"/>
      <c r="AC182" s="135"/>
      <c r="AD182" s="135"/>
      <c r="AE182" s="135"/>
      <c r="AF182" s="135"/>
      <c r="AG182" s="135"/>
      <c r="AH182" s="135"/>
      <c r="AI182" s="135"/>
      <c r="AJ182" s="135"/>
      <c r="AK182" s="135"/>
      <c r="AL182" s="135"/>
      <c r="AM182" s="135"/>
    </row>
    <row r="183" spans="1:39" ht="14.25" customHeight="1">
      <c r="A183" s="135"/>
      <c r="B183" s="135"/>
      <c r="C183" s="135"/>
      <c r="D183" s="149"/>
      <c r="E183" s="135"/>
      <c r="F183" s="135"/>
      <c r="G183" s="150"/>
      <c r="H183" s="135"/>
      <c r="I183" s="135"/>
      <c r="J183" s="151"/>
      <c r="K183" s="135"/>
      <c r="L183" s="135"/>
      <c r="M183" s="152"/>
      <c r="N183" s="135"/>
      <c r="O183" s="135"/>
      <c r="P183" s="153"/>
      <c r="Q183" s="135"/>
      <c r="R183" s="135"/>
      <c r="S183" s="121"/>
      <c r="T183" s="135"/>
      <c r="U183" s="135"/>
      <c r="V183" s="135"/>
      <c r="W183" s="135"/>
      <c r="X183" s="135"/>
      <c r="Y183" s="135"/>
      <c r="Z183" s="135"/>
      <c r="AA183" s="135"/>
      <c r="AB183" s="135"/>
      <c r="AC183" s="135"/>
      <c r="AD183" s="135"/>
      <c r="AE183" s="135"/>
      <c r="AF183" s="135"/>
      <c r="AG183" s="135"/>
      <c r="AH183" s="135"/>
      <c r="AI183" s="135"/>
      <c r="AJ183" s="135"/>
      <c r="AK183" s="135"/>
      <c r="AL183" s="135"/>
      <c r="AM183" s="135"/>
    </row>
    <row r="184" spans="1:39" ht="14.25" customHeight="1">
      <c r="A184" s="135"/>
      <c r="B184" s="135"/>
      <c r="C184" s="135"/>
      <c r="D184" s="149"/>
      <c r="E184" s="135"/>
      <c r="F184" s="135"/>
      <c r="G184" s="150"/>
      <c r="H184" s="135"/>
      <c r="I184" s="135"/>
      <c r="J184" s="151"/>
      <c r="K184" s="135"/>
      <c r="L184" s="135"/>
      <c r="M184" s="152"/>
      <c r="N184" s="135"/>
      <c r="O184" s="135"/>
      <c r="P184" s="153"/>
      <c r="Q184" s="135"/>
      <c r="R184" s="135"/>
      <c r="S184" s="121"/>
      <c r="T184" s="135"/>
      <c r="U184" s="135"/>
      <c r="V184" s="135"/>
      <c r="W184" s="135"/>
      <c r="X184" s="135"/>
      <c r="Y184" s="135"/>
      <c r="Z184" s="135"/>
      <c r="AA184" s="135"/>
      <c r="AB184" s="135"/>
      <c r="AC184" s="135"/>
      <c r="AD184" s="135"/>
      <c r="AE184" s="135"/>
      <c r="AF184" s="135"/>
      <c r="AG184" s="135"/>
      <c r="AH184" s="135"/>
      <c r="AI184" s="135"/>
      <c r="AJ184" s="135"/>
      <c r="AK184" s="135"/>
      <c r="AL184" s="135"/>
      <c r="AM184" s="135"/>
    </row>
    <row r="185" spans="1:39" ht="14.25" customHeight="1">
      <c r="A185" s="135"/>
      <c r="B185" s="135"/>
      <c r="C185" s="135"/>
      <c r="D185" s="149"/>
      <c r="E185" s="135"/>
      <c r="F185" s="135"/>
      <c r="G185" s="150"/>
      <c r="H185" s="135"/>
      <c r="I185" s="135"/>
      <c r="J185" s="151"/>
      <c r="K185" s="135"/>
      <c r="L185" s="135"/>
      <c r="M185" s="152"/>
      <c r="N185" s="135"/>
      <c r="O185" s="135"/>
      <c r="P185" s="153"/>
      <c r="Q185" s="135"/>
      <c r="R185" s="135"/>
      <c r="S185" s="121"/>
      <c r="T185" s="135"/>
      <c r="U185" s="135"/>
      <c r="V185" s="135"/>
      <c r="W185" s="135"/>
      <c r="X185" s="135"/>
      <c r="Y185" s="135"/>
      <c r="Z185" s="135"/>
      <c r="AA185" s="135"/>
      <c r="AB185" s="135"/>
      <c r="AC185" s="135"/>
      <c r="AD185" s="135"/>
      <c r="AE185" s="135"/>
      <c r="AF185" s="135"/>
      <c r="AG185" s="135"/>
      <c r="AH185" s="135"/>
      <c r="AI185" s="135"/>
      <c r="AJ185" s="135"/>
      <c r="AK185" s="135"/>
      <c r="AL185" s="135"/>
      <c r="AM185" s="135"/>
    </row>
    <row r="186" spans="1:39" ht="14.25" customHeight="1">
      <c r="A186" s="135"/>
      <c r="B186" s="135"/>
      <c r="C186" s="135"/>
      <c r="D186" s="149"/>
      <c r="E186" s="135"/>
      <c r="F186" s="135"/>
      <c r="G186" s="150"/>
      <c r="H186" s="135"/>
      <c r="I186" s="135"/>
      <c r="J186" s="151"/>
      <c r="K186" s="135"/>
      <c r="L186" s="135"/>
      <c r="M186" s="152"/>
      <c r="N186" s="135"/>
      <c r="O186" s="135"/>
      <c r="P186" s="153"/>
      <c r="Q186" s="135"/>
      <c r="R186" s="135"/>
      <c r="S186" s="121"/>
      <c r="T186" s="135"/>
      <c r="U186" s="135"/>
      <c r="V186" s="135"/>
      <c r="W186" s="135"/>
      <c r="X186" s="135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135"/>
      <c r="AJ186" s="135"/>
      <c r="AK186" s="135"/>
      <c r="AL186" s="135"/>
      <c r="AM186" s="135"/>
    </row>
    <row r="187" spans="1:39" ht="14.25" customHeight="1">
      <c r="A187" s="135"/>
      <c r="B187" s="135"/>
      <c r="C187" s="135"/>
      <c r="D187" s="149"/>
      <c r="E187" s="135"/>
      <c r="F187" s="135"/>
      <c r="G187" s="150"/>
      <c r="H187" s="135"/>
      <c r="I187" s="135"/>
      <c r="J187" s="151"/>
      <c r="K187" s="135"/>
      <c r="L187" s="135"/>
      <c r="M187" s="152"/>
      <c r="N187" s="135"/>
      <c r="O187" s="135"/>
      <c r="P187" s="153"/>
      <c r="Q187" s="135"/>
      <c r="R187" s="135"/>
      <c r="S187" s="121"/>
      <c r="T187" s="135"/>
      <c r="U187" s="135"/>
      <c r="V187" s="135"/>
      <c r="W187" s="135"/>
      <c r="X187" s="135"/>
      <c r="Y187" s="135"/>
      <c r="Z187" s="135"/>
      <c r="AA187" s="135"/>
      <c r="AB187" s="135"/>
      <c r="AC187" s="135"/>
      <c r="AD187" s="135"/>
      <c r="AE187" s="135"/>
      <c r="AF187" s="135"/>
      <c r="AG187" s="135"/>
      <c r="AH187" s="135"/>
      <c r="AI187" s="135"/>
      <c r="AJ187" s="135"/>
      <c r="AK187" s="135"/>
      <c r="AL187" s="135"/>
      <c r="AM187" s="135"/>
    </row>
    <row r="188" spans="1:39" ht="14.25" customHeight="1">
      <c r="A188" s="135"/>
      <c r="B188" s="135"/>
      <c r="C188" s="135"/>
      <c r="D188" s="149"/>
      <c r="E188" s="135"/>
      <c r="F188" s="135"/>
      <c r="G188" s="150"/>
      <c r="H188" s="135"/>
      <c r="I188" s="135"/>
      <c r="J188" s="151"/>
      <c r="K188" s="135"/>
      <c r="L188" s="135"/>
      <c r="M188" s="152"/>
      <c r="N188" s="135"/>
      <c r="O188" s="135"/>
      <c r="P188" s="153"/>
      <c r="Q188" s="135"/>
      <c r="R188" s="135"/>
      <c r="S188" s="121"/>
      <c r="T188" s="135"/>
      <c r="U188" s="135"/>
      <c r="V188" s="135"/>
      <c r="W188" s="135"/>
      <c r="X188" s="135"/>
      <c r="Y188" s="135"/>
      <c r="Z188" s="135"/>
      <c r="AA188" s="135"/>
      <c r="AB188" s="135"/>
      <c r="AC188" s="135"/>
      <c r="AD188" s="135"/>
      <c r="AE188" s="135"/>
      <c r="AF188" s="135"/>
      <c r="AG188" s="135"/>
      <c r="AH188" s="135"/>
      <c r="AI188" s="135"/>
      <c r="AJ188" s="135"/>
      <c r="AK188" s="135"/>
      <c r="AL188" s="135"/>
      <c r="AM188" s="135"/>
    </row>
    <row r="189" spans="1:39" ht="14.25" customHeight="1">
      <c r="A189" s="135"/>
      <c r="B189" s="135"/>
      <c r="C189" s="135"/>
      <c r="D189" s="149"/>
      <c r="E189" s="135"/>
      <c r="F189" s="135"/>
      <c r="G189" s="150"/>
      <c r="H189" s="135"/>
      <c r="I189" s="135"/>
      <c r="J189" s="151"/>
      <c r="K189" s="135"/>
      <c r="L189" s="135"/>
      <c r="M189" s="152"/>
      <c r="N189" s="135"/>
      <c r="O189" s="135"/>
      <c r="P189" s="153"/>
      <c r="Q189" s="135"/>
      <c r="R189" s="135"/>
      <c r="S189" s="121"/>
      <c r="T189" s="135"/>
      <c r="U189" s="135"/>
      <c r="V189" s="135"/>
      <c r="W189" s="135"/>
      <c r="X189" s="135"/>
      <c r="Y189" s="135"/>
      <c r="Z189" s="135"/>
      <c r="AA189" s="135"/>
      <c r="AB189" s="135"/>
      <c r="AC189" s="135"/>
      <c r="AD189" s="135"/>
      <c r="AE189" s="135"/>
      <c r="AF189" s="135"/>
      <c r="AG189" s="135"/>
      <c r="AH189" s="135"/>
      <c r="AI189" s="135"/>
      <c r="AJ189" s="135"/>
      <c r="AK189" s="135"/>
      <c r="AL189" s="135"/>
      <c r="AM189" s="135"/>
    </row>
    <row r="190" spans="1:39" ht="14.25" customHeight="1">
      <c r="A190" s="135"/>
      <c r="B190" s="135"/>
      <c r="C190" s="135"/>
      <c r="D190" s="149"/>
      <c r="E190" s="135"/>
      <c r="F190" s="135"/>
      <c r="G190" s="150"/>
      <c r="H190" s="135"/>
      <c r="I190" s="135"/>
      <c r="J190" s="151"/>
      <c r="K190" s="135"/>
      <c r="L190" s="135"/>
      <c r="M190" s="152"/>
      <c r="N190" s="135"/>
      <c r="O190" s="135"/>
      <c r="P190" s="153"/>
      <c r="Q190" s="135"/>
      <c r="R190" s="135"/>
      <c r="S190" s="121"/>
      <c r="T190" s="135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5"/>
      <c r="AI190" s="135"/>
      <c r="AJ190" s="135"/>
      <c r="AK190" s="135"/>
      <c r="AL190" s="135"/>
      <c r="AM190" s="135"/>
    </row>
    <row r="191" spans="1:39" ht="14.25" customHeight="1">
      <c r="A191" s="135"/>
      <c r="B191" s="135"/>
      <c r="C191" s="135"/>
      <c r="D191" s="149"/>
      <c r="E191" s="135"/>
      <c r="F191" s="135"/>
      <c r="G191" s="150"/>
      <c r="H191" s="135"/>
      <c r="I191" s="135"/>
      <c r="J191" s="151"/>
      <c r="K191" s="135"/>
      <c r="L191" s="135"/>
      <c r="M191" s="152"/>
      <c r="N191" s="135"/>
      <c r="O191" s="135"/>
      <c r="P191" s="153"/>
      <c r="Q191" s="135"/>
      <c r="R191" s="135"/>
      <c r="S191" s="121"/>
      <c r="T191" s="135"/>
      <c r="U191" s="135"/>
      <c r="V191" s="135"/>
      <c r="W191" s="135"/>
      <c r="X191" s="135"/>
      <c r="Y191" s="135"/>
      <c r="Z191" s="135"/>
      <c r="AA191" s="135"/>
      <c r="AB191" s="135"/>
      <c r="AC191" s="135"/>
      <c r="AD191" s="135"/>
      <c r="AE191" s="135"/>
      <c r="AF191" s="135"/>
      <c r="AG191" s="135"/>
      <c r="AH191" s="135"/>
      <c r="AI191" s="135"/>
      <c r="AJ191" s="135"/>
      <c r="AK191" s="135"/>
      <c r="AL191" s="135"/>
      <c r="AM191" s="135"/>
    </row>
    <row r="192" spans="1:39" ht="14.25" customHeight="1">
      <c r="A192" s="135"/>
      <c r="B192" s="135"/>
      <c r="C192" s="135"/>
      <c r="D192" s="149"/>
      <c r="E192" s="135"/>
      <c r="F192" s="135"/>
      <c r="G192" s="150"/>
      <c r="H192" s="135"/>
      <c r="I192" s="135"/>
      <c r="J192" s="151"/>
      <c r="K192" s="135"/>
      <c r="L192" s="135"/>
      <c r="M192" s="152"/>
      <c r="N192" s="135"/>
      <c r="O192" s="135"/>
      <c r="P192" s="153"/>
      <c r="Q192" s="135"/>
      <c r="R192" s="135"/>
      <c r="S192" s="121"/>
      <c r="T192" s="135"/>
      <c r="U192" s="135"/>
      <c r="V192" s="135"/>
      <c r="W192" s="135"/>
      <c r="X192" s="135"/>
      <c r="Y192" s="135"/>
      <c r="Z192" s="135"/>
      <c r="AA192" s="135"/>
      <c r="AB192" s="135"/>
      <c r="AC192" s="135"/>
      <c r="AD192" s="135"/>
      <c r="AE192" s="135"/>
      <c r="AF192" s="135"/>
      <c r="AG192" s="135"/>
      <c r="AH192" s="135"/>
      <c r="AI192" s="135"/>
      <c r="AJ192" s="135"/>
      <c r="AK192" s="135"/>
      <c r="AL192" s="135"/>
      <c r="AM192" s="135"/>
    </row>
    <row r="193" spans="1:39" ht="14.25" customHeight="1">
      <c r="A193" s="135"/>
      <c r="B193" s="135"/>
      <c r="C193" s="135"/>
      <c r="D193" s="149"/>
      <c r="E193" s="135"/>
      <c r="F193" s="135"/>
      <c r="G193" s="150"/>
      <c r="H193" s="135"/>
      <c r="I193" s="135"/>
      <c r="J193" s="151"/>
      <c r="K193" s="135"/>
      <c r="L193" s="135"/>
      <c r="M193" s="152"/>
      <c r="N193" s="135"/>
      <c r="O193" s="135"/>
      <c r="P193" s="153"/>
      <c r="Q193" s="135"/>
      <c r="R193" s="135"/>
      <c r="S193" s="121"/>
      <c r="T193" s="135"/>
      <c r="U193" s="135"/>
      <c r="V193" s="135"/>
      <c r="W193" s="135"/>
      <c r="X193" s="135"/>
      <c r="Y193" s="135"/>
      <c r="Z193" s="135"/>
      <c r="AA193" s="135"/>
      <c r="AB193" s="135"/>
      <c r="AC193" s="135"/>
      <c r="AD193" s="135"/>
      <c r="AE193" s="135"/>
      <c r="AF193" s="135"/>
      <c r="AG193" s="135"/>
      <c r="AH193" s="135"/>
      <c r="AI193" s="135"/>
      <c r="AJ193" s="135"/>
      <c r="AK193" s="135"/>
      <c r="AL193" s="135"/>
      <c r="AM193" s="135"/>
    </row>
    <row r="194" spans="1:39" ht="14.25" customHeight="1">
      <c r="A194" s="135"/>
      <c r="B194" s="135"/>
      <c r="C194" s="135"/>
      <c r="D194" s="149"/>
      <c r="E194" s="135"/>
      <c r="F194" s="135"/>
      <c r="G194" s="150"/>
      <c r="H194" s="135"/>
      <c r="I194" s="135"/>
      <c r="J194" s="151"/>
      <c r="K194" s="135"/>
      <c r="L194" s="135"/>
      <c r="M194" s="152"/>
      <c r="N194" s="135"/>
      <c r="O194" s="135"/>
      <c r="P194" s="153"/>
      <c r="Q194" s="135"/>
      <c r="R194" s="135"/>
      <c r="S194" s="121"/>
      <c r="T194" s="135"/>
      <c r="U194" s="135"/>
      <c r="V194" s="135"/>
      <c r="W194" s="135"/>
      <c r="X194" s="135"/>
      <c r="Y194" s="135"/>
      <c r="Z194" s="135"/>
      <c r="AA194" s="135"/>
      <c r="AB194" s="135"/>
      <c r="AC194" s="135"/>
      <c r="AD194" s="135"/>
      <c r="AE194" s="135"/>
      <c r="AF194" s="135"/>
      <c r="AG194" s="135"/>
      <c r="AH194" s="135"/>
      <c r="AI194" s="135"/>
      <c r="AJ194" s="135"/>
      <c r="AK194" s="135"/>
      <c r="AL194" s="135"/>
      <c r="AM194" s="135"/>
    </row>
    <row r="195" spans="1:39" ht="14.25" customHeight="1">
      <c r="A195" s="135"/>
      <c r="B195" s="135"/>
      <c r="C195" s="135"/>
      <c r="D195" s="149"/>
      <c r="E195" s="135"/>
      <c r="F195" s="135"/>
      <c r="G195" s="150"/>
      <c r="H195" s="135"/>
      <c r="I195" s="135"/>
      <c r="J195" s="151"/>
      <c r="K195" s="135"/>
      <c r="L195" s="135"/>
      <c r="M195" s="152"/>
      <c r="N195" s="135"/>
      <c r="O195" s="135"/>
      <c r="P195" s="153"/>
      <c r="Q195" s="135"/>
      <c r="R195" s="135"/>
      <c r="S195" s="121"/>
      <c r="T195" s="135"/>
      <c r="U195" s="135"/>
      <c r="V195" s="135"/>
      <c r="W195" s="135"/>
      <c r="X195" s="135"/>
      <c r="Y195" s="135"/>
      <c r="Z195" s="135"/>
      <c r="AA195" s="135"/>
      <c r="AB195" s="135"/>
      <c r="AC195" s="135"/>
      <c r="AD195" s="135"/>
      <c r="AE195" s="135"/>
      <c r="AF195" s="135"/>
      <c r="AG195" s="135"/>
      <c r="AH195" s="135"/>
      <c r="AI195" s="135"/>
      <c r="AJ195" s="135"/>
      <c r="AK195" s="135"/>
      <c r="AL195" s="135"/>
      <c r="AM195" s="135"/>
    </row>
    <row r="196" spans="1:39" ht="14.25" customHeight="1">
      <c r="A196" s="135"/>
      <c r="B196" s="135"/>
      <c r="C196" s="135"/>
      <c r="D196" s="149"/>
      <c r="E196" s="135"/>
      <c r="F196" s="135"/>
      <c r="G196" s="150"/>
      <c r="H196" s="135"/>
      <c r="I196" s="135"/>
      <c r="J196" s="151"/>
      <c r="K196" s="135"/>
      <c r="L196" s="135"/>
      <c r="M196" s="152"/>
      <c r="N196" s="135"/>
      <c r="O196" s="135"/>
      <c r="P196" s="153"/>
      <c r="Q196" s="135"/>
      <c r="R196" s="135"/>
      <c r="S196" s="121"/>
      <c r="T196" s="135"/>
      <c r="U196" s="135"/>
      <c r="V196" s="135"/>
      <c r="W196" s="135"/>
      <c r="X196" s="135"/>
      <c r="Y196" s="135"/>
      <c r="Z196" s="135"/>
      <c r="AA196" s="135"/>
      <c r="AB196" s="135"/>
      <c r="AC196" s="135"/>
      <c r="AD196" s="135"/>
      <c r="AE196" s="135"/>
      <c r="AF196" s="135"/>
      <c r="AG196" s="135"/>
      <c r="AH196" s="135"/>
      <c r="AI196" s="135"/>
      <c r="AJ196" s="135"/>
      <c r="AK196" s="135"/>
      <c r="AL196" s="135"/>
      <c r="AM196" s="135"/>
    </row>
    <row r="197" spans="1:39" ht="14.25" customHeight="1">
      <c r="A197" s="135"/>
      <c r="B197" s="135"/>
      <c r="C197" s="135"/>
      <c r="D197" s="149"/>
      <c r="E197" s="135"/>
      <c r="F197" s="135"/>
      <c r="G197" s="150"/>
      <c r="H197" s="135"/>
      <c r="I197" s="135"/>
      <c r="J197" s="151"/>
      <c r="K197" s="135"/>
      <c r="L197" s="135"/>
      <c r="M197" s="152"/>
      <c r="N197" s="135"/>
      <c r="O197" s="135"/>
      <c r="P197" s="153"/>
      <c r="Q197" s="135"/>
      <c r="R197" s="135"/>
      <c r="S197" s="121"/>
      <c r="T197" s="135"/>
      <c r="U197" s="135"/>
      <c r="V197" s="135"/>
      <c r="W197" s="135"/>
      <c r="X197" s="135"/>
      <c r="Y197" s="135"/>
      <c r="Z197" s="135"/>
      <c r="AA197" s="135"/>
      <c r="AB197" s="135"/>
      <c r="AC197" s="135"/>
      <c r="AD197" s="135"/>
      <c r="AE197" s="135"/>
      <c r="AF197" s="135"/>
      <c r="AG197" s="135"/>
      <c r="AH197" s="135"/>
      <c r="AI197" s="135"/>
      <c r="AJ197" s="135"/>
      <c r="AK197" s="135"/>
      <c r="AL197" s="135"/>
      <c r="AM197" s="135"/>
    </row>
    <row r="198" spans="1:39" ht="14.25" customHeight="1">
      <c r="A198" s="135"/>
      <c r="B198" s="135"/>
      <c r="C198" s="135"/>
      <c r="D198" s="149"/>
      <c r="E198" s="135"/>
      <c r="F198" s="135"/>
      <c r="G198" s="150"/>
      <c r="H198" s="135"/>
      <c r="I198" s="135"/>
      <c r="J198" s="151"/>
      <c r="K198" s="135"/>
      <c r="L198" s="135"/>
      <c r="M198" s="152"/>
      <c r="N198" s="135"/>
      <c r="O198" s="135"/>
      <c r="P198" s="153"/>
      <c r="Q198" s="135"/>
      <c r="R198" s="135"/>
      <c r="S198" s="121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AD198" s="135"/>
      <c r="AE198" s="135"/>
      <c r="AF198" s="135"/>
      <c r="AG198" s="135"/>
      <c r="AH198" s="135"/>
      <c r="AI198" s="135"/>
      <c r="AJ198" s="135"/>
      <c r="AK198" s="135"/>
      <c r="AL198" s="135"/>
      <c r="AM198" s="135"/>
    </row>
    <row r="199" spans="1:39" ht="14.25" customHeight="1">
      <c r="A199" s="135"/>
      <c r="B199" s="135"/>
      <c r="C199" s="135"/>
      <c r="D199" s="149"/>
      <c r="E199" s="135"/>
      <c r="F199" s="135"/>
      <c r="G199" s="150"/>
      <c r="H199" s="135"/>
      <c r="I199" s="135"/>
      <c r="J199" s="151"/>
      <c r="K199" s="135"/>
      <c r="L199" s="135"/>
      <c r="M199" s="152"/>
      <c r="N199" s="135"/>
      <c r="O199" s="135"/>
      <c r="P199" s="153"/>
      <c r="Q199" s="135"/>
      <c r="R199" s="135"/>
      <c r="S199" s="121"/>
      <c r="T199" s="135"/>
      <c r="U199" s="135"/>
      <c r="V199" s="135"/>
      <c r="W199" s="135"/>
      <c r="X199" s="135"/>
      <c r="Y199" s="135"/>
      <c r="Z199" s="135"/>
      <c r="AA199" s="135"/>
      <c r="AB199" s="135"/>
      <c r="AC199" s="135"/>
      <c r="AD199" s="135"/>
      <c r="AE199" s="135"/>
      <c r="AF199" s="135"/>
      <c r="AG199" s="135"/>
      <c r="AH199" s="135"/>
      <c r="AI199" s="135"/>
      <c r="AJ199" s="135"/>
      <c r="AK199" s="135"/>
      <c r="AL199" s="135"/>
      <c r="AM199" s="135"/>
    </row>
    <row r="200" spans="1:39" ht="14.25" customHeight="1">
      <c r="A200" s="135"/>
      <c r="B200" s="135"/>
      <c r="C200" s="135"/>
      <c r="D200" s="149"/>
      <c r="E200" s="135"/>
      <c r="F200" s="135"/>
      <c r="G200" s="150"/>
      <c r="H200" s="135"/>
      <c r="I200" s="135"/>
      <c r="J200" s="151"/>
      <c r="K200" s="135"/>
      <c r="L200" s="135"/>
      <c r="M200" s="152"/>
      <c r="N200" s="135"/>
      <c r="O200" s="135"/>
      <c r="P200" s="153"/>
      <c r="Q200" s="135"/>
      <c r="R200" s="135"/>
      <c r="S200" s="121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  <c r="AM200" s="135"/>
    </row>
    <row r="201" spans="1:39" ht="14.25" customHeight="1">
      <c r="A201" s="135"/>
      <c r="B201" s="135"/>
      <c r="C201" s="135"/>
      <c r="D201" s="149"/>
      <c r="E201" s="135"/>
      <c r="F201" s="135"/>
      <c r="G201" s="150"/>
      <c r="H201" s="135"/>
      <c r="I201" s="135"/>
      <c r="J201" s="151"/>
      <c r="K201" s="135"/>
      <c r="L201" s="135"/>
      <c r="M201" s="152"/>
      <c r="N201" s="135"/>
      <c r="O201" s="135"/>
      <c r="P201" s="153"/>
      <c r="Q201" s="135"/>
      <c r="R201" s="135"/>
      <c r="S201" s="121"/>
      <c r="T201" s="135"/>
      <c r="U201" s="135"/>
      <c r="V201" s="135"/>
      <c r="W201" s="135"/>
      <c r="X201" s="135"/>
      <c r="Y201" s="135"/>
      <c r="Z201" s="135"/>
      <c r="AA201" s="135"/>
      <c r="AB201" s="135"/>
      <c r="AC201" s="135"/>
      <c r="AD201" s="135"/>
      <c r="AE201" s="135"/>
      <c r="AF201" s="135"/>
      <c r="AG201" s="135"/>
      <c r="AH201" s="135"/>
      <c r="AI201" s="135"/>
      <c r="AJ201" s="135"/>
      <c r="AK201" s="135"/>
      <c r="AL201" s="135"/>
      <c r="AM201" s="135"/>
    </row>
    <row r="202" spans="1:39" ht="14.25" customHeight="1">
      <c r="A202" s="135"/>
      <c r="B202" s="135"/>
      <c r="C202" s="135"/>
      <c r="D202" s="149"/>
      <c r="E202" s="135"/>
      <c r="F202" s="135"/>
      <c r="G202" s="150"/>
      <c r="H202" s="135"/>
      <c r="I202" s="135"/>
      <c r="J202" s="151"/>
      <c r="K202" s="135"/>
      <c r="L202" s="135"/>
      <c r="M202" s="152"/>
      <c r="N202" s="135"/>
      <c r="O202" s="135"/>
      <c r="P202" s="153"/>
      <c r="Q202" s="135"/>
      <c r="R202" s="135"/>
      <c r="S202" s="121"/>
      <c r="T202" s="135"/>
      <c r="U202" s="135"/>
      <c r="V202" s="135"/>
      <c r="W202" s="135"/>
      <c r="X202" s="135"/>
      <c r="Y202" s="135"/>
      <c r="Z202" s="135"/>
      <c r="AA202" s="135"/>
      <c r="AB202" s="135"/>
      <c r="AC202" s="135"/>
      <c r="AD202" s="135"/>
      <c r="AE202" s="135"/>
      <c r="AF202" s="135"/>
      <c r="AG202" s="135"/>
      <c r="AH202" s="135"/>
      <c r="AI202" s="135"/>
      <c r="AJ202" s="135"/>
      <c r="AK202" s="135"/>
      <c r="AL202" s="135"/>
      <c r="AM202" s="135"/>
    </row>
    <row r="203" spans="1:39" ht="14.25" customHeight="1">
      <c r="A203" s="135"/>
      <c r="B203" s="135"/>
      <c r="C203" s="135"/>
      <c r="D203" s="149"/>
      <c r="E203" s="135"/>
      <c r="F203" s="135"/>
      <c r="G203" s="150"/>
      <c r="H203" s="135"/>
      <c r="I203" s="135"/>
      <c r="J203" s="151"/>
      <c r="K203" s="135"/>
      <c r="L203" s="135"/>
      <c r="M203" s="152"/>
      <c r="N203" s="135"/>
      <c r="O203" s="135"/>
      <c r="P203" s="153"/>
      <c r="Q203" s="135"/>
      <c r="R203" s="135"/>
      <c r="S203" s="121"/>
      <c r="T203" s="135"/>
      <c r="U203" s="135"/>
      <c r="V203" s="135"/>
      <c r="W203" s="135"/>
      <c r="X203" s="135"/>
      <c r="Y203" s="135"/>
      <c r="Z203" s="135"/>
      <c r="AA203" s="135"/>
      <c r="AB203" s="135"/>
      <c r="AC203" s="135"/>
      <c r="AD203" s="135"/>
      <c r="AE203" s="135"/>
      <c r="AF203" s="135"/>
      <c r="AG203" s="135"/>
      <c r="AH203" s="135"/>
      <c r="AI203" s="135"/>
      <c r="AJ203" s="135"/>
      <c r="AK203" s="135"/>
      <c r="AL203" s="135"/>
      <c r="AM203" s="135"/>
    </row>
    <row r="204" spans="1:39" ht="14.25" customHeight="1">
      <c r="A204" s="135"/>
      <c r="B204" s="135"/>
      <c r="C204" s="135"/>
      <c r="D204" s="149"/>
      <c r="E204" s="135"/>
      <c r="F204" s="135"/>
      <c r="G204" s="150"/>
      <c r="H204" s="135"/>
      <c r="I204" s="135"/>
      <c r="J204" s="151"/>
      <c r="K204" s="135"/>
      <c r="L204" s="135"/>
      <c r="M204" s="152"/>
      <c r="N204" s="135"/>
      <c r="O204" s="135"/>
      <c r="P204" s="153"/>
      <c r="Q204" s="135"/>
      <c r="R204" s="135"/>
      <c r="S204" s="121"/>
      <c r="T204" s="135"/>
      <c r="U204" s="135"/>
      <c r="V204" s="135"/>
      <c r="W204" s="135"/>
      <c r="X204" s="135"/>
      <c r="Y204" s="135"/>
      <c r="Z204" s="135"/>
      <c r="AA204" s="135"/>
      <c r="AB204" s="135"/>
      <c r="AC204" s="135"/>
      <c r="AD204" s="135"/>
      <c r="AE204" s="135"/>
      <c r="AF204" s="135"/>
      <c r="AG204" s="135"/>
      <c r="AH204" s="135"/>
      <c r="AI204" s="135"/>
      <c r="AJ204" s="135"/>
      <c r="AK204" s="135"/>
      <c r="AL204" s="135"/>
      <c r="AM204" s="135"/>
    </row>
    <row r="205" spans="1:39" ht="14.25" customHeight="1">
      <c r="A205" s="135"/>
      <c r="B205" s="135"/>
      <c r="C205" s="135"/>
      <c r="D205" s="149"/>
      <c r="E205" s="135"/>
      <c r="F205" s="135"/>
      <c r="G205" s="150"/>
      <c r="H205" s="135"/>
      <c r="I205" s="135"/>
      <c r="J205" s="151"/>
      <c r="K205" s="135"/>
      <c r="L205" s="135"/>
      <c r="M205" s="152"/>
      <c r="N205" s="135"/>
      <c r="O205" s="135"/>
      <c r="P205" s="153"/>
      <c r="Q205" s="135"/>
      <c r="R205" s="135"/>
      <c r="S205" s="121"/>
      <c r="T205" s="135"/>
      <c r="U205" s="135"/>
      <c r="V205" s="135"/>
      <c r="W205" s="135"/>
      <c r="X205" s="135"/>
      <c r="Y205" s="135"/>
      <c r="Z205" s="135"/>
      <c r="AA205" s="135"/>
      <c r="AB205" s="135"/>
      <c r="AC205" s="135"/>
      <c r="AD205" s="135"/>
      <c r="AE205" s="135"/>
      <c r="AF205" s="135"/>
      <c r="AG205" s="135"/>
      <c r="AH205" s="135"/>
      <c r="AI205" s="135"/>
      <c r="AJ205" s="135"/>
      <c r="AK205" s="135"/>
      <c r="AL205" s="135"/>
      <c r="AM205" s="135"/>
    </row>
    <row r="206" spans="1:39" ht="14.25" customHeight="1">
      <c r="A206" s="135"/>
      <c r="B206" s="135"/>
      <c r="C206" s="135"/>
      <c r="D206" s="149"/>
      <c r="E206" s="135"/>
      <c r="F206" s="135"/>
      <c r="G206" s="150"/>
      <c r="H206" s="135"/>
      <c r="I206" s="135"/>
      <c r="J206" s="151"/>
      <c r="K206" s="135"/>
      <c r="L206" s="135"/>
      <c r="M206" s="152"/>
      <c r="N206" s="135"/>
      <c r="O206" s="135"/>
      <c r="P206" s="153"/>
      <c r="Q206" s="135"/>
      <c r="R206" s="135"/>
      <c r="S206" s="121"/>
      <c r="T206" s="135"/>
      <c r="U206" s="135"/>
      <c r="V206" s="135"/>
      <c r="W206" s="135"/>
      <c r="X206" s="135"/>
      <c r="Y206" s="135"/>
      <c r="Z206" s="135"/>
      <c r="AA206" s="135"/>
      <c r="AB206" s="135"/>
      <c r="AC206" s="135"/>
      <c r="AD206" s="135"/>
      <c r="AE206" s="135"/>
      <c r="AF206" s="135"/>
      <c r="AG206" s="135"/>
      <c r="AH206" s="135"/>
      <c r="AI206" s="135"/>
      <c r="AJ206" s="135"/>
      <c r="AK206" s="135"/>
      <c r="AL206" s="135"/>
      <c r="AM206" s="135"/>
    </row>
    <row r="207" spans="1:39" ht="14.25" customHeight="1">
      <c r="A207" s="135"/>
      <c r="B207" s="135"/>
      <c r="C207" s="135"/>
      <c r="D207" s="149"/>
      <c r="E207" s="135"/>
      <c r="F207" s="135"/>
      <c r="G207" s="150"/>
      <c r="H207" s="135"/>
      <c r="I207" s="135"/>
      <c r="J207" s="151"/>
      <c r="K207" s="135"/>
      <c r="L207" s="135"/>
      <c r="M207" s="152"/>
      <c r="N207" s="135"/>
      <c r="O207" s="135"/>
      <c r="P207" s="153"/>
      <c r="Q207" s="135"/>
      <c r="R207" s="135"/>
      <c r="S207" s="121"/>
      <c r="T207" s="135"/>
      <c r="U207" s="135"/>
      <c r="V207" s="135"/>
      <c r="W207" s="135"/>
      <c r="X207" s="135"/>
      <c r="Y207" s="135"/>
      <c r="Z207" s="135"/>
      <c r="AA207" s="135"/>
      <c r="AB207" s="135"/>
      <c r="AC207" s="135"/>
      <c r="AD207" s="135"/>
      <c r="AE207" s="135"/>
      <c r="AF207" s="135"/>
      <c r="AG207" s="135"/>
      <c r="AH207" s="135"/>
      <c r="AI207" s="135"/>
      <c r="AJ207" s="135"/>
      <c r="AK207" s="135"/>
      <c r="AL207" s="135"/>
      <c r="AM207" s="135"/>
    </row>
    <row r="208" spans="1:39" ht="14.25" customHeight="1">
      <c r="A208" s="135"/>
      <c r="B208" s="135"/>
      <c r="C208" s="135"/>
      <c r="D208" s="149"/>
      <c r="E208" s="135"/>
      <c r="F208" s="135"/>
      <c r="G208" s="150"/>
      <c r="H208" s="135"/>
      <c r="I208" s="135"/>
      <c r="J208" s="151"/>
      <c r="K208" s="135"/>
      <c r="L208" s="135"/>
      <c r="M208" s="152"/>
      <c r="N208" s="135"/>
      <c r="O208" s="135"/>
      <c r="P208" s="153"/>
      <c r="Q208" s="135"/>
      <c r="R208" s="135"/>
      <c r="S208" s="121"/>
      <c r="T208" s="135"/>
      <c r="U208" s="135"/>
      <c r="V208" s="135"/>
      <c r="W208" s="135"/>
      <c r="X208" s="135"/>
      <c r="Y208" s="135"/>
      <c r="Z208" s="135"/>
      <c r="AA208" s="135"/>
      <c r="AB208" s="135"/>
      <c r="AC208" s="135"/>
      <c r="AD208" s="135"/>
      <c r="AE208" s="135"/>
      <c r="AF208" s="135"/>
      <c r="AG208" s="135"/>
      <c r="AH208" s="135"/>
      <c r="AI208" s="135"/>
      <c r="AJ208" s="135"/>
      <c r="AK208" s="135"/>
      <c r="AL208" s="135"/>
      <c r="AM208" s="135"/>
    </row>
    <row r="209" spans="1:39" ht="14.25" customHeight="1">
      <c r="A209" s="135"/>
      <c r="B209" s="135"/>
      <c r="C209" s="135"/>
      <c r="D209" s="149"/>
      <c r="E209" s="135"/>
      <c r="F209" s="135"/>
      <c r="G209" s="150"/>
      <c r="H209" s="135"/>
      <c r="I209" s="135"/>
      <c r="J209" s="151"/>
      <c r="K209" s="135"/>
      <c r="L209" s="135"/>
      <c r="M209" s="152"/>
      <c r="N209" s="135"/>
      <c r="O209" s="135"/>
      <c r="P209" s="153"/>
      <c r="Q209" s="135"/>
      <c r="R209" s="135"/>
      <c r="S209" s="121"/>
      <c r="T209" s="135"/>
      <c r="U209" s="135"/>
      <c r="V209" s="135"/>
      <c r="W209" s="135"/>
      <c r="X209" s="135"/>
      <c r="Y209" s="135"/>
      <c r="Z209" s="135"/>
      <c r="AA209" s="135"/>
      <c r="AB209" s="135"/>
      <c r="AC209" s="135"/>
      <c r="AD209" s="135"/>
      <c r="AE209" s="135"/>
      <c r="AF209" s="135"/>
      <c r="AG209" s="135"/>
      <c r="AH209" s="135"/>
      <c r="AI209" s="135"/>
      <c r="AJ209" s="135"/>
      <c r="AK209" s="135"/>
      <c r="AL209" s="135"/>
      <c r="AM209" s="135"/>
    </row>
    <row r="210" spans="1:39" ht="14.25" customHeight="1">
      <c r="A210" s="135"/>
      <c r="B210" s="135"/>
      <c r="C210" s="135"/>
      <c r="D210" s="149"/>
      <c r="E210" s="135"/>
      <c r="F210" s="135"/>
      <c r="G210" s="150"/>
      <c r="H210" s="135"/>
      <c r="I210" s="135"/>
      <c r="J210" s="151"/>
      <c r="K210" s="135"/>
      <c r="L210" s="135"/>
      <c r="M210" s="152"/>
      <c r="N210" s="135"/>
      <c r="O210" s="135"/>
      <c r="P210" s="153"/>
      <c r="Q210" s="135"/>
      <c r="R210" s="135"/>
      <c r="S210" s="121"/>
      <c r="T210" s="135"/>
      <c r="U210" s="135"/>
      <c r="V210" s="135"/>
      <c r="W210" s="135"/>
      <c r="X210" s="135"/>
      <c r="Y210" s="135"/>
      <c r="Z210" s="135"/>
      <c r="AA210" s="135"/>
      <c r="AB210" s="135"/>
      <c r="AC210" s="135"/>
      <c r="AD210" s="135"/>
      <c r="AE210" s="135"/>
      <c r="AF210" s="135"/>
      <c r="AG210" s="135"/>
      <c r="AH210" s="135"/>
      <c r="AI210" s="135"/>
      <c r="AJ210" s="135"/>
      <c r="AK210" s="135"/>
      <c r="AL210" s="135"/>
      <c r="AM210" s="135"/>
    </row>
    <row r="211" spans="1:39" ht="14.25" customHeight="1">
      <c r="A211" s="135"/>
      <c r="B211" s="135"/>
      <c r="C211" s="135"/>
      <c r="D211" s="149"/>
      <c r="E211" s="135"/>
      <c r="F211" s="135"/>
      <c r="G211" s="150"/>
      <c r="H211" s="135"/>
      <c r="I211" s="135"/>
      <c r="J211" s="151"/>
      <c r="K211" s="135"/>
      <c r="L211" s="135"/>
      <c r="M211" s="152"/>
      <c r="N211" s="135"/>
      <c r="O211" s="135"/>
      <c r="P211" s="153"/>
      <c r="Q211" s="135"/>
      <c r="R211" s="135"/>
      <c r="S211" s="121"/>
      <c r="T211" s="135"/>
      <c r="U211" s="135"/>
      <c r="V211" s="135"/>
      <c r="W211" s="135"/>
      <c r="X211" s="135"/>
      <c r="Y211" s="135"/>
      <c r="Z211" s="135"/>
      <c r="AA211" s="135"/>
      <c r="AB211" s="135"/>
      <c r="AC211" s="135"/>
      <c r="AD211" s="135"/>
      <c r="AE211" s="135"/>
      <c r="AF211" s="135"/>
      <c r="AG211" s="135"/>
      <c r="AH211" s="135"/>
      <c r="AI211" s="135"/>
      <c r="AJ211" s="135"/>
      <c r="AK211" s="135"/>
      <c r="AL211" s="135"/>
      <c r="AM211" s="135"/>
    </row>
    <row r="212" spans="1:39" ht="14.25" customHeight="1">
      <c r="A212" s="135"/>
      <c r="B212" s="135"/>
      <c r="C212" s="135"/>
      <c r="D212" s="149"/>
      <c r="E212" s="135"/>
      <c r="F212" s="135"/>
      <c r="G212" s="150"/>
      <c r="H212" s="135"/>
      <c r="I212" s="135"/>
      <c r="J212" s="151"/>
      <c r="K212" s="135"/>
      <c r="L212" s="135"/>
      <c r="M212" s="152"/>
      <c r="N212" s="135"/>
      <c r="O212" s="135"/>
      <c r="P212" s="153"/>
      <c r="Q212" s="135"/>
      <c r="R212" s="135"/>
      <c r="S212" s="121"/>
      <c r="T212" s="135"/>
      <c r="U212" s="135"/>
      <c r="V212" s="135"/>
      <c r="W212" s="135"/>
      <c r="X212" s="135"/>
      <c r="Y212" s="135"/>
      <c r="Z212" s="135"/>
      <c r="AA212" s="135"/>
      <c r="AB212" s="135"/>
      <c r="AC212" s="135"/>
      <c r="AD212" s="135"/>
      <c r="AE212" s="135"/>
      <c r="AF212" s="135"/>
      <c r="AG212" s="135"/>
      <c r="AH212" s="135"/>
      <c r="AI212" s="135"/>
      <c r="AJ212" s="135"/>
      <c r="AK212" s="135"/>
      <c r="AL212" s="135"/>
      <c r="AM212" s="135"/>
    </row>
    <row r="213" spans="1:39" ht="14.25" customHeight="1">
      <c r="A213" s="135"/>
      <c r="B213" s="135"/>
      <c r="C213" s="135"/>
      <c r="D213" s="149"/>
      <c r="E213" s="135"/>
      <c r="F213" s="135"/>
      <c r="G213" s="150"/>
      <c r="H213" s="135"/>
      <c r="I213" s="135"/>
      <c r="J213" s="151"/>
      <c r="K213" s="135"/>
      <c r="L213" s="135"/>
      <c r="M213" s="152"/>
      <c r="N213" s="135"/>
      <c r="O213" s="135"/>
      <c r="P213" s="153"/>
      <c r="Q213" s="135"/>
      <c r="R213" s="135"/>
      <c r="S213" s="121"/>
      <c r="T213" s="135"/>
      <c r="U213" s="135"/>
      <c r="V213" s="135"/>
      <c r="W213" s="135"/>
      <c r="X213" s="135"/>
      <c r="Y213" s="135"/>
      <c r="Z213" s="135"/>
      <c r="AA213" s="135"/>
      <c r="AB213" s="135"/>
      <c r="AC213" s="135"/>
      <c r="AD213" s="135"/>
      <c r="AE213" s="135"/>
      <c r="AF213" s="135"/>
      <c r="AG213" s="135"/>
      <c r="AH213" s="135"/>
      <c r="AI213" s="135"/>
      <c r="AJ213" s="135"/>
      <c r="AK213" s="135"/>
      <c r="AL213" s="135"/>
      <c r="AM213" s="135"/>
    </row>
    <row r="214" spans="1:39" ht="14.25" customHeight="1">
      <c r="A214" s="135"/>
      <c r="B214" s="135"/>
      <c r="C214" s="135"/>
      <c r="D214" s="149"/>
      <c r="E214" s="135"/>
      <c r="F214" s="135"/>
      <c r="G214" s="150"/>
      <c r="H214" s="135"/>
      <c r="I214" s="135"/>
      <c r="J214" s="151"/>
      <c r="K214" s="135"/>
      <c r="L214" s="135"/>
      <c r="M214" s="152"/>
      <c r="N214" s="135"/>
      <c r="O214" s="135"/>
      <c r="P214" s="153"/>
      <c r="Q214" s="135"/>
      <c r="R214" s="135"/>
      <c r="S214" s="121"/>
      <c r="T214" s="135"/>
      <c r="U214" s="135"/>
      <c r="V214" s="135"/>
      <c r="W214" s="135"/>
      <c r="X214" s="135"/>
      <c r="Y214" s="135"/>
      <c r="Z214" s="135"/>
      <c r="AA214" s="135"/>
      <c r="AB214" s="135"/>
      <c r="AC214" s="135"/>
      <c r="AD214" s="135"/>
      <c r="AE214" s="135"/>
      <c r="AF214" s="135"/>
      <c r="AG214" s="135"/>
      <c r="AH214" s="135"/>
      <c r="AI214" s="135"/>
      <c r="AJ214" s="135"/>
      <c r="AK214" s="135"/>
      <c r="AL214" s="135"/>
      <c r="AM214" s="135"/>
    </row>
    <row r="215" spans="1:39" ht="14.25" customHeight="1">
      <c r="A215" s="135"/>
      <c r="B215" s="135"/>
      <c r="C215" s="135"/>
      <c r="D215" s="149"/>
      <c r="E215" s="135"/>
      <c r="F215" s="135"/>
      <c r="G215" s="150"/>
      <c r="H215" s="135"/>
      <c r="I215" s="135"/>
      <c r="J215" s="151"/>
      <c r="K215" s="135"/>
      <c r="L215" s="135"/>
      <c r="M215" s="152"/>
      <c r="N215" s="135"/>
      <c r="O215" s="135"/>
      <c r="P215" s="153"/>
      <c r="Q215" s="135"/>
      <c r="R215" s="135"/>
      <c r="S215" s="121"/>
      <c r="T215" s="135"/>
      <c r="U215" s="135"/>
      <c r="V215" s="135"/>
      <c r="W215" s="135"/>
      <c r="X215" s="135"/>
      <c r="Y215" s="135"/>
      <c r="Z215" s="135"/>
      <c r="AA215" s="135"/>
      <c r="AB215" s="135"/>
      <c r="AC215" s="135"/>
      <c r="AD215" s="135"/>
      <c r="AE215" s="135"/>
      <c r="AF215" s="135"/>
      <c r="AG215" s="135"/>
      <c r="AH215" s="135"/>
      <c r="AI215" s="135"/>
      <c r="AJ215" s="135"/>
      <c r="AK215" s="135"/>
      <c r="AL215" s="135"/>
      <c r="AM215" s="135"/>
    </row>
    <row r="216" spans="1:39" ht="14.25" customHeight="1">
      <c r="A216" s="135"/>
      <c r="B216" s="135"/>
      <c r="C216" s="135"/>
      <c r="D216" s="149"/>
      <c r="E216" s="135"/>
      <c r="F216" s="135"/>
      <c r="G216" s="150"/>
      <c r="H216" s="135"/>
      <c r="I216" s="135"/>
      <c r="J216" s="151"/>
      <c r="K216" s="135"/>
      <c r="L216" s="135"/>
      <c r="M216" s="152"/>
      <c r="N216" s="135"/>
      <c r="O216" s="135"/>
      <c r="P216" s="153"/>
      <c r="Q216" s="135"/>
      <c r="R216" s="135"/>
      <c r="S216" s="121"/>
      <c r="T216" s="135"/>
      <c r="U216" s="135"/>
      <c r="V216" s="135"/>
      <c r="W216" s="135"/>
      <c r="X216" s="135"/>
      <c r="Y216" s="135"/>
      <c r="Z216" s="135"/>
      <c r="AA216" s="135"/>
      <c r="AB216" s="135"/>
      <c r="AC216" s="135"/>
      <c r="AD216" s="135"/>
      <c r="AE216" s="135"/>
      <c r="AF216" s="135"/>
      <c r="AG216" s="135"/>
      <c r="AH216" s="135"/>
      <c r="AI216" s="135"/>
      <c r="AJ216" s="135"/>
      <c r="AK216" s="135"/>
      <c r="AL216" s="135"/>
      <c r="AM216" s="135"/>
    </row>
    <row r="217" spans="1:39" ht="14.25" customHeight="1">
      <c r="A217" s="135"/>
      <c r="B217" s="135"/>
      <c r="C217" s="135"/>
      <c r="D217" s="149"/>
      <c r="E217" s="135"/>
      <c r="F217" s="135"/>
      <c r="G217" s="150"/>
      <c r="H217" s="135"/>
      <c r="I217" s="135"/>
      <c r="J217" s="151"/>
      <c r="K217" s="135"/>
      <c r="L217" s="135"/>
      <c r="M217" s="152"/>
      <c r="N217" s="135"/>
      <c r="O217" s="135"/>
      <c r="P217" s="153"/>
      <c r="Q217" s="135"/>
      <c r="R217" s="135"/>
      <c r="S217" s="121"/>
      <c r="T217" s="135"/>
      <c r="U217" s="135"/>
      <c r="V217" s="135"/>
      <c r="W217" s="135"/>
      <c r="X217" s="135"/>
      <c r="Y217" s="135"/>
      <c r="Z217" s="135"/>
      <c r="AA217" s="135"/>
      <c r="AB217" s="135"/>
      <c r="AC217" s="135"/>
      <c r="AD217" s="135"/>
      <c r="AE217" s="135"/>
      <c r="AF217" s="135"/>
      <c r="AG217" s="135"/>
      <c r="AH217" s="135"/>
      <c r="AI217" s="135"/>
      <c r="AJ217" s="135"/>
      <c r="AK217" s="135"/>
      <c r="AL217" s="135"/>
      <c r="AM217" s="135"/>
    </row>
    <row r="218" spans="1:39" ht="14.25" customHeight="1">
      <c r="A218" s="135"/>
      <c r="B218" s="135"/>
      <c r="C218" s="135"/>
      <c r="D218" s="149"/>
      <c r="E218" s="135"/>
      <c r="F218" s="135"/>
      <c r="G218" s="150"/>
      <c r="H218" s="135"/>
      <c r="I218" s="135"/>
      <c r="J218" s="151"/>
      <c r="K218" s="135"/>
      <c r="L218" s="135"/>
      <c r="M218" s="152"/>
      <c r="N218" s="135"/>
      <c r="O218" s="135"/>
      <c r="P218" s="153"/>
      <c r="Q218" s="135"/>
      <c r="R218" s="135"/>
      <c r="S218" s="121"/>
      <c r="T218" s="135"/>
      <c r="U218" s="135"/>
      <c r="V218" s="135"/>
      <c r="W218" s="135"/>
      <c r="X218" s="135"/>
      <c r="Y218" s="135"/>
      <c r="Z218" s="135"/>
      <c r="AA218" s="135"/>
      <c r="AB218" s="135"/>
      <c r="AC218" s="135"/>
      <c r="AD218" s="135"/>
      <c r="AE218" s="135"/>
      <c r="AF218" s="135"/>
      <c r="AG218" s="135"/>
      <c r="AH218" s="135"/>
      <c r="AI218" s="135"/>
      <c r="AJ218" s="135"/>
      <c r="AK218" s="135"/>
      <c r="AL218" s="135"/>
      <c r="AM218" s="135"/>
    </row>
    <row r="219" spans="1:39" ht="14.25" customHeight="1">
      <c r="A219" s="135"/>
      <c r="B219" s="135"/>
      <c r="C219" s="135"/>
      <c r="D219" s="149"/>
      <c r="E219" s="135"/>
      <c r="F219" s="135"/>
      <c r="G219" s="150"/>
      <c r="H219" s="135"/>
      <c r="I219" s="135"/>
      <c r="J219" s="151"/>
      <c r="K219" s="135"/>
      <c r="L219" s="135"/>
      <c r="M219" s="152"/>
      <c r="N219" s="135"/>
      <c r="O219" s="135"/>
      <c r="P219" s="153"/>
      <c r="Q219" s="135"/>
      <c r="R219" s="135"/>
      <c r="S219" s="121"/>
      <c r="T219" s="135"/>
      <c r="U219" s="135"/>
      <c r="V219" s="135"/>
      <c r="W219" s="135"/>
      <c r="X219" s="135"/>
      <c r="Y219" s="135"/>
      <c r="Z219" s="135"/>
      <c r="AA219" s="135"/>
      <c r="AB219" s="135"/>
      <c r="AC219" s="135"/>
      <c r="AD219" s="135"/>
      <c r="AE219" s="135"/>
      <c r="AF219" s="135"/>
      <c r="AG219" s="135"/>
      <c r="AH219" s="135"/>
      <c r="AI219" s="135"/>
      <c r="AJ219" s="135"/>
      <c r="AK219" s="135"/>
      <c r="AL219" s="135"/>
      <c r="AM219" s="135"/>
    </row>
    <row r="220" spans="1:39" ht="14.25" customHeight="1">
      <c r="A220" s="135"/>
      <c r="B220" s="135"/>
      <c r="C220" s="135"/>
      <c r="D220" s="149"/>
      <c r="E220" s="135"/>
      <c r="F220" s="135"/>
      <c r="G220" s="150"/>
      <c r="H220" s="135"/>
      <c r="I220" s="135"/>
      <c r="J220" s="151"/>
      <c r="K220" s="135"/>
      <c r="L220" s="135"/>
      <c r="M220" s="152"/>
      <c r="N220" s="135"/>
      <c r="O220" s="135"/>
      <c r="P220" s="153"/>
      <c r="Q220" s="135"/>
      <c r="R220" s="135"/>
      <c r="S220" s="121"/>
      <c r="T220" s="135"/>
      <c r="U220" s="135"/>
      <c r="V220" s="135"/>
      <c r="W220" s="135"/>
      <c r="X220" s="135"/>
      <c r="Y220" s="135"/>
      <c r="Z220" s="135"/>
      <c r="AA220" s="135"/>
      <c r="AB220" s="135"/>
      <c r="AC220" s="135"/>
      <c r="AD220" s="135"/>
      <c r="AE220" s="135"/>
      <c r="AF220" s="135"/>
      <c r="AG220" s="135"/>
      <c r="AH220" s="135"/>
      <c r="AI220" s="135"/>
      <c r="AJ220" s="135"/>
      <c r="AK220" s="135"/>
      <c r="AL220" s="135"/>
      <c r="AM220" s="135"/>
    </row>
    <row r="221" spans="1:39" ht="14.25" customHeight="1">
      <c r="A221" s="135"/>
      <c r="B221" s="135"/>
      <c r="C221" s="135"/>
      <c r="D221" s="149"/>
      <c r="E221" s="135"/>
      <c r="F221" s="135"/>
      <c r="G221" s="150"/>
      <c r="H221" s="135"/>
      <c r="I221" s="135"/>
      <c r="J221" s="151"/>
      <c r="K221" s="135"/>
      <c r="L221" s="135"/>
      <c r="M221" s="152"/>
      <c r="N221" s="135"/>
      <c r="O221" s="135"/>
      <c r="P221" s="153"/>
      <c r="Q221" s="135"/>
      <c r="R221" s="135"/>
      <c r="S221" s="121"/>
      <c r="T221" s="135"/>
      <c r="U221" s="135"/>
      <c r="V221" s="135"/>
      <c r="W221" s="135"/>
      <c r="X221" s="135"/>
      <c r="Y221" s="135"/>
      <c r="Z221" s="135"/>
      <c r="AA221" s="135"/>
      <c r="AB221" s="135"/>
      <c r="AC221" s="135"/>
      <c r="AD221" s="135"/>
      <c r="AE221" s="135"/>
      <c r="AF221" s="135"/>
      <c r="AG221" s="135"/>
      <c r="AH221" s="135"/>
      <c r="AI221" s="135"/>
      <c r="AJ221" s="135"/>
      <c r="AK221" s="135"/>
      <c r="AL221" s="135"/>
      <c r="AM221" s="135"/>
    </row>
    <row r="222" spans="1:39" ht="14.25" customHeight="1">
      <c r="A222" s="135"/>
      <c r="B222" s="135"/>
      <c r="C222" s="135"/>
      <c r="D222" s="149"/>
      <c r="E222" s="135"/>
      <c r="F222" s="135"/>
      <c r="G222" s="150"/>
      <c r="H222" s="135"/>
      <c r="I222" s="135"/>
      <c r="J222" s="151"/>
      <c r="K222" s="135"/>
      <c r="L222" s="135"/>
      <c r="M222" s="152"/>
      <c r="N222" s="135"/>
      <c r="O222" s="135"/>
      <c r="P222" s="153"/>
      <c r="Q222" s="135"/>
      <c r="R222" s="135"/>
      <c r="S222" s="121"/>
      <c r="T222" s="135"/>
      <c r="U222" s="135"/>
      <c r="V222" s="135"/>
      <c r="W222" s="135"/>
      <c r="X222" s="135"/>
      <c r="Y222" s="135"/>
      <c r="Z222" s="135"/>
      <c r="AA222" s="135"/>
      <c r="AB222" s="135"/>
      <c r="AC222" s="135"/>
      <c r="AD222" s="135"/>
      <c r="AE222" s="135"/>
      <c r="AF222" s="135"/>
      <c r="AG222" s="135"/>
      <c r="AH222" s="135"/>
      <c r="AI222" s="135"/>
      <c r="AJ222" s="135"/>
      <c r="AK222" s="135"/>
      <c r="AL222" s="135"/>
      <c r="AM222" s="135"/>
    </row>
    <row r="223" spans="1:39" ht="14.25" customHeight="1">
      <c r="A223" s="135"/>
      <c r="B223" s="135"/>
      <c r="C223" s="135"/>
      <c r="D223" s="149"/>
      <c r="E223" s="135"/>
      <c r="F223" s="135"/>
      <c r="G223" s="150"/>
      <c r="H223" s="135"/>
      <c r="I223" s="135"/>
      <c r="J223" s="151"/>
      <c r="K223" s="135"/>
      <c r="L223" s="135"/>
      <c r="M223" s="152"/>
      <c r="N223" s="135"/>
      <c r="O223" s="135"/>
      <c r="P223" s="153"/>
      <c r="Q223" s="135"/>
      <c r="R223" s="135"/>
      <c r="S223" s="121"/>
      <c r="T223" s="135"/>
      <c r="U223" s="135"/>
      <c r="V223" s="135"/>
      <c r="W223" s="135"/>
      <c r="X223" s="135"/>
      <c r="Y223" s="135"/>
      <c r="Z223" s="135"/>
      <c r="AA223" s="135"/>
      <c r="AB223" s="135"/>
      <c r="AC223" s="135"/>
      <c r="AD223" s="135"/>
      <c r="AE223" s="135"/>
      <c r="AF223" s="135"/>
      <c r="AG223" s="135"/>
      <c r="AH223" s="135"/>
      <c r="AI223" s="135"/>
      <c r="AJ223" s="135"/>
      <c r="AK223" s="135"/>
      <c r="AL223" s="135"/>
      <c r="AM223" s="135"/>
    </row>
    <row r="224" spans="1:39" ht="14.25" customHeight="1">
      <c r="A224" s="135"/>
      <c r="B224" s="135"/>
      <c r="C224" s="135"/>
      <c r="D224" s="149"/>
      <c r="E224" s="135"/>
      <c r="F224" s="135"/>
      <c r="G224" s="150"/>
      <c r="H224" s="135"/>
      <c r="I224" s="135"/>
      <c r="J224" s="151"/>
      <c r="K224" s="135"/>
      <c r="L224" s="135"/>
      <c r="M224" s="152"/>
      <c r="N224" s="135"/>
      <c r="O224" s="135"/>
      <c r="P224" s="153"/>
      <c r="Q224" s="135"/>
      <c r="R224" s="135"/>
      <c r="S224" s="121"/>
      <c r="T224" s="135"/>
      <c r="U224" s="135"/>
      <c r="V224" s="135"/>
      <c r="W224" s="135"/>
      <c r="X224" s="135"/>
      <c r="Y224" s="135"/>
      <c r="Z224" s="135"/>
      <c r="AA224" s="135"/>
      <c r="AB224" s="135"/>
      <c r="AC224" s="135"/>
      <c r="AD224" s="135"/>
      <c r="AE224" s="135"/>
      <c r="AF224" s="135"/>
      <c r="AG224" s="135"/>
      <c r="AH224" s="135"/>
      <c r="AI224" s="135"/>
      <c r="AJ224" s="135"/>
      <c r="AK224" s="135"/>
      <c r="AL224" s="135"/>
      <c r="AM224" s="135"/>
    </row>
    <row r="225" spans="1:39" ht="14.25" customHeight="1">
      <c r="A225" s="135"/>
      <c r="B225" s="135"/>
      <c r="C225" s="135"/>
      <c r="D225" s="149"/>
      <c r="E225" s="135"/>
      <c r="F225" s="135"/>
      <c r="G225" s="150"/>
      <c r="H225" s="135"/>
      <c r="I225" s="135"/>
      <c r="J225" s="151"/>
      <c r="K225" s="135"/>
      <c r="L225" s="135"/>
      <c r="M225" s="152"/>
      <c r="N225" s="135"/>
      <c r="O225" s="135"/>
      <c r="P225" s="153"/>
      <c r="Q225" s="135"/>
      <c r="R225" s="135"/>
      <c r="S225" s="121"/>
      <c r="T225" s="135"/>
      <c r="U225" s="135"/>
      <c r="V225" s="135"/>
      <c r="W225" s="135"/>
      <c r="X225" s="135"/>
      <c r="Y225" s="135"/>
      <c r="Z225" s="135"/>
      <c r="AA225" s="135"/>
      <c r="AB225" s="135"/>
      <c r="AC225" s="135"/>
      <c r="AD225" s="135"/>
      <c r="AE225" s="135"/>
      <c r="AF225" s="135"/>
      <c r="AG225" s="135"/>
      <c r="AH225" s="135"/>
      <c r="AI225" s="135"/>
      <c r="AJ225" s="135"/>
      <c r="AK225" s="135"/>
      <c r="AL225" s="135"/>
      <c r="AM225" s="135"/>
    </row>
    <row r="226" spans="1:39" ht="14.25" customHeight="1">
      <c r="A226" s="135"/>
      <c r="B226" s="135"/>
      <c r="C226" s="135"/>
      <c r="D226" s="149"/>
      <c r="E226" s="135"/>
      <c r="F226" s="135"/>
      <c r="G226" s="150"/>
      <c r="H226" s="135"/>
      <c r="I226" s="135"/>
      <c r="J226" s="151"/>
      <c r="K226" s="135"/>
      <c r="L226" s="135"/>
      <c r="M226" s="152"/>
      <c r="N226" s="135"/>
      <c r="O226" s="135"/>
      <c r="P226" s="153"/>
      <c r="Q226" s="135"/>
      <c r="R226" s="135"/>
      <c r="S226" s="121"/>
      <c r="T226" s="135"/>
      <c r="U226" s="135"/>
      <c r="V226" s="135"/>
      <c r="W226" s="135"/>
      <c r="X226" s="135"/>
      <c r="Y226" s="135"/>
      <c r="Z226" s="135"/>
      <c r="AA226" s="135"/>
      <c r="AB226" s="135"/>
      <c r="AC226" s="135"/>
      <c r="AD226" s="135"/>
      <c r="AE226" s="135"/>
      <c r="AF226" s="135"/>
      <c r="AG226" s="135"/>
      <c r="AH226" s="135"/>
      <c r="AI226" s="135"/>
      <c r="AJ226" s="135"/>
      <c r="AK226" s="135"/>
      <c r="AL226" s="135"/>
      <c r="AM226" s="135"/>
    </row>
    <row r="227" spans="1:39" ht="14.25" customHeight="1">
      <c r="A227" s="135"/>
      <c r="B227" s="135"/>
      <c r="C227" s="135"/>
      <c r="D227" s="149"/>
      <c r="E227" s="135"/>
      <c r="F227" s="135"/>
      <c r="G227" s="150"/>
      <c r="H227" s="135"/>
      <c r="I227" s="135"/>
      <c r="J227" s="151"/>
      <c r="K227" s="135"/>
      <c r="L227" s="135"/>
      <c r="M227" s="152"/>
      <c r="N227" s="135"/>
      <c r="O227" s="135"/>
      <c r="P227" s="153"/>
      <c r="Q227" s="135"/>
      <c r="R227" s="135"/>
      <c r="S227" s="121"/>
      <c r="T227" s="135"/>
      <c r="U227" s="135"/>
      <c r="V227" s="135"/>
      <c r="W227" s="135"/>
      <c r="X227" s="135"/>
      <c r="Y227" s="135"/>
      <c r="Z227" s="135"/>
      <c r="AA227" s="135"/>
      <c r="AB227" s="135"/>
      <c r="AC227" s="135"/>
      <c r="AD227" s="135"/>
      <c r="AE227" s="135"/>
      <c r="AF227" s="135"/>
      <c r="AG227" s="135"/>
      <c r="AH227" s="135"/>
      <c r="AI227" s="135"/>
      <c r="AJ227" s="135"/>
      <c r="AK227" s="135"/>
      <c r="AL227" s="135"/>
      <c r="AM227" s="135"/>
    </row>
    <row r="228" spans="1:39" ht="14.25" customHeight="1">
      <c r="A228" s="135"/>
      <c r="B228" s="135"/>
      <c r="C228" s="135"/>
      <c r="D228" s="149"/>
      <c r="E228" s="135"/>
      <c r="F228" s="135"/>
      <c r="G228" s="150"/>
      <c r="H228" s="135"/>
      <c r="I228" s="135"/>
      <c r="J228" s="151"/>
      <c r="K228" s="135"/>
      <c r="L228" s="135"/>
      <c r="M228" s="152"/>
      <c r="N228" s="135"/>
      <c r="O228" s="135"/>
      <c r="P228" s="153"/>
      <c r="Q228" s="135"/>
      <c r="R228" s="135"/>
      <c r="S228" s="121"/>
      <c r="T228" s="135"/>
      <c r="U228" s="135"/>
      <c r="V228" s="135"/>
      <c r="W228" s="135"/>
      <c r="X228" s="135"/>
      <c r="Y228" s="135"/>
      <c r="Z228" s="135"/>
      <c r="AA228" s="135"/>
      <c r="AB228" s="135"/>
      <c r="AC228" s="135"/>
      <c r="AD228" s="135"/>
      <c r="AE228" s="135"/>
      <c r="AF228" s="135"/>
      <c r="AG228" s="135"/>
      <c r="AH228" s="135"/>
      <c r="AI228" s="135"/>
      <c r="AJ228" s="135"/>
      <c r="AK228" s="135"/>
      <c r="AL228" s="135"/>
      <c r="AM228" s="135"/>
    </row>
    <row r="229" spans="1:39" ht="14.25" customHeight="1">
      <c r="A229" s="135"/>
      <c r="B229" s="135"/>
      <c r="C229" s="135"/>
      <c r="D229" s="149"/>
      <c r="E229" s="135"/>
      <c r="F229" s="135"/>
      <c r="G229" s="150"/>
      <c r="H229" s="135"/>
      <c r="I229" s="135"/>
      <c r="J229" s="151"/>
      <c r="K229" s="135"/>
      <c r="L229" s="135"/>
      <c r="M229" s="152"/>
      <c r="N229" s="135"/>
      <c r="O229" s="135"/>
      <c r="P229" s="153"/>
      <c r="Q229" s="135"/>
      <c r="R229" s="135"/>
      <c r="S229" s="121"/>
      <c r="T229" s="135"/>
      <c r="U229" s="135"/>
      <c r="V229" s="135"/>
      <c r="W229" s="135"/>
      <c r="X229" s="135"/>
      <c r="Y229" s="135"/>
      <c r="Z229" s="135"/>
      <c r="AA229" s="135"/>
      <c r="AB229" s="135"/>
      <c r="AC229" s="135"/>
      <c r="AD229" s="135"/>
      <c r="AE229" s="135"/>
      <c r="AF229" s="135"/>
      <c r="AG229" s="135"/>
      <c r="AH229" s="135"/>
      <c r="AI229" s="135"/>
      <c r="AJ229" s="135"/>
      <c r="AK229" s="135"/>
      <c r="AL229" s="135"/>
      <c r="AM229" s="135"/>
    </row>
    <row r="230" spans="1:39" ht="14.25" customHeight="1">
      <c r="A230" s="135"/>
      <c r="B230" s="135"/>
      <c r="C230" s="135"/>
      <c r="D230" s="149"/>
      <c r="E230" s="135"/>
      <c r="F230" s="135"/>
      <c r="G230" s="150"/>
      <c r="H230" s="135"/>
      <c r="I230" s="135"/>
      <c r="J230" s="151"/>
      <c r="K230" s="135"/>
      <c r="L230" s="135"/>
      <c r="M230" s="152"/>
      <c r="N230" s="135"/>
      <c r="O230" s="135"/>
      <c r="P230" s="153"/>
      <c r="Q230" s="135"/>
      <c r="R230" s="135"/>
      <c r="S230" s="121"/>
      <c r="T230" s="135"/>
      <c r="U230" s="135"/>
      <c r="V230" s="135"/>
      <c r="W230" s="135"/>
      <c r="X230" s="135"/>
      <c r="Y230" s="135"/>
      <c r="Z230" s="135"/>
      <c r="AA230" s="135"/>
      <c r="AB230" s="135"/>
      <c r="AC230" s="135"/>
      <c r="AD230" s="135"/>
      <c r="AE230" s="135"/>
      <c r="AF230" s="135"/>
      <c r="AG230" s="135"/>
      <c r="AH230" s="135"/>
      <c r="AI230" s="135"/>
      <c r="AJ230" s="135"/>
      <c r="AK230" s="135"/>
      <c r="AL230" s="135"/>
      <c r="AM230" s="135"/>
    </row>
    <row r="231" spans="1:39" ht="14.25" customHeight="1">
      <c r="A231" s="135"/>
      <c r="B231" s="135"/>
      <c r="C231" s="135"/>
      <c r="D231" s="149"/>
      <c r="E231" s="135"/>
      <c r="F231" s="135"/>
      <c r="G231" s="150"/>
      <c r="H231" s="135"/>
      <c r="I231" s="135"/>
      <c r="J231" s="151"/>
      <c r="K231" s="135"/>
      <c r="L231" s="135"/>
      <c r="M231" s="152"/>
      <c r="N231" s="135"/>
      <c r="O231" s="135"/>
      <c r="P231" s="153"/>
      <c r="Q231" s="135"/>
      <c r="R231" s="135"/>
      <c r="S231" s="121"/>
      <c r="T231" s="135"/>
      <c r="U231" s="135"/>
      <c r="V231" s="135"/>
      <c r="W231" s="135"/>
      <c r="X231" s="135"/>
      <c r="Y231" s="135"/>
      <c r="Z231" s="135"/>
      <c r="AA231" s="135"/>
      <c r="AB231" s="135"/>
      <c r="AC231" s="135"/>
      <c r="AD231" s="135"/>
      <c r="AE231" s="135"/>
      <c r="AF231" s="135"/>
      <c r="AG231" s="135"/>
      <c r="AH231" s="135"/>
      <c r="AI231" s="135"/>
      <c r="AJ231" s="135"/>
      <c r="AK231" s="135"/>
      <c r="AL231" s="135"/>
      <c r="AM231" s="135"/>
    </row>
    <row r="232" spans="1:39" ht="14.25" customHeight="1">
      <c r="A232" s="135"/>
      <c r="B232" s="135"/>
      <c r="C232" s="135"/>
      <c r="D232" s="149"/>
      <c r="E232" s="135"/>
      <c r="F232" s="135"/>
      <c r="G232" s="150"/>
      <c r="H232" s="135"/>
      <c r="I232" s="135"/>
      <c r="J232" s="151"/>
      <c r="K232" s="135"/>
      <c r="L232" s="135"/>
      <c r="M232" s="152"/>
      <c r="N232" s="135"/>
      <c r="O232" s="135"/>
      <c r="P232" s="153"/>
      <c r="Q232" s="135"/>
      <c r="R232" s="135"/>
      <c r="S232" s="121"/>
      <c r="T232" s="135"/>
      <c r="U232" s="135"/>
      <c r="V232" s="135"/>
      <c r="W232" s="135"/>
      <c r="X232" s="135"/>
      <c r="Y232" s="135"/>
      <c r="Z232" s="135"/>
      <c r="AA232" s="135"/>
      <c r="AB232" s="135"/>
      <c r="AC232" s="135"/>
      <c r="AD232" s="135"/>
      <c r="AE232" s="135"/>
      <c r="AF232" s="135"/>
      <c r="AG232" s="135"/>
      <c r="AH232" s="135"/>
      <c r="AI232" s="135"/>
      <c r="AJ232" s="135"/>
      <c r="AK232" s="135"/>
      <c r="AL232" s="135"/>
      <c r="AM232" s="135"/>
    </row>
    <row r="233" spans="1:39" ht="14.25" customHeight="1">
      <c r="A233" s="135"/>
      <c r="B233" s="135"/>
      <c r="C233" s="135"/>
      <c r="D233" s="149"/>
      <c r="E233" s="135"/>
      <c r="F233" s="135"/>
      <c r="G233" s="150"/>
      <c r="H233" s="135"/>
      <c r="I233" s="135"/>
      <c r="J233" s="151"/>
      <c r="K233" s="135"/>
      <c r="L233" s="135"/>
      <c r="M233" s="152"/>
      <c r="N233" s="135"/>
      <c r="O233" s="135"/>
      <c r="P233" s="153"/>
      <c r="Q233" s="135"/>
      <c r="R233" s="135"/>
      <c r="S233" s="121"/>
      <c r="T233" s="135"/>
      <c r="U233" s="135"/>
      <c r="V233" s="135"/>
      <c r="W233" s="135"/>
      <c r="X233" s="135"/>
      <c r="Y233" s="135"/>
      <c r="Z233" s="135"/>
      <c r="AA233" s="135"/>
      <c r="AB233" s="135"/>
      <c r="AC233" s="135"/>
      <c r="AD233" s="135"/>
      <c r="AE233" s="135"/>
      <c r="AF233" s="135"/>
      <c r="AG233" s="135"/>
      <c r="AH233" s="135"/>
      <c r="AI233" s="135"/>
      <c r="AJ233" s="135"/>
      <c r="AK233" s="135"/>
      <c r="AL233" s="135"/>
      <c r="AM233" s="135"/>
    </row>
    <row r="234" spans="1:39" ht="14.25" customHeight="1">
      <c r="A234" s="135"/>
      <c r="B234" s="135"/>
      <c r="C234" s="135"/>
      <c r="D234" s="149"/>
      <c r="E234" s="135"/>
      <c r="F234" s="135"/>
      <c r="G234" s="150"/>
      <c r="H234" s="135"/>
      <c r="I234" s="135"/>
      <c r="J234" s="151"/>
      <c r="K234" s="135"/>
      <c r="L234" s="135"/>
      <c r="M234" s="152"/>
      <c r="N234" s="135"/>
      <c r="O234" s="135"/>
      <c r="P234" s="153"/>
      <c r="Q234" s="135"/>
      <c r="R234" s="135"/>
      <c r="S234" s="121"/>
      <c r="T234" s="135"/>
      <c r="U234" s="135"/>
      <c r="V234" s="135"/>
      <c r="W234" s="135"/>
      <c r="X234" s="135"/>
      <c r="Y234" s="135"/>
      <c r="Z234" s="135"/>
      <c r="AA234" s="135"/>
      <c r="AB234" s="135"/>
      <c r="AC234" s="135"/>
      <c r="AD234" s="135"/>
      <c r="AE234" s="135"/>
      <c r="AF234" s="135"/>
      <c r="AG234" s="135"/>
      <c r="AH234" s="135"/>
      <c r="AI234" s="135"/>
      <c r="AJ234" s="135"/>
      <c r="AK234" s="135"/>
      <c r="AL234" s="135"/>
      <c r="AM234" s="135"/>
    </row>
    <row r="235" spans="1:39" ht="14.25" customHeight="1">
      <c r="A235" s="135"/>
      <c r="B235" s="135"/>
      <c r="C235" s="135"/>
      <c r="D235" s="149"/>
      <c r="E235" s="135"/>
      <c r="F235" s="135"/>
      <c r="G235" s="150"/>
      <c r="H235" s="135"/>
      <c r="I235" s="135"/>
      <c r="J235" s="151"/>
      <c r="K235" s="135"/>
      <c r="L235" s="135"/>
      <c r="M235" s="152"/>
      <c r="N235" s="135"/>
      <c r="O235" s="135"/>
      <c r="P235" s="153"/>
      <c r="Q235" s="135"/>
      <c r="R235" s="135"/>
      <c r="S235" s="121"/>
      <c r="T235" s="135"/>
      <c r="U235" s="135"/>
      <c r="V235" s="135"/>
      <c r="W235" s="135"/>
      <c r="X235" s="135"/>
      <c r="Y235" s="135"/>
      <c r="Z235" s="135"/>
      <c r="AA235" s="135"/>
      <c r="AB235" s="135"/>
      <c r="AC235" s="135"/>
      <c r="AD235" s="135"/>
      <c r="AE235" s="135"/>
      <c r="AF235" s="135"/>
      <c r="AG235" s="135"/>
      <c r="AH235" s="135"/>
      <c r="AI235" s="135"/>
      <c r="AJ235" s="135"/>
      <c r="AK235" s="135"/>
      <c r="AL235" s="135"/>
      <c r="AM235" s="135"/>
    </row>
    <row r="236" spans="1:39" ht="14.25" customHeight="1">
      <c r="A236" s="135"/>
      <c r="B236" s="135"/>
      <c r="C236" s="135"/>
      <c r="D236" s="149"/>
      <c r="E236" s="135"/>
      <c r="F236" s="135"/>
      <c r="G236" s="150"/>
      <c r="H236" s="135"/>
      <c r="I236" s="135"/>
      <c r="J236" s="151"/>
      <c r="K236" s="135"/>
      <c r="L236" s="135"/>
      <c r="M236" s="152"/>
      <c r="N236" s="135"/>
      <c r="O236" s="135"/>
      <c r="P236" s="153"/>
      <c r="Q236" s="135"/>
      <c r="R236" s="135"/>
      <c r="S236" s="121"/>
      <c r="T236" s="135"/>
      <c r="U236" s="135"/>
      <c r="V236" s="135"/>
      <c r="W236" s="135"/>
      <c r="X236" s="135"/>
      <c r="Y236" s="135"/>
      <c r="Z236" s="135"/>
      <c r="AA236" s="135"/>
      <c r="AB236" s="135"/>
      <c r="AC236" s="135"/>
      <c r="AD236" s="135"/>
      <c r="AE236" s="135"/>
      <c r="AF236" s="135"/>
      <c r="AG236" s="135"/>
      <c r="AH236" s="135"/>
      <c r="AI236" s="135"/>
      <c r="AJ236" s="135"/>
      <c r="AK236" s="135"/>
      <c r="AL236" s="135"/>
      <c r="AM236" s="135"/>
    </row>
    <row r="237" spans="1:39" ht="14.25" customHeight="1">
      <c r="A237" s="135"/>
      <c r="B237" s="135"/>
      <c r="C237" s="135"/>
      <c r="D237" s="149"/>
      <c r="E237" s="135"/>
      <c r="F237" s="135"/>
      <c r="G237" s="150"/>
      <c r="H237" s="135"/>
      <c r="I237" s="135"/>
      <c r="J237" s="151"/>
      <c r="K237" s="135"/>
      <c r="L237" s="135"/>
      <c r="M237" s="152"/>
      <c r="N237" s="135"/>
      <c r="O237" s="135"/>
      <c r="P237" s="153"/>
      <c r="Q237" s="135"/>
      <c r="R237" s="135"/>
      <c r="S237" s="121"/>
      <c r="T237" s="135"/>
      <c r="U237" s="135"/>
      <c r="V237" s="135"/>
      <c r="W237" s="135"/>
      <c r="X237" s="135"/>
      <c r="Y237" s="135"/>
      <c r="Z237" s="135"/>
      <c r="AA237" s="135"/>
      <c r="AB237" s="135"/>
      <c r="AC237" s="135"/>
      <c r="AD237" s="135"/>
      <c r="AE237" s="135"/>
      <c r="AF237" s="135"/>
      <c r="AG237" s="135"/>
      <c r="AH237" s="135"/>
      <c r="AI237" s="135"/>
      <c r="AJ237" s="135"/>
      <c r="AK237" s="135"/>
      <c r="AL237" s="135"/>
      <c r="AM237" s="135"/>
    </row>
    <row r="238" spans="1:39" ht="14.25" customHeight="1">
      <c r="A238" s="135"/>
      <c r="B238" s="135"/>
      <c r="C238" s="135"/>
      <c r="D238" s="149"/>
      <c r="E238" s="135"/>
      <c r="F238" s="135"/>
      <c r="G238" s="150"/>
      <c r="H238" s="135"/>
      <c r="I238" s="135"/>
      <c r="J238" s="151"/>
      <c r="K238" s="135"/>
      <c r="L238" s="135"/>
      <c r="M238" s="152"/>
      <c r="N238" s="135"/>
      <c r="O238" s="135"/>
      <c r="P238" s="153"/>
      <c r="Q238" s="135"/>
      <c r="R238" s="135"/>
      <c r="S238" s="121"/>
      <c r="T238" s="135"/>
      <c r="U238" s="135"/>
      <c r="V238" s="135"/>
      <c r="W238" s="135"/>
      <c r="X238" s="135"/>
      <c r="Y238" s="135"/>
      <c r="Z238" s="135"/>
      <c r="AA238" s="135"/>
      <c r="AB238" s="135"/>
      <c r="AC238" s="135"/>
      <c r="AD238" s="135"/>
      <c r="AE238" s="135"/>
      <c r="AF238" s="135"/>
      <c r="AG238" s="135"/>
      <c r="AH238" s="135"/>
      <c r="AI238" s="135"/>
      <c r="AJ238" s="135"/>
      <c r="AK238" s="135"/>
      <c r="AL238" s="135"/>
      <c r="AM238" s="135"/>
    </row>
    <row r="239" spans="1:39" ht="14.25" customHeight="1">
      <c r="A239" s="135"/>
      <c r="B239" s="135"/>
      <c r="C239" s="135"/>
      <c r="D239" s="149"/>
      <c r="E239" s="135"/>
      <c r="F239" s="135"/>
      <c r="G239" s="150"/>
      <c r="H239" s="135"/>
      <c r="I239" s="135"/>
      <c r="J239" s="151"/>
      <c r="K239" s="135"/>
      <c r="L239" s="135"/>
      <c r="M239" s="152"/>
      <c r="N239" s="135"/>
      <c r="O239" s="135"/>
      <c r="P239" s="153"/>
      <c r="Q239" s="135"/>
      <c r="R239" s="135"/>
      <c r="S239" s="121"/>
      <c r="T239" s="135"/>
      <c r="U239" s="135"/>
      <c r="V239" s="135"/>
      <c r="W239" s="135"/>
      <c r="X239" s="135"/>
      <c r="Y239" s="135"/>
      <c r="Z239" s="135"/>
      <c r="AA239" s="135"/>
      <c r="AB239" s="135"/>
      <c r="AC239" s="135"/>
      <c r="AD239" s="135"/>
      <c r="AE239" s="135"/>
      <c r="AF239" s="135"/>
      <c r="AG239" s="135"/>
      <c r="AH239" s="135"/>
      <c r="AI239" s="135"/>
      <c r="AJ239" s="135"/>
      <c r="AK239" s="135"/>
      <c r="AL239" s="135"/>
      <c r="AM239" s="135"/>
    </row>
    <row r="240" spans="1:39" ht="14.25" customHeight="1">
      <c r="A240" s="135"/>
      <c r="B240" s="135"/>
      <c r="C240" s="135"/>
      <c r="D240" s="149"/>
      <c r="E240" s="135"/>
      <c r="F240" s="135"/>
      <c r="G240" s="150"/>
      <c r="H240" s="135"/>
      <c r="I240" s="135"/>
      <c r="J240" s="151"/>
      <c r="K240" s="135"/>
      <c r="L240" s="135"/>
      <c r="M240" s="152"/>
      <c r="N240" s="135"/>
      <c r="O240" s="135"/>
      <c r="P240" s="153"/>
      <c r="Q240" s="135"/>
      <c r="R240" s="135"/>
      <c r="S240" s="121"/>
      <c r="T240" s="135"/>
      <c r="U240" s="135"/>
      <c r="V240" s="135"/>
      <c r="W240" s="135"/>
      <c r="X240" s="135"/>
      <c r="Y240" s="135"/>
      <c r="Z240" s="135"/>
      <c r="AA240" s="135"/>
      <c r="AB240" s="135"/>
      <c r="AC240" s="135"/>
      <c r="AD240" s="135"/>
      <c r="AE240" s="135"/>
      <c r="AF240" s="135"/>
      <c r="AG240" s="135"/>
      <c r="AH240" s="135"/>
      <c r="AI240" s="135"/>
      <c r="AJ240" s="135"/>
      <c r="AK240" s="135"/>
      <c r="AL240" s="135"/>
      <c r="AM240" s="135"/>
    </row>
    <row r="241" spans="1:39" ht="14.25" customHeight="1">
      <c r="A241" s="135"/>
      <c r="B241" s="135"/>
      <c r="C241" s="135"/>
      <c r="D241" s="149"/>
      <c r="E241" s="135"/>
      <c r="F241" s="135"/>
      <c r="G241" s="150"/>
      <c r="H241" s="135"/>
      <c r="I241" s="135"/>
      <c r="J241" s="151"/>
      <c r="K241" s="135"/>
      <c r="L241" s="135"/>
      <c r="M241" s="152"/>
      <c r="N241" s="135"/>
      <c r="O241" s="135"/>
      <c r="P241" s="153"/>
      <c r="Q241" s="135"/>
      <c r="R241" s="135"/>
      <c r="S241" s="121"/>
      <c r="T241" s="135"/>
      <c r="U241" s="135"/>
      <c r="V241" s="135"/>
      <c r="W241" s="135"/>
      <c r="X241" s="135"/>
      <c r="Y241" s="135"/>
      <c r="Z241" s="135"/>
      <c r="AA241" s="135"/>
      <c r="AB241" s="135"/>
      <c r="AC241" s="135"/>
      <c r="AD241" s="135"/>
      <c r="AE241" s="135"/>
      <c r="AF241" s="135"/>
      <c r="AG241" s="135"/>
      <c r="AH241" s="135"/>
      <c r="AI241" s="135"/>
      <c r="AJ241" s="135"/>
      <c r="AK241" s="135"/>
      <c r="AL241" s="135"/>
      <c r="AM241" s="135"/>
    </row>
    <row r="242" spans="1:39" ht="14.25" customHeight="1">
      <c r="A242" s="135"/>
      <c r="B242" s="135"/>
      <c r="C242" s="135"/>
      <c r="D242" s="149"/>
      <c r="E242" s="135"/>
      <c r="F242" s="135"/>
      <c r="G242" s="150"/>
      <c r="H242" s="135"/>
      <c r="I242" s="135"/>
      <c r="J242" s="151"/>
      <c r="K242" s="135"/>
      <c r="L242" s="135"/>
      <c r="M242" s="152"/>
      <c r="N242" s="135"/>
      <c r="O242" s="135"/>
      <c r="P242" s="153"/>
      <c r="Q242" s="135"/>
      <c r="R242" s="135"/>
      <c r="S242" s="121"/>
      <c r="T242" s="135"/>
      <c r="U242" s="135"/>
      <c r="V242" s="135"/>
      <c r="W242" s="135"/>
      <c r="X242" s="135"/>
      <c r="Y242" s="135"/>
      <c r="Z242" s="135"/>
      <c r="AA242" s="135"/>
      <c r="AB242" s="135"/>
      <c r="AC242" s="135"/>
      <c r="AD242" s="135"/>
      <c r="AE242" s="135"/>
      <c r="AF242" s="135"/>
      <c r="AG242" s="135"/>
      <c r="AH242" s="135"/>
      <c r="AI242" s="135"/>
      <c r="AJ242" s="135"/>
      <c r="AK242" s="135"/>
      <c r="AL242" s="135"/>
      <c r="AM242" s="135"/>
    </row>
    <row r="243" spans="1:39" ht="14.25" customHeight="1">
      <c r="A243" s="135"/>
      <c r="B243" s="135"/>
      <c r="C243" s="135"/>
      <c r="D243" s="149"/>
      <c r="E243" s="135"/>
      <c r="F243" s="135"/>
      <c r="G243" s="150"/>
      <c r="H243" s="135"/>
      <c r="I243" s="135"/>
      <c r="J243" s="151"/>
      <c r="K243" s="135"/>
      <c r="L243" s="135"/>
      <c r="M243" s="152"/>
      <c r="N243" s="135"/>
      <c r="O243" s="135"/>
      <c r="P243" s="153"/>
      <c r="Q243" s="135"/>
      <c r="R243" s="135"/>
      <c r="S243" s="121"/>
      <c r="T243" s="135"/>
      <c r="U243" s="135"/>
      <c r="V243" s="135"/>
      <c r="W243" s="135"/>
      <c r="X243" s="135"/>
      <c r="Y243" s="135"/>
      <c r="Z243" s="135"/>
      <c r="AA243" s="135"/>
      <c r="AB243" s="135"/>
      <c r="AC243" s="135"/>
      <c r="AD243" s="135"/>
      <c r="AE243" s="135"/>
      <c r="AF243" s="135"/>
      <c r="AG243" s="135"/>
      <c r="AH243" s="135"/>
      <c r="AI243" s="135"/>
      <c r="AJ243" s="135"/>
      <c r="AK243" s="135"/>
      <c r="AL243" s="135"/>
      <c r="AM243" s="135"/>
    </row>
    <row r="244" spans="1:39" ht="14.25" customHeight="1">
      <c r="A244" s="135"/>
      <c r="B244" s="135"/>
      <c r="C244" s="135"/>
      <c r="D244" s="149"/>
      <c r="E244" s="135"/>
      <c r="F244" s="135"/>
      <c r="G244" s="150"/>
      <c r="H244" s="135"/>
      <c r="I244" s="135"/>
      <c r="J244" s="151"/>
      <c r="K244" s="135"/>
      <c r="L244" s="135"/>
      <c r="M244" s="152"/>
      <c r="N244" s="135"/>
      <c r="O244" s="135"/>
      <c r="P244" s="153"/>
      <c r="Q244" s="135"/>
      <c r="R244" s="135"/>
      <c r="S244" s="121"/>
      <c r="T244" s="135"/>
      <c r="U244" s="135"/>
      <c r="V244" s="135"/>
      <c r="W244" s="135"/>
      <c r="X244" s="135"/>
      <c r="Y244" s="135"/>
      <c r="Z244" s="135"/>
      <c r="AA244" s="135"/>
      <c r="AB244" s="135"/>
      <c r="AC244" s="135"/>
      <c r="AD244" s="135"/>
      <c r="AE244" s="135"/>
      <c r="AF244" s="135"/>
      <c r="AG244" s="135"/>
      <c r="AH244" s="135"/>
      <c r="AI244" s="135"/>
      <c r="AJ244" s="135"/>
      <c r="AK244" s="135"/>
      <c r="AL244" s="135"/>
      <c r="AM244" s="135"/>
    </row>
    <row r="245" spans="1:39" ht="14.25" customHeight="1">
      <c r="A245" s="135"/>
      <c r="B245" s="135"/>
      <c r="C245" s="135"/>
      <c r="D245" s="149"/>
      <c r="E245" s="135"/>
      <c r="F245" s="135"/>
      <c r="G245" s="150"/>
      <c r="H245" s="135"/>
      <c r="I245" s="135"/>
      <c r="J245" s="151"/>
      <c r="K245" s="135"/>
      <c r="L245" s="135"/>
      <c r="M245" s="152"/>
      <c r="N245" s="135"/>
      <c r="O245" s="135"/>
      <c r="P245" s="153"/>
      <c r="Q245" s="135"/>
      <c r="R245" s="135"/>
      <c r="S245" s="121"/>
      <c r="T245" s="135"/>
      <c r="U245" s="135"/>
      <c r="V245" s="135"/>
      <c r="W245" s="135"/>
      <c r="X245" s="135"/>
      <c r="Y245" s="135"/>
      <c r="Z245" s="135"/>
      <c r="AA245" s="135"/>
      <c r="AB245" s="135"/>
      <c r="AC245" s="135"/>
      <c r="AD245" s="135"/>
      <c r="AE245" s="135"/>
      <c r="AF245" s="135"/>
      <c r="AG245" s="135"/>
      <c r="AH245" s="135"/>
      <c r="AI245" s="135"/>
      <c r="AJ245" s="135"/>
      <c r="AK245" s="135"/>
      <c r="AL245" s="135"/>
      <c r="AM245" s="135"/>
    </row>
    <row r="246" spans="1:39" ht="14.25" customHeight="1">
      <c r="A246" s="135"/>
      <c r="B246" s="135"/>
      <c r="C246" s="135"/>
      <c r="D246" s="149"/>
      <c r="E246" s="135"/>
      <c r="F246" s="135"/>
      <c r="G246" s="150"/>
      <c r="H246" s="135"/>
      <c r="I246" s="135"/>
      <c r="J246" s="151"/>
      <c r="K246" s="135"/>
      <c r="L246" s="135"/>
      <c r="M246" s="152"/>
      <c r="N246" s="135"/>
      <c r="O246" s="135"/>
      <c r="P246" s="153"/>
      <c r="Q246" s="135"/>
      <c r="R246" s="135"/>
      <c r="S246" s="121"/>
      <c r="T246" s="135"/>
      <c r="U246" s="135"/>
      <c r="V246" s="135"/>
      <c r="W246" s="135"/>
      <c r="X246" s="135"/>
      <c r="Y246" s="135"/>
      <c r="Z246" s="135"/>
      <c r="AA246" s="135"/>
      <c r="AB246" s="135"/>
      <c r="AC246" s="135"/>
      <c r="AD246" s="135"/>
      <c r="AE246" s="135"/>
      <c r="AF246" s="135"/>
      <c r="AG246" s="135"/>
      <c r="AH246" s="135"/>
      <c r="AI246" s="135"/>
      <c r="AJ246" s="135"/>
      <c r="AK246" s="135"/>
      <c r="AL246" s="135"/>
      <c r="AM246" s="135"/>
    </row>
    <row r="247" spans="1:39" ht="14.25" customHeight="1">
      <c r="A247" s="135"/>
      <c r="B247" s="135"/>
      <c r="C247" s="135"/>
      <c r="D247" s="149"/>
      <c r="E247" s="135"/>
      <c r="F247" s="135"/>
      <c r="G247" s="150"/>
      <c r="H247" s="135"/>
      <c r="I247" s="135"/>
      <c r="J247" s="151"/>
      <c r="K247" s="135"/>
      <c r="L247" s="135"/>
      <c r="M247" s="152"/>
      <c r="N247" s="135"/>
      <c r="O247" s="135"/>
      <c r="P247" s="153"/>
      <c r="Q247" s="135"/>
      <c r="R247" s="135"/>
      <c r="S247" s="121"/>
      <c r="T247" s="135"/>
      <c r="U247" s="135"/>
      <c r="V247" s="135"/>
      <c r="W247" s="135"/>
      <c r="X247" s="135"/>
      <c r="Y247" s="135"/>
      <c r="Z247" s="135"/>
      <c r="AA247" s="135"/>
      <c r="AB247" s="135"/>
      <c r="AC247" s="135"/>
      <c r="AD247" s="135"/>
      <c r="AE247" s="135"/>
      <c r="AF247" s="135"/>
      <c r="AG247" s="135"/>
      <c r="AH247" s="135"/>
      <c r="AI247" s="135"/>
      <c r="AJ247" s="135"/>
      <c r="AK247" s="135"/>
      <c r="AL247" s="135"/>
      <c r="AM247" s="135"/>
    </row>
    <row r="248" spans="1:39" ht="14.25" customHeight="1">
      <c r="A248" s="135"/>
      <c r="B248" s="135"/>
      <c r="C248" s="135"/>
      <c r="D248" s="149"/>
      <c r="E248" s="135"/>
      <c r="F248" s="135"/>
      <c r="G248" s="150"/>
      <c r="H248" s="135"/>
      <c r="I248" s="135"/>
      <c r="J248" s="151"/>
      <c r="K248" s="135"/>
      <c r="L248" s="135"/>
      <c r="M248" s="152"/>
      <c r="N248" s="135"/>
      <c r="O248" s="135"/>
      <c r="P248" s="153"/>
      <c r="Q248" s="135"/>
      <c r="R248" s="135"/>
      <c r="S248" s="121"/>
      <c r="T248" s="135"/>
      <c r="U248" s="135"/>
      <c r="V248" s="135"/>
      <c r="W248" s="135"/>
      <c r="X248" s="135"/>
      <c r="Y248" s="135"/>
      <c r="Z248" s="135"/>
      <c r="AA248" s="135"/>
      <c r="AB248" s="135"/>
      <c r="AC248" s="135"/>
      <c r="AD248" s="135"/>
      <c r="AE248" s="135"/>
      <c r="AF248" s="135"/>
      <c r="AG248" s="135"/>
      <c r="AH248" s="135"/>
      <c r="AI248" s="135"/>
      <c r="AJ248" s="135"/>
      <c r="AK248" s="135"/>
      <c r="AL248" s="135"/>
      <c r="AM248" s="135"/>
    </row>
    <row r="249" spans="1:39" ht="14.25" customHeight="1">
      <c r="A249" s="135"/>
      <c r="B249" s="135"/>
      <c r="C249" s="135"/>
      <c r="D249" s="149"/>
      <c r="E249" s="135"/>
      <c r="F249" s="135"/>
      <c r="G249" s="150"/>
      <c r="H249" s="135"/>
      <c r="I249" s="135"/>
      <c r="J249" s="151"/>
      <c r="K249" s="135"/>
      <c r="L249" s="135"/>
      <c r="M249" s="152"/>
      <c r="N249" s="135"/>
      <c r="O249" s="135"/>
      <c r="P249" s="153"/>
      <c r="Q249" s="135"/>
      <c r="R249" s="135"/>
      <c r="S249" s="121"/>
      <c r="T249" s="135"/>
      <c r="U249" s="135"/>
      <c r="V249" s="135"/>
      <c r="W249" s="135"/>
      <c r="X249" s="135"/>
      <c r="Y249" s="135"/>
      <c r="Z249" s="135"/>
      <c r="AA249" s="135"/>
      <c r="AB249" s="135"/>
      <c r="AC249" s="135"/>
      <c r="AD249" s="135"/>
      <c r="AE249" s="135"/>
      <c r="AF249" s="135"/>
      <c r="AG249" s="135"/>
      <c r="AH249" s="135"/>
      <c r="AI249" s="135"/>
      <c r="AJ249" s="135"/>
      <c r="AK249" s="135"/>
      <c r="AL249" s="135"/>
      <c r="AM249" s="135"/>
    </row>
    <row r="250" spans="1:39" ht="14.25" customHeight="1">
      <c r="A250" s="135"/>
      <c r="B250" s="135"/>
      <c r="C250" s="135"/>
      <c r="D250" s="149"/>
      <c r="E250" s="135"/>
      <c r="F250" s="135"/>
      <c r="G250" s="150"/>
      <c r="H250" s="135"/>
      <c r="I250" s="135"/>
      <c r="J250" s="151"/>
      <c r="K250" s="135"/>
      <c r="L250" s="135"/>
      <c r="M250" s="152"/>
      <c r="N250" s="135"/>
      <c r="O250" s="135"/>
      <c r="P250" s="153"/>
      <c r="Q250" s="135"/>
      <c r="R250" s="135"/>
      <c r="S250" s="121"/>
      <c r="T250" s="135"/>
      <c r="U250" s="135"/>
      <c r="V250" s="135"/>
      <c r="W250" s="135"/>
      <c r="X250" s="135"/>
      <c r="Y250" s="135"/>
      <c r="Z250" s="135"/>
      <c r="AA250" s="135"/>
      <c r="AB250" s="135"/>
      <c r="AC250" s="135"/>
      <c r="AD250" s="135"/>
      <c r="AE250" s="135"/>
      <c r="AF250" s="135"/>
      <c r="AG250" s="135"/>
      <c r="AH250" s="135"/>
      <c r="AI250" s="135"/>
      <c r="AJ250" s="135"/>
      <c r="AK250" s="135"/>
      <c r="AL250" s="135"/>
      <c r="AM250" s="135"/>
    </row>
    <row r="251" spans="1:39" ht="14.25" customHeight="1">
      <c r="A251" s="135"/>
      <c r="B251" s="135"/>
      <c r="C251" s="135"/>
      <c r="D251" s="149"/>
      <c r="E251" s="135"/>
      <c r="F251" s="135"/>
      <c r="G251" s="150"/>
      <c r="H251" s="135"/>
      <c r="I251" s="135"/>
      <c r="J251" s="151"/>
      <c r="K251" s="135"/>
      <c r="L251" s="135"/>
      <c r="M251" s="152"/>
      <c r="N251" s="135"/>
      <c r="O251" s="135"/>
      <c r="P251" s="153"/>
      <c r="Q251" s="135"/>
      <c r="R251" s="135"/>
      <c r="S251" s="121"/>
      <c r="T251" s="135"/>
      <c r="U251" s="135"/>
      <c r="V251" s="135"/>
      <c r="W251" s="135"/>
      <c r="X251" s="135"/>
      <c r="Y251" s="135"/>
      <c r="Z251" s="135"/>
      <c r="AA251" s="135"/>
      <c r="AB251" s="135"/>
      <c r="AC251" s="135"/>
      <c r="AD251" s="135"/>
      <c r="AE251" s="135"/>
      <c r="AF251" s="135"/>
      <c r="AG251" s="135"/>
      <c r="AH251" s="135"/>
      <c r="AI251" s="135"/>
      <c r="AJ251" s="135"/>
      <c r="AK251" s="135"/>
      <c r="AL251" s="135"/>
      <c r="AM251" s="135"/>
    </row>
    <row r="252" spans="1:39" ht="15.75" customHeight="1"/>
    <row r="253" spans="1:39" ht="15.75" customHeight="1"/>
    <row r="254" spans="1:39" ht="15.75" customHeight="1"/>
    <row r="255" spans="1:39" ht="15.75" customHeight="1"/>
    <row r="256" spans="1:3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Q1:S1"/>
    <mergeCell ref="AG2:AM2"/>
    <mergeCell ref="V3:AM3"/>
    <mergeCell ref="AC4:AM4"/>
    <mergeCell ref="AJ5:AM5"/>
    <mergeCell ref="B1:D1"/>
    <mergeCell ref="E1:G1"/>
    <mergeCell ref="H1:J1"/>
    <mergeCell ref="K1:M1"/>
    <mergeCell ref="N1:P1"/>
  </mergeCells>
  <pageMargins left="0.7" right="0.7" top="0.75" bottom="0.75" header="0" footer="0"/>
  <pageSetup orientation="landscape" horizontalDpi="300" verticalDpi="300"/>
  <headerFooter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789"/>
  <sheetViews>
    <sheetView zoomScaleNormal="100" workbookViewId="0"/>
  </sheetViews>
  <sheetFormatPr defaultColWidth="12.7109375" defaultRowHeight="12.75"/>
  <cols>
    <col min="1" max="41" width="11.5703125" customWidth="1"/>
  </cols>
  <sheetData>
    <row r="1" spans="1:41" ht="14.25" customHeight="1">
      <c r="A1" s="21" t="s">
        <v>224</v>
      </c>
      <c r="B1" s="21" t="s">
        <v>225</v>
      </c>
      <c r="C1" s="21" t="s">
        <v>226</v>
      </c>
      <c r="D1" s="21" t="s">
        <v>227</v>
      </c>
      <c r="E1" s="21" t="s">
        <v>228</v>
      </c>
      <c r="F1" s="21" t="s">
        <v>229</v>
      </c>
      <c r="G1" s="154" t="s">
        <v>230</v>
      </c>
      <c r="H1" s="154" t="s">
        <v>231</v>
      </c>
      <c r="I1" s="154" t="s">
        <v>232</v>
      </c>
      <c r="J1" s="154" t="s">
        <v>233</v>
      </c>
      <c r="K1" s="154" t="s">
        <v>234</v>
      </c>
      <c r="L1" s="154" t="s">
        <v>235</v>
      </c>
      <c r="M1" s="155" t="s">
        <v>236</v>
      </c>
      <c r="N1" s="21" t="s">
        <v>237</v>
      </c>
      <c r="O1" s="21" t="s">
        <v>238</v>
      </c>
      <c r="P1" s="21" t="s">
        <v>239</v>
      </c>
      <c r="Q1" s="21" t="s">
        <v>240</v>
      </c>
      <c r="R1" s="21" t="s">
        <v>241</v>
      </c>
      <c r="S1" s="21" t="s">
        <v>242</v>
      </c>
      <c r="T1" s="21" t="s">
        <v>243</v>
      </c>
      <c r="U1" s="21" t="s">
        <v>244</v>
      </c>
      <c r="V1" s="21" t="s">
        <v>245</v>
      </c>
      <c r="W1" s="21" t="s">
        <v>246</v>
      </c>
      <c r="X1" s="21" t="s">
        <v>247</v>
      </c>
      <c r="Y1" s="21" t="s">
        <v>248</v>
      </c>
      <c r="Z1" s="21" t="s">
        <v>249</v>
      </c>
      <c r="AA1" s="21"/>
      <c r="AB1" s="21"/>
      <c r="AC1" s="21"/>
      <c r="AD1" s="21" t="s">
        <v>250</v>
      </c>
      <c r="AE1" s="21" t="s">
        <v>251</v>
      </c>
      <c r="AF1" s="21" t="s">
        <v>252</v>
      </c>
      <c r="AG1" s="21" t="s">
        <v>253</v>
      </c>
      <c r="AH1" s="21" t="s">
        <v>254</v>
      </c>
      <c r="AI1" s="21" t="s">
        <v>232</v>
      </c>
      <c r="AJ1" s="21" t="s">
        <v>233</v>
      </c>
      <c r="AK1" s="21" t="s">
        <v>255</v>
      </c>
      <c r="AL1" s="21" t="s">
        <v>256</v>
      </c>
      <c r="AM1" s="154" t="s">
        <v>257</v>
      </c>
      <c r="AN1" s="21"/>
      <c r="AO1" s="154" t="s">
        <v>165</v>
      </c>
    </row>
    <row r="2" spans="1:41" ht="14.25" customHeight="1">
      <c r="A2" s="21" t="s">
        <v>258</v>
      </c>
      <c r="B2" s="21" t="s">
        <v>259</v>
      </c>
      <c r="C2" s="21">
        <v>0</v>
      </c>
      <c r="D2" s="21">
        <v>200</v>
      </c>
      <c r="E2" s="21">
        <v>976</v>
      </c>
      <c r="F2" s="21" t="s">
        <v>260</v>
      </c>
      <c r="G2" s="154">
        <v>2.0225999999999998E-3</v>
      </c>
      <c r="H2" s="154">
        <v>6.8200000000000004E-5</v>
      </c>
      <c r="I2" s="154">
        <v>-8.2657999999999997E-6</v>
      </c>
      <c r="J2" s="154">
        <v>-3.7749999999999999E-7</v>
      </c>
      <c r="K2" s="154">
        <v>2.0308000000000001E-3</v>
      </c>
      <c r="L2" s="154">
        <v>6.8499999999999998E-5</v>
      </c>
      <c r="M2" s="155">
        <v>1.93</v>
      </c>
      <c r="N2" s="21">
        <v>0</v>
      </c>
      <c r="O2" s="154">
        <v>0</v>
      </c>
      <c r="P2" s="154">
        <v>0</v>
      </c>
      <c r="Q2" s="21">
        <v>1</v>
      </c>
      <c r="R2" s="154">
        <v>2.0307999999999999E-5</v>
      </c>
      <c r="S2" s="154">
        <v>6.8550000000000004E-7</v>
      </c>
      <c r="T2" s="21">
        <v>3</v>
      </c>
      <c r="U2" s="21">
        <v>0</v>
      </c>
      <c r="V2" s="21">
        <v>0</v>
      </c>
      <c r="W2" s="156" t="s">
        <v>261</v>
      </c>
      <c r="X2" s="21" t="s">
        <v>262</v>
      </c>
      <c r="Y2" s="21" t="s">
        <v>263</v>
      </c>
      <c r="Z2" s="21"/>
      <c r="AA2" s="21"/>
      <c r="AB2" s="21"/>
      <c r="AC2" s="21"/>
      <c r="AD2" s="21">
        <v>2</v>
      </c>
      <c r="AE2" s="21">
        <v>1</v>
      </c>
      <c r="AF2" s="21" t="str">
        <f t="shared" ref="AF2:AF65" ca="1" si="0">INDIRECT("A"&amp;AD2)</f>
        <v>101-ALL</v>
      </c>
      <c r="AG2" s="21">
        <f t="shared" ref="AG2:AG65" ca="1" si="1">INDIRECT("D"&amp;AD2)</f>
        <v>200</v>
      </c>
      <c r="AH2" s="21">
        <f t="shared" ref="AH2:AH65" ca="1" si="2">INDIRECT("E"&amp;AD2)</f>
        <v>976</v>
      </c>
      <c r="AI2" s="154">
        <f t="shared" ref="AI2:AI65" ca="1" si="3">INDIRECT("I"&amp;AD2)</f>
        <v>-8.2657999999999997E-6</v>
      </c>
      <c r="AJ2" s="154">
        <f t="shared" ref="AJ2:AJ65" ca="1" si="4">INDIRECT("J"&amp;AD2)</f>
        <v>-3.7749999999999999E-7</v>
      </c>
      <c r="AK2" s="154">
        <f ca="1">AVERAGE(INDIRECT("K"&amp;AD2):INDIRECT("K"&amp;AD3-1))</f>
        <v>2.0306999999999999E-3</v>
      </c>
      <c r="AL2" s="154">
        <f ca="1">AVERAGE(INDIRECT("L"&amp;AD2):INDIRECT("L"&amp;AD3-1))</f>
        <v>6.8400000000000009E-5</v>
      </c>
      <c r="AM2" s="154">
        <f t="shared" ref="AM2:AM65" ca="1" si="5">(ABS(AK2)/AK2*SQRT((AK2)^2+(AL2)^2))</f>
        <v>2.0318516309022171E-3</v>
      </c>
      <c r="AN2" s="21"/>
      <c r="AO2" s="154">
        <f ca="1">STDEV(INDIRECT("K"&amp;AD2):INDIRECT("K"&amp;AD3-1))</f>
        <v>1.4142135623738961E-7</v>
      </c>
    </row>
    <row r="3" spans="1:41" ht="14.25" customHeight="1">
      <c r="A3" s="21" t="s">
        <v>258</v>
      </c>
      <c r="B3" s="21" t="s">
        <v>259</v>
      </c>
      <c r="C3" s="21">
        <v>0</v>
      </c>
      <c r="D3" s="21">
        <v>200</v>
      </c>
      <c r="E3" s="21">
        <v>976</v>
      </c>
      <c r="F3" s="21" t="s">
        <v>260</v>
      </c>
      <c r="G3" s="154">
        <v>2.0222999999999999E-3</v>
      </c>
      <c r="H3" s="154">
        <v>6.7899999999999997E-5</v>
      </c>
      <c r="I3" s="154">
        <v>-8.2657999999999997E-6</v>
      </c>
      <c r="J3" s="154">
        <v>-3.7749999999999999E-7</v>
      </c>
      <c r="K3" s="154">
        <v>2.0306E-3</v>
      </c>
      <c r="L3" s="154">
        <v>6.8300000000000007E-5</v>
      </c>
      <c r="M3" s="157">
        <v>1.93</v>
      </c>
      <c r="N3" s="21">
        <v>0</v>
      </c>
      <c r="O3" s="154">
        <v>0</v>
      </c>
      <c r="P3" s="154">
        <v>0</v>
      </c>
      <c r="Q3" s="21">
        <v>1</v>
      </c>
      <c r="R3" s="154">
        <v>2.0305999999999998E-5</v>
      </c>
      <c r="S3" s="154">
        <v>6.8329999999999998E-7</v>
      </c>
      <c r="T3" s="21">
        <v>3</v>
      </c>
      <c r="U3" s="21">
        <v>0</v>
      </c>
      <c r="V3" s="21">
        <v>0</v>
      </c>
      <c r="W3" s="156" t="s">
        <v>264</v>
      </c>
      <c r="X3" s="21" t="s">
        <v>262</v>
      </c>
      <c r="Y3" s="21" t="s">
        <v>263</v>
      </c>
      <c r="Z3" s="21"/>
      <c r="AA3" s="21"/>
      <c r="AB3" s="21"/>
      <c r="AC3" s="21"/>
      <c r="AD3" s="21">
        <v>4</v>
      </c>
      <c r="AE3" s="21">
        <v>2</v>
      </c>
      <c r="AF3" s="21" t="str">
        <f t="shared" ca="1" si="0"/>
        <v>101-0.8</v>
      </c>
      <c r="AG3" s="21">
        <f t="shared" ca="1" si="1"/>
        <v>200</v>
      </c>
      <c r="AH3" s="21">
        <f t="shared" ca="1" si="2"/>
        <v>976</v>
      </c>
      <c r="AI3" s="154">
        <f t="shared" ca="1" si="3"/>
        <v>-8.2657999999999997E-6</v>
      </c>
      <c r="AJ3" s="154">
        <f t="shared" ca="1" si="4"/>
        <v>-3.7749999999999999E-7</v>
      </c>
      <c r="AK3" s="154">
        <f ca="1">AVERAGE(INDIRECT("K"&amp;AD3):INDIRECT("K"&amp;AD4-1))</f>
        <v>5.4373500000000005E-3</v>
      </c>
      <c r="AL3" s="154">
        <f ca="1">AVERAGE(INDIRECT("L"&amp;AD3):INDIRECT("L"&amp;AD4-1))</f>
        <v>1.7579999999999999E-4</v>
      </c>
      <c r="AM3" s="154">
        <f t="shared" ca="1" si="5"/>
        <v>5.440191234000879E-3</v>
      </c>
      <c r="AN3" s="21"/>
      <c r="AO3" s="154">
        <f ca="1">STDEV(INDIRECT("K"&amp;AD3):INDIRECT("K"&amp;AD4-1))</f>
        <v>3.5355339059301407E-7</v>
      </c>
    </row>
    <row r="4" spans="1:41" ht="14.25" customHeight="1">
      <c r="A4" s="21" t="s">
        <v>265</v>
      </c>
      <c r="B4" s="21" t="s">
        <v>259</v>
      </c>
      <c r="C4" s="21">
        <v>0</v>
      </c>
      <c r="D4" s="21">
        <v>200</v>
      </c>
      <c r="E4" s="21">
        <v>976</v>
      </c>
      <c r="F4" s="21" t="s">
        <v>260</v>
      </c>
      <c r="G4" s="154">
        <v>5.4288000000000001E-3</v>
      </c>
      <c r="H4" s="154">
        <v>1.7640000000000001E-4</v>
      </c>
      <c r="I4" s="154">
        <v>-8.2657999999999997E-6</v>
      </c>
      <c r="J4" s="154">
        <v>-3.7749999999999999E-7</v>
      </c>
      <c r="K4" s="154">
        <v>5.4371000000000003E-3</v>
      </c>
      <c r="L4" s="154">
        <v>1.7670000000000001E-4</v>
      </c>
      <c r="M4" s="155">
        <v>1.86</v>
      </c>
      <c r="N4" s="21">
        <v>0</v>
      </c>
      <c r="O4" s="154">
        <v>0</v>
      </c>
      <c r="P4" s="154">
        <v>0</v>
      </c>
      <c r="Q4" s="21">
        <v>1</v>
      </c>
      <c r="R4" s="154">
        <v>5.4370999999999998E-5</v>
      </c>
      <c r="S4" s="154">
        <v>1.7673E-6</v>
      </c>
      <c r="T4" s="21">
        <v>4</v>
      </c>
      <c r="U4" s="21">
        <v>0</v>
      </c>
      <c r="V4" s="21">
        <v>0</v>
      </c>
      <c r="W4" s="156" t="s">
        <v>266</v>
      </c>
      <c r="X4" s="21" t="s">
        <v>262</v>
      </c>
      <c r="Y4" s="21" t="s">
        <v>263</v>
      </c>
      <c r="Z4" s="21"/>
      <c r="AA4" s="21"/>
      <c r="AB4" s="21"/>
      <c r="AC4" s="21"/>
      <c r="AD4" s="21">
        <v>6</v>
      </c>
      <c r="AE4" s="21">
        <v>3</v>
      </c>
      <c r="AF4" s="21" t="str">
        <f t="shared" ca="1" si="0"/>
        <v>101-0.6</v>
      </c>
      <c r="AG4" s="21">
        <f t="shared" ca="1" si="1"/>
        <v>200</v>
      </c>
      <c r="AH4" s="21">
        <f t="shared" ca="1" si="2"/>
        <v>976</v>
      </c>
      <c r="AI4" s="154">
        <f t="shared" ca="1" si="3"/>
        <v>-8.2657999999999997E-6</v>
      </c>
      <c r="AJ4" s="154">
        <f t="shared" ca="1" si="4"/>
        <v>-3.7749999999999999E-7</v>
      </c>
      <c r="AK4" s="154">
        <f ca="1">AVERAGE(INDIRECT("K"&amp;AD4):INDIRECT("K"&amp;AD5-1))</f>
        <v>2.7641000000000002E-3</v>
      </c>
      <c r="AL4" s="154">
        <f ca="1">AVERAGE(INDIRECT("L"&amp;AD4):INDIRECT("L"&amp;AD5-1))</f>
        <v>9.2E-5</v>
      </c>
      <c r="AM4" s="154">
        <f t="shared" ca="1" si="5"/>
        <v>2.7656306351355022E-3</v>
      </c>
      <c r="AN4" s="21"/>
      <c r="AO4" s="154">
        <f ca="1">STDEV(INDIRECT("K"&amp;AD4):INDIRECT("K"&amp;AD5-1))</f>
        <v>1.4142135623738961E-7</v>
      </c>
    </row>
    <row r="5" spans="1:41" ht="14.25" customHeight="1">
      <c r="A5" s="21" t="s">
        <v>265</v>
      </c>
      <c r="B5" s="21" t="s">
        <v>259</v>
      </c>
      <c r="C5" s="21">
        <v>0</v>
      </c>
      <c r="D5" s="21">
        <v>200</v>
      </c>
      <c r="E5" s="21">
        <v>976</v>
      </c>
      <c r="F5" s="21" t="s">
        <v>260</v>
      </c>
      <c r="G5" s="154">
        <v>5.4292999999999998E-3</v>
      </c>
      <c r="H5" s="154">
        <v>1.7459999999999999E-4</v>
      </c>
      <c r="I5" s="154">
        <v>-8.2657999999999997E-6</v>
      </c>
      <c r="J5" s="154">
        <v>-3.7749999999999999E-7</v>
      </c>
      <c r="K5" s="154">
        <v>5.4375999999999999E-3</v>
      </c>
      <c r="L5" s="154">
        <v>1.749E-4</v>
      </c>
      <c r="M5" s="157">
        <v>1.84</v>
      </c>
      <c r="N5" s="21">
        <v>0</v>
      </c>
      <c r="O5" s="154">
        <v>0</v>
      </c>
      <c r="P5" s="154">
        <v>0</v>
      </c>
      <c r="Q5" s="21">
        <v>1</v>
      </c>
      <c r="R5" s="154">
        <v>5.4376000000000003E-5</v>
      </c>
      <c r="S5" s="154">
        <v>1.7494999999999999E-6</v>
      </c>
      <c r="T5" s="21">
        <v>4</v>
      </c>
      <c r="U5" s="21">
        <v>0</v>
      </c>
      <c r="V5" s="21">
        <v>0</v>
      </c>
      <c r="W5" s="156" t="s">
        <v>267</v>
      </c>
      <c r="X5" s="21" t="s">
        <v>262</v>
      </c>
      <c r="Y5" s="21" t="s">
        <v>263</v>
      </c>
      <c r="Z5" s="21"/>
      <c r="AA5" s="21"/>
      <c r="AB5" s="21"/>
      <c r="AC5" s="21"/>
      <c r="AD5" s="21">
        <v>8</v>
      </c>
      <c r="AE5" s="21">
        <v>4</v>
      </c>
      <c r="AF5" s="21" t="str">
        <f t="shared" ca="1" si="0"/>
        <v>101-0.4</v>
      </c>
      <c r="AG5" s="21">
        <f t="shared" ca="1" si="1"/>
        <v>200</v>
      </c>
      <c r="AH5" s="21">
        <f t="shared" ca="1" si="2"/>
        <v>976</v>
      </c>
      <c r="AI5" s="154">
        <f t="shared" ca="1" si="3"/>
        <v>-8.2657999999999997E-6</v>
      </c>
      <c r="AJ5" s="154">
        <f t="shared" ca="1" si="4"/>
        <v>-3.7749999999999999E-7</v>
      </c>
      <c r="AK5" s="154">
        <f ca="1">AVERAGE(INDIRECT("K"&amp;AD5):INDIRECT("K"&amp;AD6-1))</f>
        <v>1.333E-3</v>
      </c>
      <c r="AL5" s="154">
        <f ca="1">AVERAGE(INDIRECT("L"&amp;AD5):INDIRECT("L"&amp;AD6-1))</f>
        <v>4.5649999999999998E-5</v>
      </c>
      <c r="AM5" s="154">
        <f t="shared" ca="1" si="5"/>
        <v>1.3337814373052281E-3</v>
      </c>
      <c r="AN5" s="21"/>
      <c r="AO5" s="154">
        <f ca="1">STDEV(INDIRECT("K"&amp;AD5):INDIRECT("K"&amp;AD6-1))</f>
        <v>1.4142135623738961E-7</v>
      </c>
    </row>
    <row r="6" spans="1:41" ht="14.25" customHeight="1">
      <c r="A6" s="21" t="s">
        <v>268</v>
      </c>
      <c r="B6" s="21" t="s">
        <v>259</v>
      </c>
      <c r="C6" s="21">
        <v>0</v>
      </c>
      <c r="D6" s="21">
        <v>200</v>
      </c>
      <c r="E6" s="21">
        <v>976</v>
      </c>
      <c r="F6" s="21" t="s">
        <v>260</v>
      </c>
      <c r="G6" s="154">
        <v>2.7558000000000001E-3</v>
      </c>
      <c r="H6" s="154">
        <v>9.1700000000000006E-5</v>
      </c>
      <c r="I6" s="154">
        <v>-8.2657999999999997E-6</v>
      </c>
      <c r="J6" s="154">
        <v>-3.7749999999999999E-7</v>
      </c>
      <c r="K6" s="154">
        <v>2.764E-3</v>
      </c>
      <c r="L6" s="154">
        <v>9.2100000000000003E-5</v>
      </c>
      <c r="M6" s="155">
        <v>1.91</v>
      </c>
      <c r="N6" s="21">
        <v>0</v>
      </c>
      <c r="O6" s="154">
        <v>0</v>
      </c>
      <c r="P6" s="154">
        <v>0</v>
      </c>
      <c r="Q6" s="21">
        <v>1</v>
      </c>
      <c r="R6" s="154">
        <v>2.764E-5</v>
      </c>
      <c r="S6" s="154">
        <v>9.2050000000000002E-7</v>
      </c>
      <c r="T6" s="21">
        <v>3</v>
      </c>
      <c r="U6" s="21">
        <v>0</v>
      </c>
      <c r="V6" s="21">
        <v>0</v>
      </c>
      <c r="W6" s="156" t="s">
        <v>269</v>
      </c>
      <c r="X6" s="21" t="s">
        <v>262</v>
      </c>
      <c r="Y6" s="21" t="s">
        <v>263</v>
      </c>
      <c r="Z6" s="21"/>
      <c r="AA6" s="21"/>
      <c r="AB6" s="21"/>
      <c r="AC6" s="21"/>
      <c r="AD6" s="21">
        <v>10</v>
      </c>
      <c r="AE6" s="21">
        <v>5</v>
      </c>
      <c r="AF6" s="21" t="str">
        <f t="shared" ca="1" si="0"/>
        <v>101-0.2</v>
      </c>
      <c r="AG6" s="21">
        <f t="shared" ca="1" si="1"/>
        <v>200</v>
      </c>
      <c r="AH6" s="21">
        <f t="shared" ca="1" si="2"/>
        <v>976</v>
      </c>
      <c r="AI6" s="154">
        <f t="shared" ca="1" si="3"/>
        <v>-8.2657999999999997E-6</v>
      </c>
      <c r="AJ6" s="154">
        <f t="shared" ca="1" si="4"/>
        <v>-3.7749999999999999E-7</v>
      </c>
      <c r="AK6" s="154">
        <f ca="1">AVERAGE(INDIRECT("K"&amp;AD6):INDIRECT("K"&amp;AD7-1))</f>
        <v>1.5580500000000001E-3</v>
      </c>
      <c r="AL6" s="154">
        <f ca="1">AVERAGE(INDIRECT("L"&amp;AD6):INDIRECT("L"&amp;AD7-1))</f>
        <v>5.1950000000000002E-5</v>
      </c>
      <c r="AM6" s="154">
        <f t="shared" ca="1" si="5"/>
        <v>1.5589158428215425E-3</v>
      </c>
      <c r="AN6" s="21"/>
      <c r="AO6" s="154">
        <f ca="1">STDEV(INDIRECT("K"&amp;AD6):INDIRECT("K"&amp;AD7-1))</f>
        <v>7.0710678118694807E-8</v>
      </c>
    </row>
    <row r="7" spans="1:41" ht="14.25" customHeight="1">
      <c r="A7" s="21" t="s">
        <v>268</v>
      </c>
      <c r="B7" s="21" t="s">
        <v>259</v>
      </c>
      <c r="C7" s="21">
        <v>0</v>
      </c>
      <c r="D7" s="21">
        <v>200</v>
      </c>
      <c r="E7" s="21">
        <v>976</v>
      </c>
      <c r="F7" s="21" t="s">
        <v>260</v>
      </c>
      <c r="G7" s="154">
        <v>2.7558999999999999E-3</v>
      </c>
      <c r="H7" s="154">
        <v>9.1600000000000004E-5</v>
      </c>
      <c r="I7" s="154">
        <v>-8.2657999999999997E-6</v>
      </c>
      <c r="J7" s="154">
        <v>-3.7749999999999999E-7</v>
      </c>
      <c r="K7" s="154">
        <v>2.7642000000000001E-3</v>
      </c>
      <c r="L7" s="154">
        <v>9.1899999999999998E-5</v>
      </c>
      <c r="M7" s="155">
        <v>1.9</v>
      </c>
      <c r="N7" s="21">
        <v>0</v>
      </c>
      <c r="O7" s="154">
        <v>0</v>
      </c>
      <c r="P7" s="154">
        <v>0</v>
      </c>
      <c r="Q7" s="21">
        <v>1</v>
      </c>
      <c r="R7" s="154">
        <v>2.7642000000000001E-5</v>
      </c>
      <c r="S7" s="154">
        <v>9.1940000000000004E-7</v>
      </c>
      <c r="T7" s="21">
        <v>3</v>
      </c>
      <c r="U7" s="21">
        <v>0</v>
      </c>
      <c r="V7" s="21">
        <v>0</v>
      </c>
      <c r="W7" s="156" t="s">
        <v>270</v>
      </c>
      <c r="X7" s="21" t="s">
        <v>262</v>
      </c>
      <c r="Y7" s="21" t="s">
        <v>263</v>
      </c>
      <c r="Z7" s="21"/>
      <c r="AA7" s="21"/>
      <c r="AB7" s="21"/>
      <c r="AC7" s="21"/>
      <c r="AD7" s="21">
        <v>12</v>
      </c>
      <c r="AE7" s="21">
        <v>6</v>
      </c>
      <c r="AF7" s="21" t="str">
        <f t="shared" ca="1" si="0"/>
        <v>101-&lt;0.2</v>
      </c>
      <c r="AG7" s="21">
        <f t="shared" ca="1" si="1"/>
        <v>200</v>
      </c>
      <c r="AH7" s="21">
        <f t="shared" ca="1" si="2"/>
        <v>976</v>
      </c>
      <c r="AI7" s="154">
        <f t="shared" ca="1" si="3"/>
        <v>-8.2657999999999997E-6</v>
      </c>
      <c r="AJ7" s="154">
        <f t="shared" ca="1" si="4"/>
        <v>-3.7749999999999999E-7</v>
      </c>
      <c r="AK7" s="154">
        <f ca="1">AVERAGE(INDIRECT("K"&amp;AD7):INDIRECT("K"&amp;AD8-1))</f>
        <v>3.48095E-3</v>
      </c>
      <c r="AL7" s="154">
        <f ca="1">AVERAGE(INDIRECT("L"&amp;AD7):INDIRECT("L"&amp;AD8-1))</f>
        <v>1.0865E-4</v>
      </c>
      <c r="AM7" s="154">
        <f t="shared" ca="1" si="5"/>
        <v>3.4826452195134664E-3</v>
      </c>
      <c r="AN7" s="21"/>
      <c r="AO7" s="154">
        <f ca="1">STDEV(INDIRECT("K"&amp;AD7):INDIRECT("K"&amp;AD8-1))</f>
        <v>6.3639610306779324E-7</v>
      </c>
    </row>
    <row r="8" spans="1:41" ht="14.25" customHeight="1">
      <c r="A8" s="21" t="s">
        <v>271</v>
      </c>
      <c r="B8" s="21" t="s">
        <v>259</v>
      </c>
      <c r="C8" s="21">
        <v>0</v>
      </c>
      <c r="D8" s="21">
        <v>200</v>
      </c>
      <c r="E8" s="21">
        <v>976</v>
      </c>
      <c r="F8" s="21" t="s">
        <v>260</v>
      </c>
      <c r="G8" s="154">
        <v>1.3247999999999999E-3</v>
      </c>
      <c r="H8" s="154">
        <v>4.5200000000000001E-5</v>
      </c>
      <c r="I8" s="154">
        <v>-8.2657999999999997E-6</v>
      </c>
      <c r="J8" s="154">
        <v>-3.7749999999999999E-7</v>
      </c>
      <c r="K8" s="154">
        <v>1.3331E-3</v>
      </c>
      <c r="L8" s="154">
        <v>4.5599999999999997E-5</v>
      </c>
      <c r="M8" s="155">
        <v>1.96</v>
      </c>
      <c r="N8" s="21">
        <v>0</v>
      </c>
      <c r="O8" s="154">
        <v>0</v>
      </c>
      <c r="P8" s="154">
        <v>0</v>
      </c>
      <c r="Q8" s="21">
        <v>1</v>
      </c>
      <c r="R8" s="154">
        <v>1.3331E-5</v>
      </c>
      <c r="S8" s="154">
        <v>4.5620000000000002E-7</v>
      </c>
      <c r="T8" s="21">
        <v>3</v>
      </c>
      <c r="U8" s="21">
        <v>0</v>
      </c>
      <c r="V8" s="21">
        <v>0</v>
      </c>
      <c r="W8" s="156" t="s">
        <v>272</v>
      </c>
      <c r="X8" s="21" t="s">
        <v>262</v>
      </c>
      <c r="Y8" s="21" t="s">
        <v>263</v>
      </c>
      <c r="Z8" s="21"/>
      <c r="AA8" s="21"/>
      <c r="AB8" s="21"/>
      <c r="AC8" s="21"/>
      <c r="AD8" s="21">
        <v>14</v>
      </c>
      <c r="AE8" s="21">
        <v>7</v>
      </c>
      <c r="AF8" s="21" t="str">
        <f t="shared" ca="1" si="0"/>
        <v>102-ALL</v>
      </c>
      <c r="AG8" s="21">
        <f t="shared" ca="1" si="1"/>
        <v>200</v>
      </c>
      <c r="AH8" s="21">
        <f t="shared" ca="1" si="2"/>
        <v>976</v>
      </c>
      <c r="AI8" s="154">
        <f t="shared" ca="1" si="3"/>
        <v>-8.2657999999999997E-6</v>
      </c>
      <c r="AJ8" s="154">
        <f t="shared" ca="1" si="4"/>
        <v>-3.7749999999999999E-7</v>
      </c>
      <c r="AK8" s="154">
        <f ca="1">AVERAGE(INDIRECT("K"&amp;AD8):INDIRECT("K"&amp;AD9-1))</f>
        <v>9.2585499999999995E-4</v>
      </c>
      <c r="AL8" s="154">
        <f ca="1">AVERAGE(INDIRECT("L"&amp;AD8):INDIRECT("L"&amp;AD9-1))</f>
        <v>3.3974999999999999E-5</v>
      </c>
      <c r="AM8" s="154">
        <f t="shared" ca="1" si="5"/>
        <v>9.2647816037400466E-4</v>
      </c>
      <c r="AN8" s="21"/>
      <c r="AO8" s="154">
        <f ca="1">STDEV(INDIRECT("K"&amp;AD8):INDIRECT("K"&amp;AD9-1))</f>
        <v>3.04055915910173E-7</v>
      </c>
    </row>
    <row r="9" spans="1:41" ht="14.25" customHeight="1">
      <c r="A9" s="21" t="s">
        <v>271</v>
      </c>
      <c r="B9" s="21" t="s">
        <v>259</v>
      </c>
      <c r="C9" s="21">
        <v>0</v>
      </c>
      <c r="D9" s="21">
        <v>200</v>
      </c>
      <c r="E9" s="21">
        <v>976</v>
      </c>
      <c r="F9" s="21" t="s">
        <v>260</v>
      </c>
      <c r="G9" s="154">
        <v>1.3246E-3</v>
      </c>
      <c r="H9" s="154">
        <v>4.5300000000000003E-5</v>
      </c>
      <c r="I9" s="154">
        <v>-8.2657999999999997E-6</v>
      </c>
      <c r="J9" s="154">
        <v>-3.7749999999999999E-7</v>
      </c>
      <c r="K9" s="154">
        <v>1.3328999999999999E-3</v>
      </c>
      <c r="L9" s="154">
        <v>4.57E-5</v>
      </c>
      <c r="M9" s="155">
        <v>1.96</v>
      </c>
      <c r="N9" s="21">
        <v>0</v>
      </c>
      <c r="O9" s="154">
        <v>0</v>
      </c>
      <c r="P9" s="154">
        <v>0</v>
      </c>
      <c r="Q9" s="21">
        <v>1</v>
      </c>
      <c r="R9" s="154">
        <v>1.3329000000000001E-5</v>
      </c>
      <c r="S9" s="154">
        <v>4.566E-7</v>
      </c>
      <c r="T9" s="21">
        <v>3</v>
      </c>
      <c r="U9" s="21">
        <v>0</v>
      </c>
      <c r="V9" s="21">
        <v>0</v>
      </c>
      <c r="W9" s="156" t="s">
        <v>273</v>
      </c>
      <c r="X9" s="21" t="s">
        <v>262</v>
      </c>
      <c r="Y9" s="21" t="s">
        <v>263</v>
      </c>
      <c r="Z9" s="21"/>
      <c r="AA9" s="21"/>
      <c r="AB9" s="21"/>
      <c r="AC9" s="21"/>
      <c r="AD9" s="21">
        <v>16</v>
      </c>
      <c r="AE9" s="21">
        <v>8</v>
      </c>
      <c r="AF9" s="21" t="str">
        <f t="shared" ca="1" si="0"/>
        <v>102-0.8</v>
      </c>
      <c r="AG9" s="21">
        <f t="shared" ca="1" si="1"/>
        <v>200</v>
      </c>
      <c r="AH9" s="21">
        <f t="shared" ca="1" si="2"/>
        <v>976</v>
      </c>
      <c r="AI9" s="154">
        <f t="shared" ca="1" si="3"/>
        <v>-8.2657999999999997E-6</v>
      </c>
      <c r="AJ9" s="154">
        <f t="shared" ca="1" si="4"/>
        <v>-3.7749999999999999E-7</v>
      </c>
      <c r="AK9" s="154">
        <f ca="1">AVERAGE(INDIRECT("K"&amp;AD9):INDIRECT("K"&amp;AD10-1))</f>
        <v>2.6584999999999998E-3</v>
      </c>
      <c r="AL9" s="154">
        <f ca="1">AVERAGE(INDIRECT("L"&amp;AD9):INDIRECT("L"&amp;AD10-1))</f>
        <v>9.5000000000000005E-5</v>
      </c>
      <c r="AM9" s="154">
        <f t="shared" ca="1" si="5"/>
        <v>2.6601968442203669E-3</v>
      </c>
      <c r="AN9" s="21"/>
      <c r="AO9" s="154">
        <f ca="1">STDEV(INDIRECT("K"&amp;AD9):INDIRECT("K"&amp;AD10-1))</f>
        <v>0</v>
      </c>
    </row>
    <row r="10" spans="1:41" ht="14.25" customHeight="1">
      <c r="A10" s="21" t="s">
        <v>274</v>
      </c>
      <c r="B10" s="21" t="s">
        <v>259</v>
      </c>
      <c r="C10" s="21">
        <v>0</v>
      </c>
      <c r="D10" s="21">
        <v>200</v>
      </c>
      <c r="E10" s="21">
        <v>976</v>
      </c>
      <c r="F10" s="21" t="s">
        <v>260</v>
      </c>
      <c r="G10" s="154">
        <v>1.5498E-3</v>
      </c>
      <c r="H10" s="154">
        <v>5.1600000000000001E-5</v>
      </c>
      <c r="I10" s="154">
        <v>-8.2657999999999997E-6</v>
      </c>
      <c r="J10" s="154">
        <v>-3.7749999999999999E-7</v>
      </c>
      <c r="K10" s="154">
        <v>1.5581E-3</v>
      </c>
      <c r="L10" s="154">
        <v>5.1999999999999997E-5</v>
      </c>
      <c r="M10" s="155">
        <v>1.91</v>
      </c>
      <c r="N10" s="21">
        <v>0</v>
      </c>
      <c r="O10" s="154">
        <v>0</v>
      </c>
      <c r="P10" s="154">
        <v>0</v>
      </c>
      <c r="Q10" s="21">
        <v>1</v>
      </c>
      <c r="R10" s="154">
        <v>1.5580999999999999E-5</v>
      </c>
      <c r="S10" s="154">
        <v>5.2020000000000001E-7</v>
      </c>
      <c r="T10" s="21">
        <v>3</v>
      </c>
      <c r="U10" s="21">
        <v>0</v>
      </c>
      <c r="V10" s="21">
        <v>0</v>
      </c>
      <c r="W10" s="156" t="s">
        <v>275</v>
      </c>
      <c r="X10" s="21" t="s">
        <v>262</v>
      </c>
      <c r="Y10" s="21" t="s">
        <v>263</v>
      </c>
      <c r="Z10" s="21"/>
      <c r="AA10" s="21"/>
      <c r="AB10" s="21"/>
      <c r="AC10" s="21"/>
      <c r="AD10" s="21">
        <v>18</v>
      </c>
      <c r="AE10" s="21">
        <v>9</v>
      </c>
      <c r="AF10" s="21" t="str">
        <f t="shared" ca="1" si="0"/>
        <v>102-0.6</v>
      </c>
      <c r="AG10" s="21">
        <f t="shared" ca="1" si="1"/>
        <v>200</v>
      </c>
      <c r="AH10" s="21">
        <f t="shared" ca="1" si="2"/>
        <v>976</v>
      </c>
      <c r="AI10" s="154">
        <f t="shared" ca="1" si="3"/>
        <v>-8.2657999999999997E-6</v>
      </c>
      <c r="AJ10" s="154">
        <f t="shared" ca="1" si="4"/>
        <v>-3.7749999999999999E-7</v>
      </c>
      <c r="AK10" s="154">
        <f ca="1">AVERAGE(INDIRECT("K"&amp;AD10):INDIRECT("K"&amp;AD11-1))</f>
        <v>1.4599999999999999E-3</v>
      </c>
      <c r="AL10" s="154">
        <f ca="1">AVERAGE(INDIRECT("L"&amp;AD10):INDIRECT("L"&amp;AD11-1))</f>
        <v>5.3100000000000003E-5</v>
      </c>
      <c r="AM10" s="154">
        <f t="shared" ca="1" si="5"/>
        <v>1.460965300751527E-3</v>
      </c>
      <c r="AN10" s="21"/>
      <c r="AO10" s="154">
        <f ca="1">STDEV(INDIRECT("K"&amp;AD10):INDIRECT("K"&amp;AD11-1))</f>
        <v>2.8284271247462586E-7</v>
      </c>
    </row>
    <row r="11" spans="1:41" ht="14.25" customHeight="1">
      <c r="A11" s="21" t="s">
        <v>274</v>
      </c>
      <c r="B11" s="21" t="s">
        <v>259</v>
      </c>
      <c r="C11" s="21">
        <v>0</v>
      </c>
      <c r="D11" s="21">
        <v>200</v>
      </c>
      <c r="E11" s="21">
        <v>976</v>
      </c>
      <c r="F11" s="21" t="s">
        <v>260</v>
      </c>
      <c r="G11" s="154">
        <v>1.5498E-3</v>
      </c>
      <c r="H11" s="154">
        <v>5.1499999999999998E-5</v>
      </c>
      <c r="I11" s="154">
        <v>-8.2657999999999997E-6</v>
      </c>
      <c r="J11" s="154">
        <v>-3.7749999999999999E-7</v>
      </c>
      <c r="K11" s="154">
        <v>1.5579999999999999E-3</v>
      </c>
      <c r="L11" s="154">
        <v>5.1900000000000001E-5</v>
      </c>
      <c r="M11" s="155">
        <v>1.91</v>
      </c>
      <c r="N11" s="21">
        <v>0</v>
      </c>
      <c r="O11" s="154">
        <v>0</v>
      </c>
      <c r="P11" s="154">
        <v>0</v>
      </c>
      <c r="Q11" s="21">
        <v>1</v>
      </c>
      <c r="R11" s="154">
        <v>1.558E-5</v>
      </c>
      <c r="S11" s="154">
        <v>5.186E-7</v>
      </c>
      <c r="T11" s="21">
        <v>3</v>
      </c>
      <c r="U11" s="21">
        <v>0</v>
      </c>
      <c r="V11" s="21">
        <v>0</v>
      </c>
      <c r="W11" s="156" t="s">
        <v>276</v>
      </c>
      <c r="X11" s="21" t="s">
        <v>262</v>
      </c>
      <c r="Y11" s="21" t="s">
        <v>263</v>
      </c>
      <c r="Z11" s="21"/>
      <c r="AA11" s="21"/>
      <c r="AB11" s="21"/>
      <c r="AC11" s="21"/>
      <c r="AD11" s="21">
        <v>20</v>
      </c>
      <c r="AE11" s="21">
        <v>10</v>
      </c>
      <c r="AF11" s="21" t="str">
        <f t="shared" ca="1" si="0"/>
        <v>102-0.4</v>
      </c>
      <c r="AG11" s="21">
        <f t="shared" ca="1" si="1"/>
        <v>200</v>
      </c>
      <c r="AH11" s="21">
        <f t="shared" ca="1" si="2"/>
        <v>976</v>
      </c>
      <c r="AI11" s="154">
        <f t="shared" ca="1" si="3"/>
        <v>-8.2657999999999997E-6</v>
      </c>
      <c r="AJ11" s="154">
        <f t="shared" ca="1" si="4"/>
        <v>-3.7749999999999999E-7</v>
      </c>
      <c r="AK11" s="154">
        <f ca="1">AVERAGE(INDIRECT("K"&amp;AD11):INDIRECT("K"&amp;AD12-1))</f>
        <v>8.8354999999999998E-4</v>
      </c>
      <c r="AL11" s="154">
        <f ca="1">AVERAGE(INDIRECT("L"&amp;AD11):INDIRECT("L"&amp;AD12-1))</f>
        <v>3.1850000000000002E-5</v>
      </c>
      <c r="AM11" s="154">
        <f t="shared" ca="1" si="5"/>
        <v>8.8412387423935116E-4</v>
      </c>
      <c r="AN11" s="21"/>
      <c r="AO11" s="154">
        <f ca="1">STDEV(INDIRECT("K"&amp;AD11):INDIRECT("K"&amp;AD12-1))</f>
        <v>5.6568542494894512E-8</v>
      </c>
    </row>
    <row r="12" spans="1:41" ht="14.25" customHeight="1">
      <c r="A12" s="21" t="s">
        <v>277</v>
      </c>
      <c r="B12" s="21" t="s">
        <v>259</v>
      </c>
      <c r="C12" s="21">
        <v>0</v>
      </c>
      <c r="D12" s="21">
        <v>200</v>
      </c>
      <c r="E12" s="21">
        <v>976</v>
      </c>
      <c r="F12" s="21" t="s">
        <v>260</v>
      </c>
      <c r="G12" s="154">
        <v>3.4730999999999998E-3</v>
      </c>
      <c r="H12" s="154">
        <v>1.087E-4</v>
      </c>
      <c r="I12" s="154">
        <v>-8.2657999999999997E-6</v>
      </c>
      <c r="J12" s="154">
        <v>-3.7749999999999999E-7</v>
      </c>
      <c r="K12" s="154">
        <v>3.4813999999999999E-3</v>
      </c>
      <c r="L12" s="154">
        <v>1.091E-4</v>
      </c>
      <c r="M12" s="155">
        <v>1.79</v>
      </c>
      <c r="N12" s="21">
        <v>0</v>
      </c>
      <c r="O12" s="154">
        <v>0</v>
      </c>
      <c r="P12" s="154">
        <v>0</v>
      </c>
      <c r="Q12" s="21">
        <v>1</v>
      </c>
      <c r="R12" s="154">
        <v>3.4814000000000002E-5</v>
      </c>
      <c r="S12" s="154">
        <v>1.0906E-6</v>
      </c>
      <c r="T12" s="21">
        <v>4</v>
      </c>
      <c r="U12" s="21">
        <v>0</v>
      </c>
      <c r="V12" s="21">
        <v>0</v>
      </c>
      <c r="W12" s="156" t="s">
        <v>278</v>
      </c>
      <c r="X12" s="21" t="s">
        <v>262</v>
      </c>
      <c r="Y12" s="21" t="s">
        <v>263</v>
      </c>
      <c r="Z12" s="21"/>
      <c r="AA12" s="21"/>
      <c r="AB12" s="21"/>
      <c r="AC12" s="21"/>
      <c r="AD12" s="21">
        <v>22</v>
      </c>
      <c r="AE12" s="21">
        <v>11</v>
      </c>
      <c r="AF12" s="21" t="str">
        <f t="shared" ca="1" si="0"/>
        <v>102-0.2</v>
      </c>
      <c r="AG12" s="21">
        <f t="shared" ca="1" si="1"/>
        <v>200</v>
      </c>
      <c r="AH12" s="21">
        <f t="shared" ca="1" si="2"/>
        <v>976</v>
      </c>
      <c r="AI12" s="154">
        <f t="shared" ca="1" si="3"/>
        <v>-8.2657999999999997E-6</v>
      </c>
      <c r="AJ12" s="154">
        <f t="shared" ca="1" si="4"/>
        <v>-3.7749999999999999E-7</v>
      </c>
      <c r="AK12" s="154">
        <f ca="1">AVERAGE(INDIRECT("K"&amp;AD12):INDIRECT("K"&amp;AD13-1))</f>
        <v>7.2756999999999997E-4</v>
      </c>
      <c r="AL12" s="154">
        <f ca="1">AVERAGE(INDIRECT("L"&amp;AD12):INDIRECT("L"&amp;AD13-1))</f>
        <v>2.6148000000000001E-5</v>
      </c>
      <c r="AM12" s="154">
        <f t="shared" ca="1" si="5"/>
        <v>7.2803971238113096E-4</v>
      </c>
      <c r="AN12" s="21"/>
      <c r="AO12" s="154">
        <f ca="1">STDEV(INDIRECT("K"&amp;AD12):INDIRECT("K"&amp;AD13-1))</f>
        <v>7.0710678118694807E-8</v>
      </c>
    </row>
    <row r="13" spans="1:41" ht="14.25" customHeight="1">
      <c r="A13" s="21" t="s">
        <v>277</v>
      </c>
      <c r="B13" s="21" t="s">
        <v>259</v>
      </c>
      <c r="C13" s="21">
        <v>0</v>
      </c>
      <c r="D13" s="21">
        <v>200</v>
      </c>
      <c r="E13" s="21">
        <v>976</v>
      </c>
      <c r="F13" s="21" t="s">
        <v>260</v>
      </c>
      <c r="G13" s="154">
        <v>3.4721999999999999E-3</v>
      </c>
      <c r="H13" s="154">
        <v>1.078E-4</v>
      </c>
      <c r="I13" s="154">
        <v>-8.2657999999999997E-6</v>
      </c>
      <c r="J13" s="154">
        <v>-3.7749999999999999E-7</v>
      </c>
      <c r="K13" s="154">
        <v>3.4805000000000001E-3</v>
      </c>
      <c r="L13" s="154">
        <v>1.082E-4</v>
      </c>
      <c r="M13" s="155">
        <v>1.78</v>
      </c>
      <c r="N13" s="21">
        <v>0</v>
      </c>
      <c r="O13" s="154">
        <v>0</v>
      </c>
      <c r="P13" s="154">
        <v>0</v>
      </c>
      <c r="Q13" s="21">
        <v>1</v>
      </c>
      <c r="R13" s="154">
        <v>3.4805000000000003E-5</v>
      </c>
      <c r="S13" s="154">
        <v>1.082E-6</v>
      </c>
      <c r="T13" s="21">
        <v>4</v>
      </c>
      <c r="U13" s="21">
        <v>0</v>
      </c>
      <c r="V13" s="21">
        <v>0</v>
      </c>
      <c r="W13" s="156" t="s">
        <v>279</v>
      </c>
      <c r="X13" s="21" t="s">
        <v>262</v>
      </c>
      <c r="Y13" s="21" t="s">
        <v>263</v>
      </c>
      <c r="Z13" s="21"/>
      <c r="AA13" s="21"/>
      <c r="AB13" s="21"/>
      <c r="AC13" s="21"/>
      <c r="AD13" s="21">
        <v>24</v>
      </c>
      <c r="AE13" s="21">
        <v>12</v>
      </c>
      <c r="AF13" s="21" t="str">
        <f t="shared" ca="1" si="0"/>
        <v>102-&lt;0.2</v>
      </c>
      <c r="AG13" s="21">
        <f t="shared" ca="1" si="1"/>
        <v>200</v>
      </c>
      <c r="AH13" s="21">
        <f t="shared" ca="1" si="2"/>
        <v>976</v>
      </c>
      <c r="AI13" s="154">
        <f t="shared" ca="1" si="3"/>
        <v>-8.2657999999999997E-6</v>
      </c>
      <c r="AJ13" s="154">
        <f t="shared" ca="1" si="4"/>
        <v>-3.7749999999999999E-7</v>
      </c>
      <c r="AK13" s="154">
        <f ca="1">AVERAGE(INDIRECT("K"&amp;AD13):INDIRECT("K"&amp;AD14-1))</f>
        <v>1.4049499999999999E-3</v>
      </c>
      <c r="AL13" s="154">
        <f ca="1">AVERAGE(INDIRECT("L"&amp;AD13):INDIRECT("L"&amp;AD14-1))</f>
        <v>4.8349999999999996E-5</v>
      </c>
      <c r="AM13" s="154">
        <f t="shared" ca="1" si="5"/>
        <v>1.4057817131404148E-3</v>
      </c>
      <c r="AN13" s="21"/>
      <c r="AO13" s="154">
        <f ca="1">STDEV(INDIRECT("K"&amp;AD13):INDIRECT("K"&amp;AD14-1))</f>
        <v>7.0710678118694807E-8</v>
      </c>
    </row>
    <row r="14" spans="1:41" ht="14.25" customHeight="1">
      <c r="A14" s="21" t="s">
        <v>280</v>
      </c>
      <c r="B14" s="21" t="s">
        <v>259</v>
      </c>
      <c r="C14" s="21">
        <v>0</v>
      </c>
      <c r="D14" s="21">
        <v>200</v>
      </c>
      <c r="E14" s="21">
        <v>976</v>
      </c>
      <c r="F14" s="21" t="s">
        <v>260</v>
      </c>
      <c r="G14" s="154">
        <v>9.1737000000000003E-4</v>
      </c>
      <c r="H14" s="154">
        <v>3.3589E-5</v>
      </c>
      <c r="I14" s="154">
        <v>-8.2657999999999997E-6</v>
      </c>
      <c r="J14" s="154">
        <v>-3.7749999999999999E-7</v>
      </c>
      <c r="K14" s="154">
        <v>9.2564000000000003E-4</v>
      </c>
      <c r="L14" s="154">
        <v>3.3966E-5</v>
      </c>
      <c r="M14" s="157">
        <v>2.1</v>
      </c>
      <c r="N14" s="21">
        <v>0</v>
      </c>
      <c r="O14" s="154">
        <v>0</v>
      </c>
      <c r="P14" s="154">
        <v>0</v>
      </c>
      <c r="Q14" s="21">
        <v>1</v>
      </c>
      <c r="R14" s="154">
        <v>9.2564E-6</v>
      </c>
      <c r="S14" s="154">
        <v>3.397E-7</v>
      </c>
      <c r="T14" s="21">
        <v>3</v>
      </c>
      <c r="U14" s="21">
        <v>0</v>
      </c>
      <c r="V14" s="21">
        <v>0</v>
      </c>
      <c r="W14" s="156" t="s">
        <v>281</v>
      </c>
      <c r="X14" s="21" t="s">
        <v>262</v>
      </c>
      <c r="Y14" s="21" t="s">
        <v>263</v>
      </c>
      <c r="Z14" s="21"/>
      <c r="AA14" s="21"/>
      <c r="AB14" s="21"/>
      <c r="AC14" s="21"/>
      <c r="AD14" s="21">
        <v>26</v>
      </c>
      <c r="AE14" s="21">
        <v>13</v>
      </c>
      <c r="AF14" s="21" t="str">
        <f t="shared" ca="1" si="0"/>
        <v>103-ALL</v>
      </c>
      <c r="AG14" s="21">
        <f t="shared" ca="1" si="1"/>
        <v>200</v>
      </c>
      <c r="AH14" s="21">
        <f t="shared" ca="1" si="2"/>
        <v>976</v>
      </c>
      <c r="AI14" s="154">
        <f t="shared" ca="1" si="3"/>
        <v>-8.2657999999999997E-6</v>
      </c>
      <c r="AJ14" s="154">
        <f t="shared" ca="1" si="4"/>
        <v>-3.7749999999999999E-7</v>
      </c>
      <c r="AK14" s="154">
        <f ca="1">AVERAGE(INDIRECT("K"&amp;AD14):INDIRECT("K"&amp;AD15-1))</f>
        <v>9.2868500000000006E-4</v>
      </c>
      <c r="AL14" s="154">
        <f ca="1">AVERAGE(INDIRECT("L"&amp;AD14):INDIRECT("L"&amp;AD15-1))</f>
        <v>3.62035E-5</v>
      </c>
      <c r="AM14" s="154">
        <f t="shared" ca="1" si="5"/>
        <v>9.2939040377940747E-4</v>
      </c>
      <c r="AN14" s="21"/>
      <c r="AO14" s="154">
        <f ca="1">STDEV(INDIRECT("K"&amp;AD14):INDIRECT("K"&amp;AD15-1))</f>
        <v>2.6162950903907878E-7</v>
      </c>
    </row>
    <row r="15" spans="1:41" ht="14.25" customHeight="1">
      <c r="A15" s="21" t="s">
        <v>280</v>
      </c>
      <c r="B15" s="21" t="s">
        <v>259</v>
      </c>
      <c r="C15" s="21">
        <v>0</v>
      </c>
      <c r="D15" s="21">
        <v>200</v>
      </c>
      <c r="E15" s="21">
        <v>976</v>
      </c>
      <c r="F15" s="21" t="s">
        <v>260</v>
      </c>
      <c r="G15" s="154">
        <v>9.1781000000000002E-4</v>
      </c>
      <c r="H15" s="154">
        <v>3.3606000000000003E-5</v>
      </c>
      <c r="I15" s="154">
        <v>-8.2657999999999997E-6</v>
      </c>
      <c r="J15" s="154">
        <v>-3.7749999999999999E-7</v>
      </c>
      <c r="K15" s="154">
        <v>9.2606999999999997E-4</v>
      </c>
      <c r="L15" s="154">
        <v>3.3983999999999999E-5</v>
      </c>
      <c r="M15" s="157">
        <v>2.1</v>
      </c>
      <c r="N15" s="21">
        <v>0</v>
      </c>
      <c r="O15" s="154">
        <v>0</v>
      </c>
      <c r="P15" s="154">
        <v>0</v>
      </c>
      <c r="Q15" s="21">
        <v>1</v>
      </c>
      <c r="R15" s="154">
        <v>9.2606999999999993E-6</v>
      </c>
      <c r="S15" s="154">
        <v>3.3980000000000001E-7</v>
      </c>
      <c r="T15" s="21">
        <v>3</v>
      </c>
      <c r="U15" s="21">
        <v>0</v>
      </c>
      <c r="V15" s="21">
        <v>0</v>
      </c>
      <c r="W15" s="156" t="s">
        <v>282</v>
      </c>
      <c r="X15" s="21" t="s">
        <v>262</v>
      </c>
      <c r="Y15" s="21" t="s">
        <v>263</v>
      </c>
      <c r="Z15" s="21"/>
      <c r="AA15" s="21"/>
      <c r="AB15" s="21"/>
      <c r="AC15" s="21"/>
      <c r="AD15" s="21">
        <v>28</v>
      </c>
      <c r="AE15" s="21">
        <v>14</v>
      </c>
      <c r="AF15" s="21" t="str">
        <f t="shared" ca="1" si="0"/>
        <v>103-0.8</v>
      </c>
      <c r="AG15" s="21">
        <f t="shared" ca="1" si="1"/>
        <v>200</v>
      </c>
      <c r="AH15" s="21">
        <f t="shared" ca="1" si="2"/>
        <v>976</v>
      </c>
      <c r="AI15" s="154">
        <f t="shared" ca="1" si="3"/>
        <v>-8.2657999999999997E-6</v>
      </c>
      <c r="AJ15" s="154">
        <f t="shared" ca="1" si="4"/>
        <v>-3.7749999999999999E-7</v>
      </c>
      <c r="AK15" s="154">
        <f ca="1">AVERAGE(INDIRECT("K"&amp;AD15):INDIRECT("K"&amp;AD16-1))</f>
        <v>2.1199499999999998E-3</v>
      </c>
      <c r="AL15" s="154">
        <f ca="1">AVERAGE(INDIRECT("L"&amp;AD15):INDIRECT("L"&amp;AD16-1))</f>
        <v>7.7449999999999999E-5</v>
      </c>
      <c r="AM15" s="154">
        <f t="shared" ca="1" si="5"/>
        <v>2.1213643027542437E-3</v>
      </c>
      <c r="AN15" s="21"/>
      <c r="AO15" s="154">
        <f ca="1">STDEV(INDIRECT("K"&amp;AD15):INDIRECT("K"&amp;AD16-1))</f>
        <v>7.071067811854148E-8</v>
      </c>
    </row>
    <row r="16" spans="1:41" ht="14.25" customHeight="1">
      <c r="A16" s="21" t="s">
        <v>283</v>
      </c>
      <c r="B16" s="21" t="s">
        <v>259</v>
      </c>
      <c r="C16" s="21">
        <v>0</v>
      </c>
      <c r="D16" s="21">
        <v>200</v>
      </c>
      <c r="E16" s="21">
        <v>976</v>
      </c>
      <c r="F16" s="21" t="s">
        <v>260</v>
      </c>
      <c r="G16" s="154">
        <v>2.6502000000000001E-3</v>
      </c>
      <c r="H16" s="154">
        <v>9.4400000000000004E-5</v>
      </c>
      <c r="I16" s="154">
        <v>-8.2657999999999997E-6</v>
      </c>
      <c r="J16" s="154">
        <v>-3.7749999999999999E-7</v>
      </c>
      <c r="K16" s="154">
        <v>2.6584999999999998E-3</v>
      </c>
      <c r="L16" s="154">
        <v>9.48E-5</v>
      </c>
      <c r="M16" s="157">
        <v>2.04</v>
      </c>
      <c r="N16" s="21">
        <v>0</v>
      </c>
      <c r="O16" s="154">
        <v>0</v>
      </c>
      <c r="P16" s="154">
        <v>0</v>
      </c>
      <c r="Q16" s="21">
        <v>1</v>
      </c>
      <c r="R16" s="154">
        <v>2.6585E-5</v>
      </c>
      <c r="S16" s="154">
        <v>9.4799999999999997E-7</v>
      </c>
      <c r="T16" s="21">
        <v>3</v>
      </c>
      <c r="U16" s="21">
        <v>0</v>
      </c>
      <c r="V16" s="21">
        <v>0</v>
      </c>
      <c r="W16" s="156" t="s">
        <v>284</v>
      </c>
      <c r="X16" s="21" t="s">
        <v>262</v>
      </c>
      <c r="Y16" s="21" t="s">
        <v>263</v>
      </c>
      <c r="Z16" s="21"/>
      <c r="AA16" s="21"/>
      <c r="AB16" s="21"/>
      <c r="AC16" s="21"/>
      <c r="AD16" s="21">
        <v>30</v>
      </c>
      <c r="AE16" s="21">
        <v>15</v>
      </c>
      <c r="AF16" s="21" t="str">
        <f t="shared" ca="1" si="0"/>
        <v>103-0.6</v>
      </c>
      <c r="AG16" s="21">
        <f t="shared" ca="1" si="1"/>
        <v>200</v>
      </c>
      <c r="AH16" s="21">
        <f t="shared" ca="1" si="2"/>
        <v>976</v>
      </c>
      <c r="AI16" s="154">
        <f t="shared" ca="1" si="3"/>
        <v>-8.2657999999999997E-6</v>
      </c>
      <c r="AJ16" s="154">
        <f t="shared" ca="1" si="4"/>
        <v>-3.7749999999999999E-7</v>
      </c>
      <c r="AK16" s="154">
        <f ca="1">AVERAGE(INDIRECT("K"&amp;AD16):INDIRECT("K"&amp;AD17-1))</f>
        <v>1.1689999999999999E-3</v>
      </c>
      <c r="AL16" s="154">
        <f ca="1">AVERAGE(INDIRECT("L"&amp;AD16):INDIRECT("L"&amp;AD17-1))</f>
        <v>4.5300000000000003E-5</v>
      </c>
      <c r="AM16" s="154">
        <f t="shared" ca="1" si="5"/>
        <v>1.1698773824636494E-3</v>
      </c>
      <c r="AN16" s="21"/>
      <c r="AO16" s="154">
        <f ca="1">STDEV(INDIRECT("K"&amp;AD16):INDIRECT("K"&amp;AD17-1))</f>
        <v>1.4142135623723627E-7</v>
      </c>
    </row>
    <row r="17" spans="1:41" ht="14.25" customHeight="1">
      <c r="A17" s="21" t="s">
        <v>283</v>
      </c>
      <c r="B17" s="21" t="s">
        <v>259</v>
      </c>
      <c r="C17" s="21">
        <v>0</v>
      </c>
      <c r="D17" s="21">
        <v>200</v>
      </c>
      <c r="E17" s="21">
        <v>976</v>
      </c>
      <c r="F17" s="21" t="s">
        <v>260</v>
      </c>
      <c r="G17" s="154">
        <v>2.6503E-3</v>
      </c>
      <c r="H17" s="154">
        <v>9.48E-5</v>
      </c>
      <c r="I17" s="154">
        <v>-8.2657999999999997E-6</v>
      </c>
      <c r="J17" s="154">
        <v>-3.7749999999999999E-7</v>
      </c>
      <c r="K17" s="154">
        <v>2.6584999999999998E-3</v>
      </c>
      <c r="L17" s="154">
        <v>9.5199999999999997E-5</v>
      </c>
      <c r="M17" s="155">
        <v>2.0499999999999998</v>
      </c>
      <c r="N17" s="21">
        <v>0</v>
      </c>
      <c r="O17" s="154">
        <v>0</v>
      </c>
      <c r="P17" s="154">
        <v>0</v>
      </c>
      <c r="Q17" s="21">
        <v>1</v>
      </c>
      <c r="R17" s="154">
        <v>2.6585E-5</v>
      </c>
      <c r="S17" s="154">
        <v>9.5209999999999996E-7</v>
      </c>
      <c r="T17" s="21">
        <v>3</v>
      </c>
      <c r="U17" s="21">
        <v>0</v>
      </c>
      <c r="V17" s="21">
        <v>0</v>
      </c>
      <c r="W17" s="156" t="s">
        <v>285</v>
      </c>
      <c r="X17" s="21" t="s">
        <v>262</v>
      </c>
      <c r="Y17" s="21" t="s">
        <v>263</v>
      </c>
      <c r="Z17" s="21"/>
      <c r="AA17" s="21"/>
      <c r="AB17" s="21"/>
      <c r="AC17" s="21"/>
      <c r="AD17" s="21">
        <v>32</v>
      </c>
      <c r="AE17" s="21">
        <v>16</v>
      </c>
      <c r="AF17" s="21" t="str">
        <f t="shared" ca="1" si="0"/>
        <v>103-0.4</v>
      </c>
      <c r="AG17" s="21">
        <f t="shared" ca="1" si="1"/>
        <v>200</v>
      </c>
      <c r="AH17" s="21">
        <f t="shared" ca="1" si="2"/>
        <v>976</v>
      </c>
      <c r="AI17" s="154">
        <f t="shared" ca="1" si="3"/>
        <v>-8.2657999999999997E-6</v>
      </c>
      <c r="AJ17" s="154">
        <f t="shared" ca="1" si="4"/>
        <v>-3.7749999999999999E-7</v>
      </c>
      <c r="AK17" s="154">
        <f ca="1">AVERAGE(INDIRECT("K"&amp;AD17):INDIRECT("K"&amp;AD18-1))</f>
        <v>8.8160499999999993E-4</v>
      </c>
      <c r="AL17" s="154">
        <f ca="1">AVERAGE(INDIRECT("L"&amp;AD17):INDIRECT("L"&amp;AD18-1))</f>
        <v>3.3452499999999999E-5</v>
      </c>
      <c r="AM17" s="154">
        <f t="shared" ca="1" si="5"/>
        <v>8.8223944923203812E-4</v>
      </c>
      <c r="AN17" s="21"/>
      <c r="AO17" s="154">
        <f ca="1">STDEV(INDIRECT("K"&amp;AD17):INDIRECT("K"&amp;AD18-1))</f>
        <v>1.2020815280168916E-7</v>
      </c>
    </row>
    <row r="18" spans="1:41" ht="14.25" customHeight="1">
      <c r="A18" s="21" t="s">
        <v>286</v>
      </c>
      <c r="B18" s="21" t="s">
        <v>259</v>
      </c>
      <c r="C18" s="21">
        <v>0</v>
      </c>
      <c r="D18" s="21">
        <v>200</v>
      </c>
      <c r="E18" s="21">
        <v>976</v>
      </c>
      <c r="F18" s="21" t="s">
        <v>260</v>
      </c>
      <c r="G18" s="154">
        <v>1.4515999999999999E-3</v>
      </c>
      <c r="H18" s="154">
        <v>5.2899999999999998E-5</v>
      </c>
      <c r="I18" s="154">
        <v>-8.2657999999999997E-6</v>
      </c>
      <c r="J18" s="154">
        <v>-3.7749999999999999E-7</v>
      </c>
      <c r="K18" s="154">
        <v>1.4598E-3</v>
      </c>
      <c r="L18" s="154">
        <v>5.3199999999999999E-5</v>
      </c>
      <c r="M18" s="155">
        <v>2.09</v>
      </c>
      <c r="N18" s="21">
        <v>0</v>
      </c>
      <c r="O18" s="154">
        <v>0</v>
      </c>
      <c r="P18" s="154">
        <v>0</v>
      </c>
      <c r="Q18" s="21">
        <v>1</v>
      </c>
      <c r="R18" s="154">
        <v>1.4598E-5</v>
      </c>
      <c r="S18" s="154">
        <v>5.3229999999999997E-7</v>
      </c>
      <c r="T18" s="21">
        <v>3</v>
      </c>
      <c r="U18" s="21">
        <v>0</v>
      </c>
      <c r="V18" s="21">
        <v>0</v>
      </c>
      <c r="W18" s="156" t="s">
        <v>287</v>
      </c>
      <c r="X18" s="21" t="s">
        <v>262</v>
      </c>
      <c r="Y18" s="21" t="s">
        <v>263</v>
      </c>
      <c r="Z18" s="21"/>
      <c r="AA18" s="21"/>
      <c r="AB18" s="21"/>
      <c r="AC18" s="21"/>
      <c r="AD18" s="21">
        <v>34</v>
      </c>
      <c r="AE18" s="21">
        <v>17</v>
      </c>
      <c r="AF18" s="21" t="str">
        <f t="shared" ca="1" si="0"/>
        <v>103-0.2</v>
      </c>
      <c r="AG18" s="21">
        <f t="shared" ca="1" si="1"/>
        <v>200</v>
      </c>
      <c r="AH18" s="21">
        <f t="shared" ca="1" si="2"/>
        <v>976</v>
      </c>
      <c r="AI18" s="154">
        <f t="shared" ca="1" si="3"/>
        <v>-8.2657999999999997E-6</v>
      </c>
      <c r="AJ18" s="154">
        <f t="shared" ca="1" si="4"/>
        <v>-3.7749999999999999E-7</v>
      </c>
      <c r="AK18" s="154">
        <f ca="1">AVERAGE(INDIRECT("K"&amp;AD18):INDIRECT("K"&amp;AD19-1))</f>
        <v>9.0879999999999997E-4</v>
      </c>
      <c r="AL18" s="154">
        <f ca="1">AVERAGE(INDIRECT("L"&amp;AD18):INDIRECT("L"&amp;AD19-1))</f>
        <v>3.3879999999999994E-5</v>
      </c>
      <c r="AM18" s="154">
        <f t="shared" ca="1" si="5"/>
        <v>9.0943130273814525E-4</v>
      </c>
      <c r="AN18" s="21"/>
      <c r="AO18" s="154">
        <f ca="1">STDEV(INDIRECT("K"&amp;AD18):INDIRECT("K"&amp;AD19-1))</f>
        <v>5.6568542494894512E-8</v>
      </c>
    </row>
    <row r="19" spans="1:41" ht="14.25" customHeight="1">
      <c r="A19" s="21" t="s">
        <v>286</v>
      </c>
      <c r="B19" s="21" t="s">
        <v>259</v>
      </c>
      <c r="C19" s="21">
        <v>0</v>
      </c>
      <c r="D19" s="21">
        <v>200</v>
      </c>
      <c r="E19" s="21">
        <v>976</v>
      </c>
      <c r="F19" s="21" t="s">
        <v>260</v>
      </c>
      <c r="G19" s="154">
        <v>1.4518999999999999E-3</v>
      </c>
      <c r="H19" s="154">
        <v>5.27E-5</v>
      </c>
      <c r="I19" s="154">
        <v>-8.2657999999999997E-6</v>
      </c>
      <c r="J19" s="154">
        <v>-3.7749999999999999E-7</v>
      </c>
      <c r="K19" s="154">
        <v>1.4602E-3</v>
      </c>
      <c r="L19" s="154">
        <v>5.3000000000000001E-5</v>
      </c>
      <c r="M19" s="157">
        <v>2.08</v>
      </c>
      <c r="N19" s="21">
        <v>0</v>
      </c>
      <c r="O19" s="154">
        <v>0</v>
      </c>
      <c r="P19" s="154">
        <v>0</v>
      </c>
      <c r="Q19" s="21">
        <v>1</v>
      </c>
      <c r="R19" s="154">
        <v>1.4602E-5</v>
      </c>
      <c r="S19" s="154">
        <v>5.3040000000000004E-7</v>
      </c>
      <c r="T19" s="21">
        <v>3</v>
      </c>
      <c r="U19" s="21">
        <v>0</v>
      </c>
      <c r="V19" s="21">
        <v>0</v>
      </c>
      <c r="W19" s="156" t="s">
        <v>288</v>
      </c>
      <c r="X19" s="21" t="s">
        <v>262</v>
      </c>
      <c r="Y19" s="21" t="s">
        <v>263</v>
      </c>
      <c r="Z19" s="21"/>
      <c r="AA19" s="21"/>
      <c r="AB19" s="21"/>
      <c r="AC19" s="21"/>
      <c r="AD19" s="21">
        <v>36</v>
      </c>
      <c r="AE19" s="21">
        <v>18</v>
      </c>
      <c r="AF19" s="21" t="str">
        <f t="shared" ca="1" si="0"/>
        <v>103-&lt;0.2</v>
      </c>
      <c r="AG19" s="21">
        <f t="shared" ca="1" si="1"/>
        <v>200</v>
      </c>
      <c r="AH19" s="21">
        <f t="shared" ca="1" si="2"/>
        <v>976</v>
      </c>
      <c r="AI19" s="154">
        <f t="shared" ca="1" si="3"/>
        <v>-8.2657999999999997E-6</v>
      </c>
      <c r="AJ19" s="154">
        <f t="shared" ca="1" si="4"/>
        <v>-3.7749999999999999E-7</v>
      </c>
      <c r="AK19" s="154">
        <f ca="1">AVERAGE(INDIRECT("K"&amp;AD19):INDIRECT("K"&amp;AD20-1))</f>
        <v>1.5244500000000001E-3</v>
      </c>
      <c r="AL19" s="154">
        <f ca="1">AVERAGE(INDIRECT("L"&amp;AD19):INDIRECT("L"&amp;AD20-1))</f>
        <v>5.465E-5</v>
      </c>
      <c r="AM19" s="154">
        <f t="shared" ca="1" si="5"/>
        <v>1.5254292592578656E-3</v>
      </c>
      <c r="AN19" s="21"/>
      <c r="AO19" s="154">
        <f ca="1">STDEV(INDIRECT("K"&amp;AD19):INDIRECT("K"&amp;AD20-1))</f>
        <v>7.0710678118694807E-8</v>
      </c>
    </row>
    <row r="20" spans="1:41" ht="14.25" customHeight="1">
      <c r="A20" s="21" t="s">
        <v>289</v>
      </c>
      <c r="B20" s="21" t="s">
        <v>259</v>
      </c>
      <c r="C20" s="21">
        <v>0</v>
      </c>
      <c r="D20" s="21">
        <v>200</v>
      </c>
      <c r="E20" s="21">
        <v>976</v>
      </c>
      <c r="F20" s="21" t="s">
        <v>260</v>
      </c>
      <c r="G20" s="154">
        <v>8.7524E-4</v>
      </c>
      <c r="H20" s="154">
        <v>3.1402000000000002E-5</v>
      </c>
      <c r="I20" s="154">
        <v>-8.2657999999999997E-6</v>
      </c>
      <c r="J20" s="154">
        <v>-3.7749999999999999E-7</v>
      </c>
      <c r="K20" s="154">
        <v>8.8351E-4</v>
      </c>
      <c r="L20" s="154">
        <v>3.1779000000000002E-5</v>
      </c>
      <c r="M20" s="155">
        <v>2.06</v>
      </c>
      <c r="N20" s="21">
        <v>0</v>
      </c>
      <c r="O20" s="154">
        <v>0</v>
      </c>
      <c r="P20" s="154">
        <v>0</v>
      </c>
      <c r="Q20" s="21">
        <v>1</v>
      </c>
      <c r="R20" s="154">
        <v>8.8350999999999995E-6</v>
      </c>
      <c r="S20" s="154">
        <v>3.178E-7</v>
      </c>
      <c r="T20" s="21">
        <v>3</v>
      </c>
      <c r="U20" s="21">
        <v>0</v>
      </c>
      <c r="V20" s="21">
        <v>0</v>
      </c>
      <c r="W20" s="156" t="s">
        <v>290</v>
      </c>
      <c r="X20" s="21" t="s">
        <v>262</v>
      </c>
      <c r="Y20" s="21" t="s">
        <v>263</v>
      </c>
      <c r="Z20" s="21"/>
      <c r="AA20" s="21"/>
      <c r="AB20" s="21"/>
      <c r="AC20" s="21"/>
      <c r="AD20" s="21">
        <v>38</v>
      </c>
      <c r="AE20" s="21">
        <v>19</v>
      </c>
      <c r="AF20" s="21" t="str">
        <f t="shared" ca="1" si="0"/>
        <v>104-ALL</v>
      </c>
      <c r="AG20" s="21">
        <f t="shared" ca="1" si="1"/>
        <v>200</v>
      </c>
      <c r="AH20" s="21">
        <f t="shared" ca="1" si="2"/>
        <v>976</v>
      </c>
      <c r="AI20" s="154">
        <f t="shared" ca="1" si="3"/>
        <v>-8.2657999999999997E-6</v>
      </c>
      <c r="AJ20" s="154">
        <f t="shared" ca="1" si="4"/>
        <v>-3.7749999999999999E-7</v>
      </c>
      <c r="AK20" s="154">
        <f ca="1">AVERAGE(INDIRECT("K"&amp;AD20):INDIRECT("K"&amp;AD21-1))</f>
        <v>6.8674000000000003E-4</v>
      </c>
      <c r="AL20" s="154">
        <f ca="1">AVERAGE(INDIRECT("L"&amp;AD20):INDIRECT("L"&amp;AD21-1))</f>
        <v>2.5408499999999999E-5</v>
      </c>
      <c r="AM20" s="154">
        <f t="shared" ca="1" si="5"/>
        <v>6.8720988022019159E-4</v>
      </c>
      <c r="AN20" s="21"/>
      <c r="AO20" s="154">
        <f ca="1">STDEV(INDIRECT("K"&amp;AD20):INDIRECT("K"&amp;AD21-1))</f>
        <v>2.8284271247447256E-8</v>
      </c>
    </row>
    <row r="21" spans="1:41" ht="14.25" customHeight="1">
      <c r="A21" s="21" t="s">
        <v>289</v>
      </c>
      <c r="B21" s="21" t="s">
        <v>259</v>
      </c>
      <c r="C21" s="21">
        <v>0</v>
      </c>
      <c r="D21" s="21">
        <v>200</v>
      </c>
      <c r="E21" s="21">
        <v>976</v>
      </c>
      <c r="F21" s="21" t="s">
        <v>260</v>
      </c>
      <c r="G21" s="154">
        <v>8.7531999999999996E-4</v>
      </c>
      <c r="H21" s="154">
        <v>3.1542999999999999E-5</v>
      </c>
      <c r="I21" s="154">
        <v>-8.2657999999999997E-6</v>
      </c>
      <c r="J21" s="154">
        <v>-3.7749999999999999E-7</v>
      </c>
      <c r="K21" s="154">
        <v>8.8358999999999996E-4</v>
      </c>
      <c r="L21" s="154">
        <v>3.1921000000000002E-5</v>
      </c>
      <c r="M21" s="155">
        <v>2.0699999999999998</v>
      </c>
      <c r="N21" s="21">
        <v>0</v>
      </c>
      <c r="O21" s="21">
        <v>0</v>
      </c>
      <c r="P21" s="21">
        <v>0</v>
      </c>
      <c r="Q21" s="21">
        <v>1</v>
      </c>
      <c r="R21" s="21">
        <v>8.8358999999999995E-6</v>
      </c>
      <c r="S21" s="21">
        <v>3.192E-7</v>
      </c>
      <c r="T21" s="21">
        <v>3</v>
      </c>
      <c r="U21" s="21">
        <v>0</v>
      </c>
      <c r="V21" s="21">
        <v>0</v>
      </c>
      <c r="W21" s="156" t="s">
        <v>291</v>
      </c>
      <c r="X21" s="21" t="s">
        <v>262</v>
      </c>
      <c r="Y21" s="21" t="s">
        <v>263</v>
      </c>
      <c r="Z21" s="21"/>
      <c r="AA21" s="21"/>
      <c r="AB21" s="21"/>
      <c r="AC21" s="21"/>
      <c r="AD21" s="21">
        <v>40</v>
      </c>
      <c r="AE21" s="21">
        <v>20</v>
      </c>
      <c r="AF21" s="21" t="str">
        <f t="shared" ca="1" si="0"/>
        <v>104-0.8</v>
      </c>
      <c r="AG21" s="21">
        <f t="shared" ca="1" si="1"/>
        <v>200</v>
      </c>
      <c r="AH21" s="21">
        <f t="shared" ca="1" si="2"/>
        <v>976</v>
      </c>
      <c r="AI21" s="154">
        <f t="shared" ca="1" si="3"/>
        <v>-8.2657999999999997E-6</v>
      </c>
      <c r="AJ21" s="154">
        <f t="shared" ca="1" si="4"/>
        <v>-3.7749999999999999E-7</v>
      </c>
      <c r="AK21" s="154">
        <f ca="1">AVERAGE(INDIRECT("K"&amp;AD21):INDIRECT("K"&amp;AD22-1))</f>
        <v>1.4822500000000001E-3</v>
      </c>
      <c r="AL21" s="154">
        <f ca="1">AVERAGE(INDIRECT("L"&amp;AD21):INDIRECT("L"&amp;AD22-1))</f>
        <v>4.9299999999999999E-5</v>
      </c>
      <c r="AM21" s="154">
        <f t="shared" ca="1" si="5"/>
        <v>1.4830696384526252E-3</v>
      </c>
      <c r="AN21" s="21"/>
      <c r="AO21" s="154">
        <f ca="1">STDEV(INDIRECT("K"&amp;AD21):INDIRECT("K"&amp;AD22-1))</f>
        <v>2.1213203435593108E-7</v>
      </c>
    </row>
    <row r="22" spans="1:41" ht="14.25" customHeight="1">
      <c r="A22" s="21" t="s">
        <v>292</v>
      </c>
      <c r="B22" s="21" t="s">
        <v>259</v>
      </c>
      <c r="C22" s="21">
        <v>0</v>
      </c>
      <c r="D22" s="21">
        <v>200</v>
      </c>
      <c r="E22" s="21">
        <v>976</v>
      </c>
      <c r="F22" s="21" t="s">
        <v>260</v>
      </c>
      <c r="G22" s="154">
        <v>7.1935E-4</v>
      </c>
      <c r="H22" s="154">
        <v>2.5629000000000001E-5</v>
      </c>
      <c r="I22" s="154">
        <v>-8.2657999999999997E-6</v>
      </c>
      <c r="J22" s="154">
        <v>-3.7749999999999999E-7</v>
      </c>
      <c r="K22" s="154">
        <v>7.2762E-4</v>
      </c>
      <c r="L22" s="154">
        <v>2.6006000000000001E-5</v>
      </c>
      <c r="M22" s="155">
        <v>2.0499999999999998</v>
      </c>
      <c r="N22" s="21">
        <v>0</v>
      </c>
      <c r="O22" s="21">
        <v>0</v>
      </c>
      <c r="P22" s="21">
        <v>0</v>
      </c>
      <c r="Q22" s="21">
        <v>1</v>
      </c>
      <c r="R22" s="21">
        <v>7.2761999999999999E-6</v>
      </c>
      <c r="S22" s="21">
        <v>2.6010000000000001E-7</v>
      </c>
      <c r="T22" s="21">
        <v>3</v>
      </c>
      <c r="U22" s="21">
        <v>0</v>
      </c>
      <c r="V22" s="21">
        <v>0</v>
      </c>
      <c r="W22" s="156" t="s">
        <v>293</v>
      </c>
      <c r="X22" s="21" t="s">
        <v>262</v>
      </c>
      <c r="Y22" s="21" t="s">
        <v>263</v>
      </c>
      <c r="Z22" s="21"/>
      <c r="AA22" s="21"/>
      <c r="AB22" s="21"/>
      <c r="AC22" s="21"/>
      <c r="AD22" s="21">
        <v>42</v>
      </c>
      <c r="AE22" s="21">
        <v>21</v>
      </c>
      <c r="AF22" s="21" t="str">
        <f t="shared" ca="1" si="0"/>
        <v>104-0.6</v>
      </c>
      <c r="AG22" s="21">
        <f t="shared" ca="1" si="1"/>
        <v>200</v>
      </c>
      <c r="AH22" s="21">
        <f t="shared" ca="1" si="2"/>
        <v>976</v>
      </c>
      <c r="AI22" s="154">
        <f t="shared" ca="1" si="3"/>
        <v>-8.2657999999999997E-6</v>
      </c>
      <c r="AJ22" s="154">
        <f t="shared" ca="1" si="4"/>
        <v>-3.7749999999999999E-7</v>
      </c>
      <c r="AK22" s="154">
        <f ca="1">AVERAGE(INDIRECT("K"&amp;AD22):INDIRECT("K"&amp;AD23-1))</f>
        <v>6.0143499999999999E-4</v>
      </c>
      <c r="AL22" s="154">
        <f ca="1">AVERAGE(INDIRECT("L"&amp;AD22):INDIRECT("L"&amp;AD23-1))</f>
        <v>2.2918E-5</v>
      </c>
      <c r="AM22" s="154">
        <f t="shared" ca="1" si="5"/>
        <v>6.0187149288614761E-4</v>
      </c>
      <c r="AN22" s="21"/>
      <c r="AO22" s="154">
        <f ca="1">STDEV(INDIRECT("K"&amp;AD22):INDIRECT("K"&amp;AD23-1))</f>
        <v>7.0710678118234816E-9</v>
      </c>
    </row>
    <row r="23" spans="1:41" ht="14.25" customHeight="1">
      <c r="A23" s="21" t="s">
        <v>292</v>
      </c>
      <c r="B23" s="21" t="s">
        <v>259</v>
      </c>
      <c r="C23" s="21">
        <v>0</v>
      </c>
      <c r="D23" s="21">
        <v>200</v>
      </c>
      <c r="E23" s="21">
        <v>976</v>
      </c>
      <c r="F23" s="21" t="s">
        <v>260</v>
      </c>
      <c r="G23" s="154">
        <v>7.1925999999999999E-4</v>
      </c>
      <c r="H23" s="154">
        <v>2.5913000000000001E-5</v>
      </c>
      <c r="I23" s="154">
        <v>-8.2657999999999997E-6</v>
      </c>
      <c r="J23" s="154">
        <v>-3.7749999999999999E-7</v>
      </c>
      <c r="K23" s="154">
        <v>7.2751999999999995E-4</v>
      </c>
      <c r="L23" s="154">
        <v>2.6290000000000001E-5</v>
      </c>
      <c r="M23" s="155">
        <v>2.0699999999999998</v>
      </c>
      <c r="N23" s="21">
        <v>0</v>
      </c>
      <c r="O23" s="21">
        <v>0</v>
      </c>
      <c r="P23" s="21">
        <v>0</v>
      </c>
      <c r="Q23" s="21">
        <v>1</v>
      </c>
      <c r="R23" s="21">
        <v>7.2752000000000002E-6</v>
      </c>
      <c r="S23" s="21">
        <v>2.629E-7</v>
      </c>
      <c r="T23" s="21">
        <v>3</v>
      </c>
      <c r="U23" s="21">
        <v>0</v>
      </c>
      <c r="V23" s="21">
        <v>0</v>
      </c>
      <c r="W23" s="156" t="s">
        <v>294</v>
      </c>
      <c r="X23" s="21" t="s">
        <v>262</v>
      </c>
      <c r="Y23" s="21" t="s">
        <v>263</v>
      </c>
      <c r="Z23" s="21"/>
      <c r="AA23" s="21"/>
      <c r="AB23" s="21"/>
      <c r="AC23" s="21"/>
      <c r="AD23" s="21">
        <v>44</v>
      </c>
      <c r="AE23" s="21">
        <v>22</v>
      </c>
      <c r="AF23" s="21" t="str">
        <f t="shared" ca="1" si="0"/>
        <v>104-0.4</v>
      </c>
      <c r="AG23" s="21">
        <f t="shared" ca="1" si="1"/>
        <v>200</v>
      </c>
      <c r="AH23" s="21">
        <f t="shared" ca="1" si="2"/>
        <v>976</v>
      </c>
      <c r="AI23" s="154">
        <f t="shared" ca="1" si="3"/>
        <v>-8.2657999999999997E-6</v>
      </c>
      <c r="AJ23" s="154">
        <f t="shared" ca="1" si="4"/>
        <v>-3.7749999999999999E-7</v>
      </c>
      <c r="AK23" s="154">
        <f ca="1">AVERAGE(INDIRECT("K"&amp;AD23):INDIRECT("K"&amp;AD24-1))</f>
        <v>3.3936000000000003E-4</v>
      </c>
      <c r="AL23" s="154">
        <f ca="1">AVERAGE(INDIRECT("L"&amp;AD23):INDIRECT("L"&amp;AD24-1))</f>
        <v>1.3541499999999999E-5</v>
      </c>
      <c r="AM23" s="154">
        <f t="shared" ca="1" si="5"/>
        <v>3.3963006613409543E-4</v>
      </c>
      <c r="AN23" s="21"/>
      <c r="AO23" s="154">
        <f ca="1">STDEV(INDIRECT("K"&amp;AD23):INDIRECT("K"&amp;AD24-1))</f>
        <v>7.0710678118656465E-8</v>
      </c>
    </row>
    <row r="24" spans="1:41" ht="14.25" customHeight="1">
      <c r="A24" s="21" t="s">
        <v>295</v>
      </c>
      <c r="B24" s="21" t="s">
        <v>259</v>
      </c>
      <c r="C24" s="21">
        <v>0</v>
      </c>
      <c r="D24" s="21">
        <v>200</v>
      </c>
      <c r="E24" s="21">
        <v>976</v>
      </c>
      <c r="F24" s="21" t="s">
        <v>260</v>
      </c>
      <c r="G24" s="154">
        <v>1.3966E-3</v>
      </c>
      <c r="H24" s="154">
        <v>4.8099999999999997E-5</v>
      </c>
      <c r="I24" s="154">
        <v>-8.2657999999999997E-6</v>
      </c>
      <c r="J24" s="154">
        <v>-3.7749999999999999E-7</v>
      </c>
      <c r="K24" s="154">
        <v>1.4048999999999999E-3</v>
      </c>
      <c r="L24" s="154">
        <v>4.8399999999999997E-5</v>
      </c>
      <c r="M24" s="155">
        <v>1.97</v>
      </c>
      <c r="N24" s="21">
        <v>0</v>
      </c>
      <c r="O24" s="21">
        <v>0</v>
      </c>
      <c r="P24" s="21">
        <v>0</v>
      </c>
      <c r="Q24" s="21">
        <v>1</v>
      </c>
      <c r="R24" s="21">
        <v>1.4049000000000001E-5</v>
      </c>
      <c r="S24" s="21">
        <v>4.8429999999999996E-7</v>
      </c>
      <c r="T24" s="21">
        <v>3</v>
      </c>
      <c r="U24" s="21">
        <v>0</v>
      </c>
      <c r="V24" s="21">
        <v>0</v>
      </c>
      <c r="W24" s="156" t="s">
        <v>296</v>
      </c>
      <c r="X24" s="21" t="s">
        <v>262</v>
      </c>
      <c r="Y24" s="21" t="s">
        <v>263</v>
      </c>
      <c r="Z24" s="21"/>
      <c r="AA24" s="21"/>
      <c r="AB24" s="21"/>
      <c r="AC24" s="21"/>
      <c r="AD24" s="21">
        <v>46</v>
      </c>
      <c r="AE24" s="21">
        <v>23</v>
      </c>
      <c r="AF24" s="21" t="str">
        <f t="shared" ca="1" si="0"/>
        <v>104-0.2</v>
      </c>
      <c r="AG24" s="21">
        <f t="shared" ca="1" si="1"/>
        <v>200</v>
      </c>
      <c r="AH24" s="21">
        <f t="shared" ca="1" si="2"/>
        <v>976</v>
      </c>
      <c r="AI24" s="154">
        <f t="shared" ca="1" si="3"/>
        <v>-8.2657999999999997E-6</v>
      </c>
      <c r="AJ24" s="154">
        <f t="shared" ca="1" si="4"/>
        <v>-3.7749999999999999E-7</v>
      </c>
      <c r="AK24" s="154">
        <f ca="1">AVERAGE(INDIRECT("K"&amp;AD24):INDIRECT("K"&amp;AD25-1))</f>
        <v>4.64065E-4</v>
      </c>
      <c r="AL24" s="154">
        <f ca="1">AVERAGE(INDIRECT("L"&amp;AD24):INDIRECT("L"&amp;AD25-1))</f>
        <v>1.78915E-5</v>
      </c>
      <c r="AM24" s="154">
        <f t="shared" ca="1" si="5"/>
        <v>4.6440976518291474E-4</v>
      </c>
      <c r="AN24" s="21"/>
      <c r="AO24" s="154">
        <f ca="1">STDEV(INDIRECT("K"&amp;AD24):INDIRECT("K"&amp;AD25-1))</f>
        <v>2.1213203435623775E-8</v>
      </c>
    </row>
    <row r="25" spans="1:41" ht="14.25" customHeight="1">
      <c r="A25" s="21" t="s">
        <v>295</v>
      </c>
      <c r="B25" s="21" t="s">
        <v>259</v>
      </c>
      <c r="C25" s="21">
        <v>0</v>
      </c>
      <c r="D25" s="21">
        <v>200</v>
      </c>
      <c r="E25" s="21">
        <v>976</v>
      </c>
      <c r="F25" s="21" t="s">
        <v>260</v>
      </c>
      <c r="G25" s="154">
        <v>1.3967999999999999E-3</v>
      </c>
      <c r="H25" s="154">
        <v>4.7899999999999999E-5</v>
      </c>
      <c r="I25" s="154">
        <v>-8.2657999999999997E-6</v>
      </c>
      <c r="J25" s="154">
        <v>-3.7749999999999999E-7</v>
      </c>
      <c r="K25" s="154">
        <v>1.405E-3</v>
      </c>
      <c r="L25" s="154">
        <v>4.8300000000000002E-5</v>
      </c>
      <c r="M25" s="155">
        <v>1.97</v>
      </c>
      <c r="N25" s="21">
        <v>0</v>
      </c>
      <c r="O25" s="21">
        <v>0</v>
      </c>
      <c r="P25" s="21">
        <v>0</v>
      </c>
      <c r="Q25" s="21">
        <v>1</v>
      </c>
      <c r="R25" s="21">
        <v>1.4049999999999999E-5</v>
      </c>
      <c r="S25" s="21">
        <v>4.8250000000000004E-7</v>
      </c>
      <c r="T25" s="21">
        <v>3</v>
      </c>
      <c r="U25" s="21">
        <v>0</v>
      </c>
      <c r="V25" s="21">
        <v>0</v>
      </c>
      <c r="W25" s="156" t="s">
        <v>297</v>
      </c>
      <c r="X25" s="21" t="s">
        <v>262</v>
      </c>
      <c r="Y25" s="21" t="s">
        <v>263</v>
      </c>
      <c r="Z25" s="21"/>
      <c r="AA25" s="21"/>
      <c r="AB25" s="21"/>
      <c r="AC25" s="21"/>
      <c r="AD25" s="21">
        <v>48</v>
      </c>
      <c r="AE25" s="21">
        <v>24</v>
      </c>
      <c r="AF25" s="21" t="str">
        <f t="shared" ca="1" si="0"/>
        <v>104-&lt;0.2</v>
      </c>
      <c r="AG25" s="21">
        <f t="shared" ca="1" si="1"/>
        <v>200</v>
      </c>
      <c r="AH25" s="21">
        <f t="shared" ca="1" si="2"/>
        <v>976</v>
      </c>
      <c r="AI25" s="154">
        <f t="shared" ca="1" si="3"/>
        <v>-8.2657999999999997E-6</v>
      </c>
      <c r="AJ25" s="154">
        <f t="shared" ca="1" si="4"/>
        <v>-3.7749999999999999E-7</v>
      </c>
      <c r="AK25" s="154">
        <f ca="1">AVERAGE(INDIRECT("K"&amp;AD25):INDIRECT("K"&amp;AD26-1))</f>
        <v>1.10735E-3</v>
      </c>
      <c r="AL25" s="154">
        <f ca="1">AVERAGE(INDIRECT("L"&amp;AD25):INDIRECT("L"&amp;AD26-1))</f>
        <v>4.0750000000000001E-5</v>
      </c>
      <c r="AM25" s="154">
        <f t="shared" ca="1" si="5"/>
        <v>1.1080995374965193E-3</v>
      </c>
      <c r="AN25" s="21"/>
      <c r="AO25" s="154">
        <f ca="1">STDEV(INDIRECT("K"&amp;AD25):INDIRECT("K"&amp;AD26-1))</f>
        <v>2.1213203435593108E-7</v>
      </c>
    </row>
    <row r="26" spans="1:41" ht="14.25" customHeight="1">
      <c r="A26" s="21" t="s">
        <v>298</v>
      </c>
      <c r="B26" s="21" t="s">
        <v>259</v>
      </c>
      <c r="C26" s="21">
        <v>0</v>
      </c>
      <c r="D26" s="21">
        <v>200</v>
      </c>
      <c r="E26" s="21">
        <v>976</v>
      </c>
      <c r="F26" s="21" t="s">
        <v>260</v>
      </c>
      <c r="G26" s="154">
        <v>9.2024000000000001E-4</v>
      </c>
      <c r="H26" s="154">
        <v>3.5936000000000003E-5</v>
      </c>
      <c r="I26" s="154">
        <v>-8.2657999999999997E-6</v>
      </c>
      <c r="J26" s="154">
        <v>-3.7749999999999999E-7</v>
      </c>
      <c r="K26" s="154">
        <v>9.2849999999999996E-4</v>
      </c>
      <c r="L26" s="154">
        <v>3.6313000000000003E-5</v>
      </c>
      <c r="M26" s="155">
        <v>2.2400000000000002</v>
      </c>
      <c r="N26" s="21">
        <v>0</v>
      </c>
      <c r="O26" s="21">
        <v>0</v>
      </c>
      <c r="P26" s="21">
        <v>0</v>
      </c>
      <c r="Q26" s="21">
        <v>1</v>
      </c>
      <c r="R26" s="21">
        <v>9.285E-6</v>
      </c>
      <c r="S26" s="21">
        <v>3.6310000000000002E-7</v>
      </c>
      <c r="T26" s="21">
        <v>3</v>
      </c>
      <c r="U26" s="21">
        <v>0</v>
      </c>
      <c r="V26" s="21">
        <v>0</v>
      </c>
      <c r="W26" s="156" t="s">
        <v>299</v>
      </c>
      <c r="X26" s="21" t="s">
        <v>262</v>
      </c>
      <c r="Y26" s="21" t="s">
        <v>263</v>
      </c>
      <c r="Z26" s="21"/>
      <c r="AA26" s="21"/>
      <c r="AB26" s="21"/>
      <c r="AC26" s="21"/>
      <c r="AD26" s="21">
        <v>50</v>
      </c>
      <c r="AE26" s="21">
        <v>25</v>
      </c>
      <c r="AF26" s="21" t="str">
        <f t="shared" ca="1" si="0"/>
        <v>105-ALL</v>
      </c>
      <c r="AG26" s="21">
        <f t="shared" ca="1" si="1"/>
        <v>200</v>
      </c>
      <c r="AH26" s="21">
        <f t="shared" ca="1" si="2"/>
        <v>976</v>
      </c>
      <c r="AI26" s="154">
        <f t="shared" ca="1" si="3"/>
        <v>-8.2657999999999997E-6</v>
      </c>
      <c r="AJ26" s="154">
        <f t="shared" ca="1" si="4"/>
        <v>-3.7749999999999999E-7</v>
      </c>
      <c r="AK26" s="154">
        <f ca="1">AVERAGE(INDIRECT("K"&amp;AD26):INDIRECT("K"&amp;AD27-1))</f>
        <v>1.2819999999999999E-3</v>
      </c>
      <c r="AL26" s="154">
        <f ca="1">AVERAGE(INDIRECT("L"&amp;AD26):INDIRECT("L"&amp;AD27-1))</f>
        <v>4.685E-5</v>
      </c>
      <c r="AM26" s="154">
        <f t="shared" ca="1" si="5"/>
        <v>1.2828557683933139E-3</v>
      </c>
      <c r="AN26" s="21"/>
      <c r="AO26" s="154">
        <f ca="1">STDEV(INDIRECT("K"&amp;AD26):INDIRECT("K"&amp;AD27-1))</f>
        <v>0</v>
      </c>
    </row>
    <row r="27" spans="1:41" ht="14.25" customHeight="1">
      <c r="A27" s="21" t="s">
        <v>298</v>
      </c>
      <c r="B27" s="21" t="s">
        <v>259</v>
      </c>
      <c r="C27" s="21">
        <v>0</v>
      </c>
      <c r="D27" s="21">
        <v>200</v>
      </c>
      <c r="E27" s="21">
        <v>976</v>
      </c>
      <c r="F27" s="21" t="s">
        <v>260</v>
      </c>
      <c r="G27" s="154">
        <v>9.2060999999999998E-4</v>
      </c>
      <c r="H27" s="154">
        <v>3.5716000000000002E-5</v>
      </c>
      <c r="I27" s="154">
        <v>-8.2657999999999997E-6</v>
      </c>
      <c r="J27" s="154">
        <v>-3.7749999999999999E-7</v>
      </c>
      <c r="K27" s="154">
        <v>9.2887000000000004E-4</v>
      </c>
      <c r="L27" s="154">
        <v>3.6093999999999997E-5</v>
      </c>
      <c r="M27" s="155">
        <v>2.23</v>
      </c>
      <c r="N27" s="21">
        <v>0</v>
      </c>
      <c r="O27" s="21">
        <v>0</v>
      </c>
      <c r="P27" s="21">
        <v>0</v>
      </c>
      <c r="Q27" s="21">
        <v>1</v>
      </c>
      <c r="R27" s="21">
        <v>9.2886999999999997E-6</v>
      </c>
      <c r="S27" s="21">
        <v>3.6090000000000001E-7</v>
      </c>
      <c r="T27" s="21">
        <v>3</v>
      </c>
      <c r="U27" s="21">
        <v>0</v>
      </c>
      <c r="V27" s="21">
        <v>0</v>
      </c>
      <c r="W27" s="156" t="s">
        <v>300</v>
      </c>
      <c r="X27" s="21" t="s">
        <v>262</v>
      </c>
      <c r="Y27" s="21" t="s">
        <v>263</v>
      </c>
      <c r="Z27" s="21"/>
      <c r="AA27" s="21"/>
      <c r="AB27" s="21"/>
      <c r="AC27" s="21"/>
      <c r="AD27" s="21">
        <v>52</v>
      </c>
      <c r="AE27" s="21">
        <v>26</v>
      </c>
      <c r="AF27" s="21" t="str">
        <f t="shared" ca="1" si="0"/>
        <v>105-0.8</v>
      </c>
      <c r="AG27" s="21">
        <f t="shared" ca="1" si="1"/>
        <v>200</v>
      </c>
      <c r="AH27" s="21">
        <f t="shared" ca="1" si="2"/>
        <v>976</v>
      </c>
      <c r="AI27" s="154">
        <f t="shared" ca="1" si="3"/>
        <v>-8.2657999999999997E-6</v>
      </c>
      <c r="AJ27" s="154">
        <f t="shared" ca="1" si="4"/>
        <v>-3.7749999999999999E-7</v>
      </c>
      <c r="AK27" s="154">
        <f ca="1">AVERAGE(INDIRECT("K"&amp;AD27):INDIRECT("K"&amp;AD28-1))</f>
        <v>1.0425E-3</v>
      </c>
      <c r="AL27" s="154">
        <f ca="1">AVERAGE(INDIRECT("L"&amp;AD27):INDIRECT("L"&amp;AD28-1))</f>
        <v>4.4400000000000002E-5</v>
      </c>
      <c r="AM27" s="154">
        <f t="shared" ca="1" si="5"/>
        <v>1.0434450680318539E-3</v>
      </c>
      <c r="AN27" s="21"/>
      <c r="AO27" s="154">
        <f ca="1">STDEV(INDIRECT("K"&amp;AD27):INDIRECT("K"&amp;AD28-1))</f>
        <v>1.4142135623738961E-7</v>
      </c>
    </row>
    <row r="28" spans="1:41" ht="14.25" customHeight="1">
      <c r="A28" s="21" t="s">
        <v>301</v>
      </c>
      <c r="B28" s="21" t="s">
        <v>259</v>
      </c>
      <c r="C28" s="21">
        <v>0</v>
      </c>
      <c r="D28" s="21">
        <v>200</v>
      </c>
      <c r="E28" s="21">
        <v>976</v>
      </c>
      <c r="F28" s="21" t="s">
        <v>260</v>
      </c>
      <c r="G28" s="154">
        <v>2.1117000000000002E-3</v>
      </c>
      <c r="H28" s="154">
        <v>7.7100000000000004E-5</v>
      </c>
      <c r="I28" s="154">
        <v>-8.2657999999999997E-6</v>
      </c>
      <c r="J28" s="154">
        <v>-3.7749999999999999E-7</v>
      </c>
      <c r="K28" s="154">
        <v>2.1199000000000001E-3</v>
      </c>
      <c r="L28" s="154">
        <v>7.75E-5</v>
      </c>
      <c r="M28" s="155">
        <v>2.09</v>
      </c>
      <c r="N28" s="21">
        <v>0</v>
      </c>
      <c r="O28" s="21">
        <v>0</v>
      </c>
      <c r="P28" s="21">
        <v>0</v>
      </c>
      <c r="Q28" s="21">
        <v>1</v>
      </c>
      <c r="R28" s="21">
        <v>2.1199000000000002E-5</v>
      </c>
      <c r="S28" s="21">
        <v>7.751E-7</v>
      </c>
      <c r="T28" s="21">
        <v>3</v>
      </c>
      <c r="U28" s="21">
        <v>0</v>
      </c>
      <c r="V28" s="21">
        <v>0</v>
      </c>
      <c r="W28" s="156" t="s">
        <v>302</v>
      </c>
      <c r="X28" s="21" t="s">
        <v>262</v>
      </c>
      <c r="Y28" s="21" t="s">
        <v>263</v>
      </c>
      <c r="Z28" s="21"/>
      <c r="AA28" s="21"/>
      <c r="AB28" s="21"/>
      <c r="AC28" s="21"/>
      <c r="AD28" s="21">
        <v>54</v>
      </c>
      <c r="AE28" s="21">
        <v>27</v>
      </c>
      <c r="AF28" s="21" t="str">
        <f t="shared" ca="1" si="0"/>
        <v>105-0.6</v>
      </c>
      <c r="AG28" s="21">
        <f t="shared" ca="1" si="1"/>
        <v>200</v>
      </c>
      <c r="AH28" s="21">
        <f t="shared" ca="1" si="2"/>
        <v>976</v>
      </c>
      <c r="AI28" s="154">
        <f t="shared" ca="1" si="3"/>
        <v>-8.2657999999999997E-6</v>
      </c>
      <c r="AJ28" s="154">
        <f t="shared" ca="1" si="4"/>
        <v>-3.7749999999999999E-7</v>
      </c>
      <c r="AK28" s="154">
        <f ca="1">AVERAGE(INDIRECT("K"&amp;AD28):INDIRECT("K"&amp;AD29-1))</f>
        <v>8.5026000000000003E-4</v>
      </c>
      <c r="AL28" s="154">
        <f ca="1">AVERAGE(INDIRECT("L"&amp;AD28):INDIRECT("L"&amp;AD29-1))</f>
        <v>3.2950499999999996E-5</v>
      </c>
      <c r="AM28" s="154">
        <f t="shared" ca="1" si="5"/>
        <v>8.508982330750547E-4</v>
      </c>
      <c r="AN28" s="21"/>
      <c r="AO28" s="154">
        <f ca="1">STDEV(INDIRECT("K"&amp;AD28):INDIRECT("K"&amp;AD29-1))</f>
        <v>1.8384776310848383E-7</v>
      </c>
    </row>
    <row r="29" spans="1:41" ht="14.25" customHeight="1">
      <c r="A29" s="21" t="s">
        <v>301</v>
      </c>
      <c r="B29" s="21" t="s">
        <v>259</v>
      </c>
      <c r="C29" s="21">
        <v>0</v>
      </c>
      <c r="D29" s="21">
        <v>200</v>
      </c>
      <c r="E29" s="21">
        <v>976</v>
      </c>
      <c r="F29" s="21" t="s">
        <v>260</v>
      </c>
      <c r="G29" s="154">
        <v>2.1117000000000002E-3</v>
      </c>
      <c r="H29" s="154">
        <v>7.7000000000000001E-5</v>
      </c>
      <c r="I29" s="154">
        <v>-8.2657999999999997E-6</v>
      </c>
      <c r="J29" s="154">
        <v>-3.7749999999999999E-7</v>
      </c>
      <c r="K29" s="154">
        <v>2.1199999999999999E-3</v>
      </c>
      <c r="L29" s="154">
        <v>7.7399999999999998E-5</v>
      </c>
      <c r="M29" s="155">
        <v>2.09</v>
      </c>
      <c r="N29" s="21">
        <v>0</v>
      </c>
      <c r="O29" s="21">
        <v>0</v>
      </c>
      <c r="P29" s="21">
        <v>0</v>
      </c>
      <c r="Q29" s="21">
        <v>1</v>
      </c>
      <c r="R29" s="21">
        <v>2.12E-5</v>
      </c>
      <c r="S29" s="21">
        <v>7.7349999999999998E-7</v>
      </c>
      <c r="T29" s="21">
        <v>3</v>
      </c>
      <c r="U29" s="21">
        <v>0</v>
      </c>
      <c r="V29" s="21">
        <v>0</v>
      </c>
      <c r="W29" s="156" t="s">
        <v>303</v>
      </c>
      <c r="X29" s="21" t="s">
        <v>262</v>
      </c>
      <c r="Y29" s="21" t="s">
        <v>263</v>
      </c>
      <c r="Z29" s="21"/>
      <c r="AA29" s="21"/>
      <c r="AB29" s="21"/>
      <c r="AC29" s="21"/>
      <c r="AD29" s="21">
        <v>56</v>
      </c>
      <c r="AE29" s="21">
        <v>28</v>
      </c>
      <c r="AF29" s="21" t="str">
        <f t="shared" ca="1" si="0"/>
        <v>105-0.4</v>
      </c>
      <c r="AG29" s="21">
        <f t="shared" ca="1" si="1"/>
        <v>200</v>
      </c>
      <c r="AH29" s="21">
        <f t="shared" ca="1" si="2"/>
        <v>976</v>
      </c>
      <c r="AI29" s="154">
        <f t="shared" ca="1" si="3"/>
        <v>-8.2657999999999997E-6</v>
      </c>
      <c r="AJ29" s="154">
        <f t="shared" ca="1" si="4"/>
        <v>-3.7749999999999999E-7</v>
      </c>
      <c r="AK29" s="154">
        <f ca="1">AVERAGE(INDIRECT("K"&amp;AD29):INDIRECT("K"&amp;AD30-1))</f>
        <v>6.6228000000000001E-4</v>
      </c>
      <c r="AL29" s="154">
        <f ca="1">AVERAGE(INDIRECT("L"&amp;AD29):INDIRECT("L"&amp;AD30-1))</f>
        <v>2.5588500000000001E-5</v>
      </c>
      <c r="AM29" s="154">
        <f t="shared" ca="1" si="5"/>
        <v>6.627741468496263E-4</v>
      </c>
      <c r="AN29" s="21"/>
      <c r="AO29" s="154">
        <f ca="1">STDEV(INDIRECT("K"&amp;AD29):INDIRECT("K"&amp;AD30-1))</f>
        <v>1.1313708498978902E-7</v>
      </c>
    </row>
    <row r="30" spans="1:41" ht="14.25" customHeight="1">
      <c r="A30" s="21" t="s">
        <v>304</v>
      </c>
      <c r="B30" s="21" t="s">
        <v>259</v>
      </c>
      <c r="C30" s="21">
        <v>0</v>
      </c>
      <c r="D30" s="21">
        <v>200</v>
      </c>
      <c r="E30" s="21">
        <v>976</v>
      </c>
      <c r="F30" s="21" t="s">
        <v>260</v>
      </c>
      <c r="G30" s="154">
        <v>1.1608E-3</v>
      </c>
      <c r="H30" s="154">
        <v>4.5000000000000003E-5</v>
      </c>
      <c r="I30" s="154">
        <v>-8.2657999999999997E-6</v>
      </c>
      <c r="J30" s="154">
        <v>-3.7749999999999999E-7</v>
      </c>
      <c r="K30" s="154">
        <v>1.1691E-3</v>
      </c>
      <c r="L30" s="154">
        <v>4.5300000000000003E-5</v>
      </c>
      <c r="M30" s="155">
        <v>2.2200000000000002</v>
      </c>
      <c r="N30" s="21">
        <v>0</v>
      </c>
      <c r="O30" s="21">
        <v>0</v>
      </c>
      <c r="P30" s="21">
        <v>0</v>
      </c>
      <c r="Q30" s="21">
        <v>1</v>
      </c>
      <c r="R30" s="21">
        <v>1.1691E-5</v>
      </c>
      <c r="S30" s="21">
        <v>4.5340000000000002E-7</v>
      </c>
      <c r="T30" s="21">
        <v>3</v>
      </c>
      <c r="U30" s="21">
        <v>0</v>
      </c>
      <c r="V30" s="21">
        <v>0</v>
      </c>
      <c r="W30" s="156" t="s">
        <v>305</v>
      </c>
      <c r="X30" s="21" t="s">
        <v>262</v>
      </c>
      <c r="Y30" s="21" t="s">
        <v>263</v>
      </c>
      <c r="Z30" s="21"/>
      <c r="AA30" s="21"/>
      <c r="AB30" s="21"/>
      <c r="AC30" s="21"/>
      <c r="AD30" s="21">
        <v>58</v>
      </c>
      <c r="AE30" s="21">
        <v>29</v>
      </c>
      <c r="AF30" s="21" t="str">
        <f t="shared" ca="1" si="0"/>
        <v>105-0.2</v>
      </c>
      <c r="AG30" s="21">
        <f t="shared" ca="1" si="1"/>
        <v>200</v>
      </c>
      <c r="AH30" s="21">
        <f t="shared" ca="1" si="2"/>
        <v>976</v>
      </c>
      <c r="AI30" s="154">
        <f t="shared" ca="1" si="3"/>
        <v>-8.2657999999999997E-6</v>
      </c>
      <c r="AJ30" s="154">
        <f t="shared" ca="1" si="4"/>
        <v>-3.7749999999999999E-7</v>
      </c>
      <c r="AK30" s="154">
        <f ca="1">AVERAGE(INDIRECT("K"&amp;AD30):INDIRECT("K"&amp;AD31-1))</f>
        <v>9.7440999999999999E-4</v>
      </c>
      <c r="AL30" s="154">
        <f ca="1">AVERAGE(INDIRECT("L"&amp;AD30):INDIRECT("L"&amp;AD31-1))</f>
        <v>3.66765E-5</v>
      </c>
      <c r="AM30" s="154">
        <f t="shared" ca="1" si="5"/>
        <v>9.7510000192403343E-4</v>
      </c>
      <c r="AN30" s="21"/>
      <c r="AO30" s="154">
        <f ca="1">STDEV(INDIRECT("K"&amp;AD30):INDIRECT("K"&amp;AD31-1))</f>
        <v>5.6568542494894512E-8</v>
      </c>
    </row>
    <row r="31" spans="1:41" ht="14.25" customHeight="1">
      <c r="A31" s="21" t="s">
        <v>304</v>
      </c>
      <c r="B31" s="21" t="s">
        <v>259</v>
      </c>
      <c r="C31" s="21">
        <v>0</v>
      </c>
      <c r="D31" s="21">
        <v>200</v>
      </c>
      <c r="E31" s="21">
        <v>976</v>
      </c>
      <c r="F31" s="21" t="s">
        <v>260</v>
      </c>
      <c r="G31" s="154">
        <v>1.1607E-3</v>
      </c>
      <c r="H31" s="154">
        <v>4.49E-5</v>
      </c>
      <c r="I31" s="154">
        <v>-8.2657999999999997E-6</v>
      </c>
      <c r="J31" s="154">
        <v>-3.7749999999999999E-7</v>
      </c>
      <c r="K31" s="154">
        <v>1.1689000000000001E-3</v>
      </c>
      <c r="L31" s="154">
        <v>4.5300000000000003E-5</v>
      </c>
      <c r="M31" s="155">
        <v>2.2200000000000002</v>
      </c>
      <c r="N31" s="21">
        <v>0</v>
      </c>
      <c r="O31" s="21">
        <v>0</v>
      </c>
      <c r="P31" s="21">
        <v>0</v>
      </c>
      <c r="Q31" s="21">
        <v>1</v>
      </c>
      <c r="R31" s="21">
        <v>1.1688999999999999E-5</v>
      </c>
      <c r="S31" s="21">
        <v>4.5289999999999999E-7</v>
      </c>
      <c r="T31" s="21">
        <v>3</v>
      </c>
      <c r="U31" s="21">
        <v>0</v>
      </c>
      <c r="V31" s="21">
        <v>0</v>
      </c>
      <c r="W31" s="156" t="s">
        <v>306</v>
      </c>
      <c r="X31" s="21" t="s">
        <v>262</v>
      </c>
      <c r="Y31" s="21" t="s">
        <v>263</v>
      </c>
      <c r="Z31" s="21"/>
      <c r="AA31" s="21"/>
      <c r="AB31" s="21"/>
      <c r="AC31" s="21"/>
      <c r="AD31" s="21">
        <v>60</v>
      </c>
      <c r="AE31" s="21">
        <v>30</v>
      </c>
      <c r="AF31" s="21" t="str">
        <f t="shared" ca="1" si="0"/>
        <v>105-&lt;0.2</v>
      </c>
      <c r="AG31" s="21">
        <f t="shared" ca="1" si="1"/>
        <v>200</v>
      </c>
      <c r="AH31" s="21">
        <f t="shared" ca="1" si="2"/>
        <v>976</v>
      </c>
      <c r="AI31" s="154">
        <f t="shared" ca="1" si="3"/>
        <v>-8.2657999999999997E-6</v>
      </c>
      <c r="AJ31" s="154">
        <f t="shared" ca="1" si="4"/>
        <v>-3.7749999999999999E-7</v>
      </c>
      <c r="AK31" s="154">
        <f ca="1">AVERAGE(INDIRECT("K"&amp;AD31):INDIRECT("K"&amp;AD32-1))</f>
        <v>2.8684499999999998E-3</v>
      </c>
      <c r="AL31" s="154">
        <f ca="1">AVERAGE(INDIRECT("L"&amp;AD31):INDIRECT("L"&amp;AD32-1))</f>
        <v>9.8099999999999999E-5</v>
      </c>
      <c r="AM31" s="154">
        <f t="shared" ca="1" si="5"/>
        <v>2.870127002851964E-3</v>
      </c>
      <c r="AN31" s="21"/>
      <c r="AO31" s="154">
        <f ca="1">STDEV(INDIRECT("K"&amp;AD31):INDIRECT("K"&amp;AD32-1))</f>
        <v>7.071067811854148E-8</v>
      </c>
    </row>
    <row r="32" spans="1:41" ht="14.25" customHeight="1">
      <c r="A32" s="21" t="s">
        <v>307</v>
      </c>
      <c r="B32" s="21" t="s">
        <v>259</v>
      </c>
      <c r="C32" s="21">
        <v>0</v>
      </c>
      <c r="D32" s="21">
        <v>200</v>
      </c>
      <c r="E32" s="21">
        <v>976</v>
      </c>
      <c r="F32" s="21" t="s">
        <v>260</v>
      </c>
      <c r="G32" s="154">
        <v>8.7343000000000002E-4</v>
      </c>
      <c r="H32" s="154">
        <v>3.2987000000000001E-5</v>
      </c>
      <c r="I32" s="154">
        <v>-8.2657999999999997E-6</v>
      </c>
      <c r="J32" s="154">
        <v>-3.7749999999999999E-7</v>
      </c>
      <c r="K32" s="154">
        <v>8.8168999999999997E-4</v>
      </c>
      <c r="L32" s="154">
        <v>3.3364000000000001E-5</v>
      </c>
      <c r="M32" s="155">
        <v>2.17</v>
      </c>
      <c r="N32" s="21">
        <v>0</v>
      </c>
      <c r="O32" s="21">
        <v>0</v>
      </c>
      <c r="P32" s="21">
        <v>0</v>
      </c>
      <c r="Q32" s="21">
        <v>1</v>
      </c>
      <c r="R32" s="21">
        <v>8.8169000000000002E-6</v>
      </c>
      <c r="S32" s="21">
        <v>3.3360000000000002E-7</v>
      </c>
      <c r="T32" s="21">
        <v>3</v>
      </c>
      <c r="U32" s="21">
        <v>0</v>
      </c>
      <c r="V32" s="21">
        <v>0</v>
      </c>
      <c r="W32" s="156" t="s">
        <v>308</v>
      </c>
      <c r="X32" s="21" t="s">
        <v>262</v>
      </c>
      <c r="Y32" s="21" t="s">
        <v>263</v>
      </c>
      <c r="Z32" s="21"/>
      <c r="AA32" s="21"/>
      <c r="AB32" s="21"/>
      <c r="AC32" s="21"/>
      <c r="AD32" s="21">
        <v>62</v>
      </c>
      <c r="AE32" s="21">
        <v>31</v>
      </c>
      <c r="AF32" s="21" t="str">
        <f t="shared" ca="1" si="0"/>
        <v>106-ALL</v>
      </c>
      <c r="AG32" s="21">
        <f t="shared" ca="1" si="1"/>
        <v>200</v>
      </c>
      <c r="AH32" s="21">
        <f t="shared" ca="1" si="2"/>
        <v>976</v>
      </c>
      <c r="AI32" s="154">
        <f t="shared" ca="1" si="3"/>
        <v>-8.2657999999999997E-6</v>
      </c>
      <c r="AJ32" s="154">
        <f t="shared" ca="1" si="4"/>
        <v>-3.7749999999999999E-7</v>
      </c>
      <c r="AK32" s="154">
        <f ca="1">AVERAGE(INDIRECT("K"&amp;AD32):INDIRECT("K"&amp;AD33-1))</f>
        <v>1.52495E-3</v>
      </c>
      <c r="AL32" s="154">
        <f ca="1">AVERAGE(INDIRECT("L"&amp;AD32):INDIRECT("L"&amp;AD33-1))</f>
        <v>5.3999999999999998E-5</v>
      </c>
      <c r="AM32" s="154">
        <f t="shared" ca="1" si="5"/>
        <v>1.5259057973872436E-3</v>
      </c>
      <c r="AN32" s="21"/>
      <c r="AO32" s="154">
        <f ca="1">STDEV(INDIRECT("K"&amp;AD32):INDIRECT("K"&amp;AD33-1))</f>
        <v>3.5355339059332069E-7</v>
      </c>
    </row>
    <row r="33" spans="1:41" ht="14.25" customHeight="1">
      <c r="A33" s="21" t="s">
        <v>307</v>
      </c>
      <c r="B33" s="21" t="s">
        <v>259</v>
      </c>
      <c r="C33" s="21">
        <v>0</v>
      </c>
      <c r="D33" s="21">
        <v>200</v>
      </c>
      <c r="E33" s="21">
        <v>976</v>
      </c>
      <c r="F33" s="21" t="s">
        <v>260</v>
      </c>
      <c r="G33" s="154">
        <v>8.7325E-4</v>
      </c>
      <c r="H33" s="154">
        <v>3.3164000000000003E-5</v>
      </c>
      <c r="I33" s="154">
        <v>-8.2657999999999997E-6</v>
      </c>
      <c r="J33" s="154">
        <v>-3.7749999999999999E-7</v>
      </c>
      <c r="K33" s="154">
        <v>8.8152E-4</v>
      </c>
      <c r="L33" s="154">
        <v>3.3541000000000003E-5</v>
      </c>
      <c r="M33" s="155">
        <v>2.1800000000000002</v>
      </c>
      <c r="N33" s="21">
        <v>0</v>
      </c>
      <c r="O33" s="21">
        <v>0</v>
      </c>
      <c r="P33" s="21">
        <v>0</v>
      </c>
      <c r="Q33" s="21">
        <v>1</v>
      </c>
      <c r="R33" s="21">
        <v>8.8151999999999999E-6</v>
      </c>
      <c r="S33" s="21">
        <v>3.354E-7</v>
      </c>
      <c r="T33" s="21">
        <v>3</v>
      </c>
      <c r="U33" s="21">
        <v>0</v>
      </c>
      <c r="V33" s="21">
        <v>0</v>
      </c>
      <c r="W33" s="156" t="s">
        <v>309</v>
      </c>
      <c r="X33" s="21" t="s">
        <v>262</v>
      </c>
      <c r="Y33" s="21" t="s">
        <v>263</v>
      </c>
      <c r="Z33" s="21"/>
      <c r="AA33" s="21"/>
      <c r="AB33" s="21"/>
      <c r="AC33" s="21"/>
      <c r="AD33" s="21">
        <v>64</v>
      </c>
      <c r="AE33" s="21">
        <v>32</v>
      </c>
      <c r="AF33" s="21" t="str">
        <f t="shared" ca="1" si="0"/>
        <v>106-0.8</v>
      </c>
      <c r="AG33" s="21">
        <f t="shared" ca="1" si="1"/>
        <v>200</v>
      </c>
      <c r="AH33" s="21">
        <f t="shared" ca="1" si="2"/>
        <v>976</v>
      </c>
      <c r="AI33" s="154">
        <f t="shared" ca="1" si="3"/>
        <v>-8.2657999999999997E-6</v>
      </c>
      <c r="AJ33" s="154">
        <f t="shared" ca="1" si="4"/>
        <v>-3.7749999999999999E-7</v>
      </c>
      <c r="AK33" s="154">
        <f ca="1">AVERAGE(INDIRECT("K"&amp;AD33):INDIRECT("K"&amp;AD34-1))</f>
        <v>4.0117499999999997E-3</v>
      </c>
      <c r="AL33" s="154">
        <f ca="1">AVERAGE(INDIRECT("L"&amp;AD33):INDIRECT("L"&amp;AD34-1))</f>
        <v>1.3855000000000001E-4</v>
      </c>
      <c r="AM33" s="154">
        <f t="shared" ca="1" si="5"/>
        <v>4.0141417719109021E-3</v>
      </c>
      <c r="AN33" s="21"/>
      <c r="AO33" s="154">
        <f ca="1">STDEV(INDIRECT("K"&amp;AD33):INDIRECT("K"&amp;AD34-1))</f>
        <v>1.4849242404921308E-6</v>
      </c>
    </row>
    <row r="34" spans="1:41" ht="14.25" customHeight="1">
      <c r="A34" s="21" t="s">
        <v>310</v>
      </c>
      <c r="B34" s="21" t="s">
        <v>259</v>
      </c>
      <c r="C34" s="21">
        <v>0</v>
      </c>
      <c r="D34" s="21">
        <v>200</v>
      </c>
      <c r="E34" s="21">
        <v>976</v>
      </c>
      <c r="F34" s="21" t="s">
        <v>260</v>
      </c>
      <c r="G34" s="154">
        <v>9.0048999999999999E-4</v>
      </c>
      <c r="H34" s="154">
        <v>3.3516999999999998E-5</v>
      </c>
      <c r="I34" s="154">
        <v>-8.2657999999999997E-6</v>
      </c>
      <c r="J34" s="154">
        <v>-3.7749999999999999E-7</v>
      </c>
      <c r="K34" s="154">
        <v>9.0875999999999999E-4</v>
      </c>
      <c r="L34" s="154">
        <v>3.3893999999999998E-5</v>
      </c>
      <c r="M34" s="155">
        <v>2.14</v>
      </c>
      <c r="N34" s="21">
        <v>0</v>
      </c>
      <c r="O34" s="21">
        <v>0</v>
      </c>
      <c r="P34" s="21">
        <v>0</v>
      </c>
      <c r="Q34" s="21">
        <v>1</v>
      </c>
      <c r="R34" s="21">
        <v>9.0875999999999992E-6</v>
      </c>
      <c r="S34" s="21">
        <v>3.389E-7</v>
      </c>
      <c r="T34" s="21">
        <v>3</v>
      </c>
      <c r="U34" s="21">
        <v>0</v>
      </c>
      <c r="V34" s="21">
        <v>0</v>
      </c>
      <c r="W34" s="156" t="s">
        <v>311</v>
      </c>
      <c r="X34" s="21" t="s">
        <v>262</v>
      </c>
      <c r="Y34" s="21" t="s">
        <v>263</v>
      </c>
      <c r="Z34" s="21"/>
      <c r="AA34" s="21"/>
      <c r="AB34" s="21"/>
      <c r="AC34" s="21"/>
      <c r="AD34" s="21">
        <v>66</v>
      </c>
      <c r="AE34" s="21">
        <v>33</v>
      </c>
      <c r="AF34" s="21" t="str">
        <f t="shared" ca="1" si="0"/>
        <v>106-0.6</v>
      </c>
      <c r="AG34" s="21">
        <f t="shared" ca="1" si="1"/>
        <v>200</v>
      </c>
      <c r="AH34" s="21">
        <f t="shared" ca="1" si="2"/>
        <v>976</v>
      </c>
      <c r="AI34" s="154">
        <f t="shared" ca="1" si="3"/>
        <v>-8.2657999999999997E-6</v>
      </c>
      <c r="AJ34" s="154">
        <f t="shared" ca="1" si="4"/>
        <v>-3.7749999999999999E-7</v>
      </c>
      <c r="AK34" s="154">
        <f ca="1">AVERAGE(INDIRECT("K"&amp;AD34):INDIRECT("K"&amp;AD35-1))</f>
        <v>2.4558499999999999E-3</v>
      </c>
      <c r="AL34" s="154">
        <f ca="1">AVERAGE(INDIRECT("L"&amp;AD34):INDIRECT("L"&amp;AD35-1))</f>
        <v>8.7100000000000003E-5</v>
      </c>
      <c r="AM34" s="154">
        <f t="shared" ca="1" si="5"/>
        <v>2.4573940735055089E-3</v>
      </c>
      <c r="AN34" s="21"/>
      <c r="AO34" s="154">
        <f ca="1">STDEV(INDIRECT("K"&amp;AD34):INDIRECT("K"&amp;AD35-1))</f>
        <v>2.1213203435593108E-7</v>
      </c>
    </row>
    <row r="35" spans="1:41" ht="14.25" customHeight="1">
      <c r="A35" s="21" t="s">
        <v>310</v>
      </c>
      <c r="B35" s="21" t="s">
        <v>259</v>
      </c>
      <c r="C35" s="21">
        <v>0</v>
      </c>
      <c r="D35" s="21">
        <v>200</v>
      </c>
      <c r="E35" s="21">
        <v>976</v>
      </c>
      <c r="F35" s="21" t="s">
        <v>260</v>
      </c>
      <c r="G35" s="154">
        <v>9.0056999999999995E-4</v>
      </c>
      <c r="H35" s="154">
        <v>3.3488000000000002E-5</v>
      </c>
      <c r="I35" s="154">
        <v>-8.2657999999999997E-6</v>
      </c>
      <c r="J35" s="154">
        <v>-3.7749999999999999E-7</v>
      </c>
      <c r="K35" s="154">
        <v>9.0883999999999995E-4</v>
      </c>
      <c r="L35" s="154">
        <v>3.3865999999999997E-5</v>
      </c>
      <c r="M35" s="155">
        <v>2.13</v>
      </c>
      <c r="N35" s="21">
        <v>0</v>
      </c>
      <c r="O35" s="21">
        <v>0</v>
      </c>
      <c r="P35" s="21">
        <v>0</v>
      </c>
      <c r="Q35" s="21">
        <v>1</v>
      </c>
      <c r="R35" s="21">
        <v>9.0883999999999992E-6</v>
      </c>
      <c r="S35" s="21">
        <v>3.3869999999999998E-7</v>
      </c>
      <c r="T35" s="21">
        <v>3</v>
      </c>
      <c r="U35" s="21">
        <v>0</v>
      </c>
      <c r="V35" s="21">
        <v>0</v>
      </c>
      <c r="W35" s="156" t="s">
        <v>312</v>
      </c>
      <c r="X35" s="21" t="s">
        <v>262</v>
      </c>
      <c r="Y35" s="21" t="s">
        <v>263</v>
      </c>
      <c r="Z35" s="21"/>
      <c r="AA35" s="21"/>
      <c r="AB35" s="21"/>
      <c r="AC35" s="21"/>
      <c r="AD35" s="21">
        <v>68</v>
      </c>
      <c r="AE35" s="21">
        <v>34</v>
      </c>
      <c r="AF35" s="21" t="str">
        <f t="shared" ca="1" si="0"/>
        <v>106-0.4</v>
      </c>
      <c r="AG35" s="21">
        <f t="shared" ca="1" si="1"/>
        <v>200</v>
      </c>
      <c r="AH35" s="21">
        <f t="shared" ca="1" si="2"/>
        <v>976</v>
      </c>
      <c r="AI35" s="154">
        <f t="shared" ca="1" si="3"/>
        <v>-8.2657999999999997E-6</v>
      </c>
      <c r="AJ35" s="154">
        <f t="shared" ca="1" si="4"/>
        <v>-3.7749999999999999E-7</v>
      </c>
      <c r="AK35" s="154">
        <f ca="1">AVERAGE(INDIRECT("K"&amp;AD35):INDIRECT("K"&amp;AD36-1))</f>
        <v>1.2515999999999998E-3</v>
      </c>
      <c r="AL35" s="154">
        <f ca="1">AVERAGE(INDIRECT("L"&amp;AD35):INDIRECT("L"&amp;AD36-1))</f>
        <v>4.2299999999999998E-5</v>
      </c>
      <c r="AM35" s="154">
        <f t="shared" ca="1" si="5"/>
        <v>1.2523145970561869E-3</v>
      </c>
      <c r="AN35" s="21"/>
      <c r="AO35" s="154">
        <f ca="1">STDEV(INDIRECT("K"&amp;AD35):INDIRECT("K"&amp;AD36-1))</f>
        <v>1.4142135623723627E-7</v>
      </c>
    </row>
    <row r="36" spans="1:41" ht="14.25" customHeight="1">
      <c r="A36" s="21" t="s">
        <v>313</v>
      </c>
      <c r="B36" s="21" t="s">
        <v>259</v>
      </c>
      <c r="C36" s="21">
        <v>0</v>
      </c>
      <c r="D36" s="21">
        <v>200</v>
      </c>
      <c r="E36" s="21">
        <v>976</v>
      </c>
      <c r="F36" s="21" t="s">
        <v>260</v>
      </c>
      <c r="G36" s="154">
        <v>1.5162000000000001E-3</v>
      </c>
      <c r="H36" s="154">
        <v>5.4200000000000003E-5</v>
      </c>
      <c r="I36" s="154">
        <v>-8.2657999999999997E-6</v>
      </c>
      <c r="J36" s="154">
        <v>-3.7749999999999999E-7</v>
      </c>
      <c r="K36" s="154">
        <v>1.5244E-3</v>
      </c>
      <c r="L36" s="154">
        <v>5.4500000000000003E-5</v>
      </c>
      <c r="M36" s="155">
        <v>2.0499999999999998</v>
      </c>
      <c r="N36" s="21">
        <v>0</v>
      </c>
      <c r="O36" s="21">
        <v>0</v>
      </c>
      <c r="P36" s="21">
        <v>0</v>
      </c>
      <c r="Q36" s="21">
        <v>1</v>
      </c>
      <c r="R36" s="21">
        <v>1.5244E-5</v>
      </c>
      <c r="S36" s="21">
        <v>5.4529999999999999E-7</v>
      </c>
      <c r="T36" s="21">
        <v>3</v>
      </c>
      <c r="U36" s="21">
        <v>0</v>
      </c>
      <c r="V36" s="21">
        <v>0</v>
      </c>
      <c r="W36" s="156" t="s">
        <v>314</v>
      </c>
      <c r="X36" s="21" t="s">
        <v>262</v>
      </c>
      <c r="Y36" s="21" t="s">
        <v>263</v>
      </c>
      <c r="Z36" s="21"/>
      <c r="AA36" s="21"/>
      <c r="AB36" s="21"/>
      <c r="AC36" s="21"/>
      <c r="AD36" s="21">
        <v>70</v>
      </c>
      <c r="AE36" s="21">
        <v>35</v>
      </c>
      <c r="AF36" s="21" t="str">
        <f t="shared" ca="1" si="0"/>
        <v>106-0.2</v>
      </c>
      <c r="AG36" s="21">
        <f t="shared" ca="1" si="1"/>
        <v>200</v>
      </c>
      <c r="AH36" s="21">
        <f t="shared" ca="1" si="2"/>
        <v>976</v>
      </c>
      <c r="AI36" s="154">
        <f t="shared" ca="1" si="3"/>
        <v>-8.2657999999999997E-6</v>
      </c>
      <c r="AJ36" s="154">
        <f t="shared" ca="1" si="4"/>
        <v>-3.7749999999999999E-7</v>
      </c>
      <c r="AK36" s="154">
        <f ca="1">AVERAGE(INDIRECT("K"&amp;AD36):INDIRECT("K"&amp;AD37-1))</f>
        <v>1.3822000000000001E-3</v>
      </c>
      <c r="AL36" s="154">
        <f ca="1">AVERAGE(INDIRECT("L"&amp;AD36):INDIRECT("L"&amp;AD37-1))</f>
        <v>4.7049999999999998E-5</v>
      </c>
      <c r="AM36" s="154">
        <f t="shared" ca="1" si="5"/>
        <v>1.3830005576643851E-3</v>
      </c>
      <c r="AN36" s="21"/>
      <c r="AO36" s="154">
        <f ca="1">STDEV(INDIRECT("K"&amp;AD36):INDIRECT("K"&amp;AD37-1))</f>
        <v>1.4142135623723627E-7</v>
      </c>
    </row>
    <row r="37" spans="1:41" ht="14.25" customHeight="1">
      <c r="A37" s="21" t="s">
        <v>313</v>
      </c>
      <c r="B37" s="21" t="s">
        <v>259</v>
      </c>
      <c r="C37" s="21">
        <v>0</v>
      </c>
      <c r="D37" s="21">
        <v>200</v>
      </c>
      <c r="E37" s="21">
        <v>976</v>
      </c>
      <c r="F37" s="21" t="s">
        <v>260</v>
      </c>
      <c r="G37" s="154">
        <v>1.5162999999999999E-3</v>
      </c>
      <c r="H37" s="154">
        <v>5.4400000000000001E-5</v>
      </c>
      <c r="I37" s="154">
        <v>-8.2657999999999997E-6</v>
      </c>
      <c r="J37" s="154">
        <v>-3.7749999999999999E-7</v>
      </c>
      <c r="K37" s="154">
        <v>1.5245E-3</v>
      </c>
      <c r="L37" s="154">
        <v>5.4799999999999997E-5</v>
      </c>
      <c r="M37" s="155">
        <v>2.06</v>
      </c>
      <c r="N37" s="21">
        <v>0</v>
      </c>
      <c r="O37" s="21">
        <v>0</v>
      </c>
      <c r="P37" s="21">
        <v>0</v>
      </c>
      <c r="Q37" s="21">
        <v>1</v>
      </c>
      <c r="R37" s="21">
        <v>1.5245000000000001E-5</v>
      </c>
      <c r="S37" s="21">
        <v>5.482E-7</v>
      </c>
      <c r="T37" s="21">
        <v>3</v>
      </c>
      <c r="U37" s="21">
        <v>0</v>
      </c>
      <c r="V37" s="21">
        <v>0</v>
      </c>
      <c r="W37" s="156" t="s">
        <v>315</v>
      </c>
      <c r="X37" s="21" t="s">
        <v>262</v>
      </c>
      <c r="Y37" s="21" t="s">
        <v>263</v>
      </c>
      <c r="Z37" s="21"/>
      <c r="AA37" s="21"/>
      <c r="AB37" s="21"/>
      <c r="AC37" s="21"/>
      <c r="AD37" s="21">
        <v>72</v>
      </c>
      <c r="AE37" s="21">
        <v>36</v>
      </c>
      <c r="AF37" s="21" t="str">
        <f t="shared" ca="1" si="0"/>
        <v>106-&lt;0.2</v>
      </c>
      <c r="AG37" s="21">
        <f t="shared" ca="1" si="1"/>
        <v>200</v>
      </c>
      <c r="AH37" s="21">
        <f t="shared" ca="1" si="2"/>
        <v>976</v>
      </c>
      <c r="AI37" s="154">
        <f t="shared" ca="1" si="3"/>
        <v>-8.2657999999999997E-6</v>
      </c>
      <c r="AJ37" s="154">
        <f t="shared" ca="1" si="4"/>
        <v>-3.7749999999999999E-7</v>
      </c>
      <c r="AK37" s="154">
        <f ca="1">AVERAGE(INDIRECT("K"&amp;AD37):INDIRECT("K"&amp;AD38-1))</f>
        <v>3.2572499999999997E-3</v>
      </c>
      <c r="AL37" s="154">
        <f ca="1">AVERAGE(INDIRECT("L"&amp;AD37):INDIRECT("L"&amp;AD38-1))</f>
        <v>1.032E-4</v>
      </c>
      <c r="AM37" s="154">
        <f t="shared" ca="1" si="5"/>
        <v>3.2588844414154971E-3</v>
      </c>
      <c r="AN37" s="21"/>
      <c r="AO37" s="154">
        <f ca="1">STDEV(INDIRECT("K"&amp;AD37):INDIRECT("K"&amp;AD38-1))</f>
        <v>7.071067811854148E-8</v>
      </c>
    </row>
    <row r="38" spans="1:41" ht="14.25" customHeight="1">
      <c r="A38" s="21" t="s">
        <v>316</v>
      </c>
      <c r="B38" s="21" t="s">
        <v>259</v>
      </c>
      <c r="C38" s="21">
        <v>0</v>
      </c>
      <c r="D38" s="21">
        <v>200</v>
      </c>
      <c r="E38" s="21">
        <v>976</v>
      </c>
      <c r="F38" s="21" t="s">
        <v>260</v>
      </c>
      <c r="G38" s="154">
        <v>6.7849000000000002E-4</v>
      </c>
      <c r="H38" s="154">
        <v>2.4986000000000001E-5</v>
      </c>
      <c r="I38" s="154">
        <v>-8.2657999999999997E-6</v>
      </c>
      <c r="J38" s="154">
        <v>-3.7749999999999999E-7</v>
      </c>
      <c r="K38" s="154">
        <v>6.8676000000000002E-4</v>
      </c>
      <c r="L38" s="154">
        <v>2.5363000000000001E-5</v>
      </c>
      <c r="M38" s="155">
        <v>2.12</v>
      </c>
      <c r="N38" s="21">
        <v>0</v>
      </c>
      <c r="O38" s="21">
        <v>0</v>
      </c>
      <c r="P38" s="21">
        <v>0</v>
      </c>
      <c r="Q38" s="21">
        <v>1</v>
      </c>
      <c r="R38" s="21">
        <v>6.8676000000000001E-6</v>
      </c>
      <c r="S38" s="21">
        <v>2.5359999999999999E-7</v>
      </c>
      <c r="T38" s="21">
        <v>3</v>
      </c>
      <c r="U38" s="21">
        <v>0</v>
      </c>
      <c r="V38" s="21">
        <v>0</v>
      </c>
      <c r="W38" s="156" t="s">
        <v>317</v>
      </c>
      <c r="X38" s="21" t="s">
        <v>262</v>
      </c>
      <c r="Y38" s="21" t="s">
        <v>263</v>
      </c>
      <c r="Z38" s="21"/>
      <c r="AA38" s="21"/>
      <c r="AB38" s="21"/>
      <c r="AC38" s="21"/>
      <c r="AD38" s="21">
        <v>74</v>
      </c>
      <c r="AE38" s="21">
        <v>37</v>
      </c>
      <c r="AF38" s="21" t="str">
        <f t="shared" ca="1" si="0"/>
        <v>107-ALL</v>
      </c>
      <c r="AG38" s="21">
        <f t="shared" ca="1" si="1"/>
        <v>200</v>
      </c>
      <c r="AH38" s="21">
        <f t="shared" ca="1" si="2"/>
        <v>976</v>
      </c>
      <c r="AI38" s="154">
        <f t="shared" ca="1" si="3"/>
        <v>-8.2657999999999997E-6</v>
      </c>
      <c r="AJ38" s="154">
        <f t="shared" ca="1" si="4"/>
        <v>-3.7749999999999999E-7</v>
      </c>
      <c r="AK38" s="154">
        <f ca="1">AVERAGE(INDIRECT("K"&amp;AD38):INDIRECT("K"&amp;AD39-1))</f>
        <v>1.5343499999999999E-3</v>
      </c>
      <c r="AL38" s="154">
        <f ca="1">AVERAGE(INDIRECT("L"&amp;AD38):INDIRECT("L"&amp;AD39-1))</f>
        <v>5.1799999999999999E-5</v>
      </c>
      <c r="AM38" s="154">
        <f t="shared" ca="1" si="5"/>
        <v>1.5352241408015963E-3</v>
      </c>
      <c r="AN38" s="21"/>
      <c r="AO38" s="154">
        <f ca="1">STDEV(INDIRECT("K"&amp;AD38):INDIRECT("K"&amp;AD39-1))</f>
        <v>3.5355339059316738E-7</v>
      </c>
    </row>
    <row r="39" spans="1:41" ht="14.25" customHeight="1">
      <c r="A39" s="21" t="s">
        <v>316</v>
      </c>
      <c r="B39" s="21" t="s">
        <v>259</v>
      </c>
      <c r="C39" s="21">
        <v>0</v>
      </c>
      <c r="D39" s="21">
        <v>200</v>
      </c>
      <c r="E39" s="21">
        <v>976</v>
      </c>
      <c r="F39" s="21" t="s">
        <v>260</v>
      </c>
      <c r="G39" s="154">
        <v>6.7845999999999998E-4</v>
      </c>
      <c r="H39" s="154">
        <v>2.5077000000000001E-5</v>
      </c>
      <c r="I39" s="154">
        <v>-8.2657999999999997E-6</v>
      </c>
      <c r="J39" s="154">
        <v>-3.7749999999999999E-7</v>
      </c>
      <c r="K39" s="154">
        <v>6.8672000000000004E-4</v>
      </c>
      <c r="L39" s="154">
        <v>2.5454000000000001E-5</v>
      </c>
      <c r="M39" s="155">
        <v>2.12</v>
      </c>
      <c r="N39" s="21">
        <v>0</v>
      </c>
      <c r="O39" s="21">
        <v>0</v>
      </c>
      <c r="P39" s="21">
        <v>0</v>
      </c>
      <c r="Q39" s="21">
        <v>1</v>
      </c>
      <c r="R39" s="21">
        <v>6.8672000000000001E-6</v>
      </c>
      <c r="S39" s="21">
        <v>2.5450000000000001E-7</v>
      </c>
      <c r="T39" s="21">
        <v>3</v>
      </c>
      <c r="U39" s="21">
        <v>0</v>
      </c>
      <c r="V39" s="21">
        <v>0</v>
      </c>
      <c r="W39" s="156" t="s">
        <v>318</v>
      </c>
      <c r="X39" s="21" t="s">
        <v>262</v>
      </c>
      <c r="Y39" s="21" t="s">
        <v>263</v>
      </c>
      <c r="Z39" s="21"/>
      <c r="AA39" s="21"/>
      <c r="AB39" s="21"/>
      <c r="AC39" s="21"/>
      <c r="AD39" s="21">
        <v>76</v>
      </c>
      <c r="AE39" s="21">
        <v>38</v>
      </c>
      <c r="AF39" s="21" t="str">
        <f t="shared" ca="1" si="0"/>
        <v>107-0.8</v>
      </c>
      <c r="AG39" s="21">
        <f t="shared" ca="1" si="1"/>
        <v>200</v>
      </c>
      <c r="AH39" s="21">
        <f t="shared" ca="1" si="2"/>
        <v>976</v>
      </c>
      <c r="AI39" s="154">
        <f t="shared" ca="1" si="3"/>
        <v>-8.2657999999999997E-6</v>
      </c>
      <c r="AJ39" s="154">
        <f t="shared" ca="1" si="4"/>
        <v>-3.7749999999999999E-7</v>
      </c>
      <c r="AK39" s="154">
        <f ca="1">AVERAGE(INDIRECT("K"&amp;AD39):INDIRECT("K"&amp;AD40-1))</f>
        <v>8.0109499999999993E-4</v>
      </c>
      <c r="AL39" s="154">
        <f ca="1">AVERAGE(INDIRECT("L"&amp;AD39):INDIRECT("L"&amp;AD40-1))</f>
        <v>3.1556500000000002E-5</v>
      </c>
      <c r="AM39" s="154">
        <f t="shared" ca="1" si="5"/>
        <v>8.0171629128841446E-4</v>
      </c>
      <c r="AN39" s="21"/>
      <c r="AO39" s="154">
        <f ca="1">STDEV(INDIRECT("K"&amp;AD39):INDIRECT("K"&amp;AD40-1))</f>
        <v>4.1719300090011536E-7</v>
      </c>
    </row>
    <row r="40" spans="1:41" ht="14.25" customHeight="1">
      <c r="A40" s="21" t="s">
        <v>319</v>
      </c>
      <c r="B40" s="21" t="s">
        <v>259</v>
      </c>
      <c r="C40" s="21">
        <v>0</v>
      </c>
      <c r="D40" s="21">
        <v>200</v>
      </c>
      <c r="E40" s="21">
        <v>976</v>
      </c>
      <c r="F40" s="21" t="s">
        <v>260</v>
      </c>
      <c r="G40" s="154">
        <v>1.4741000000000001E-3</v>
      </c>
      <c r="H40" s="154">
        <v>4.8900000000000003E-5</v>
      </c>
      <c r="I40" s="154">
        <v>-8.2657999999999997E-6</v>
      </c>
      <c r="J40" s="154">
        <v>-3.7749999999999999E-7</v>
      </c>
      <c r="K40" s="154">
        <v>1.4824E-3</v>
      </c>
      <c r="L40" s="154">
        <v>4.9299999999999999E-5</v>
      </c>
      <c r="M40" s="155">
        <v>1.91</v>
      </c>
      <c r="N40" s="21">
        <v>0</v>
      </c>
      <c r="O40" s="21">
        <v>0</v>
      </c>
      <c r="P40" s="21">
        <v>0</v>
      </c>
      <c r="Q40" s="21">
        <v>1</v>
      </c>
      <c r="R40" s="21">
        <v>1.4824000000000001E-5</v>
      </c>
      <c r="S40" s="21">
        <v>4.9309999999999999E-7</v>
      </c>
      <c r="T40" s="21">
        <v>3</v>
      </c>
      <c r="U40" s="21">
        <v>0</v>
      </c>
      <c r="V40" s="21">
        <v>0</v>
      </c>
      <c r="W40" s="156" t="s">
        <v>320</v>
      </c>
      <c r="X40" s="21" t="s">
        <v>262</v>
      </c>
      <c r="Y40" s="21" t="s">
        <v>263</v>
      </c>
      <c r="Z40" s="21"/>
      <c r="AA40" s="21"/>
      <c r="AB40" s="21"/>
      <c r="AC40" s="21"/>
      <c r="AD40" s="21">
        <v>78</v>
      </c>
      <c r="AE40" s="21">
        <v>39</v>
      </c>
      <c r="AF40" s="21" t="str">
        <f t="shared" ca="1" si="0"/>
        <v>107-0.6</v>
      </c>
      <c r="AG40" s="21">
        <f t="shared" ca="1" si="1"/>
        <v>200</v>
      </c>
      <c r="AH40" s="21">
        <f t="shared" ca="1" si="2"/>
        <v>976</v>
      </c>
      <c r="AI40" s="154">
        <f t="shared" ca="1" si="3"/>
        <v>-8.2657999999999997E-6</v>
      </c>
      <c r="AJ40" s="154">
        <f t="shared" ca="1" si="4"/>
        <v>-3.7749999999999999E-7</v>
      </c>
      <c r="AK40" s="154">
        <f ca="1">AVERAGE(INDIRECT("K"&amp;AD40):INDIRECT("K"&amp;AD41-1))</f>
        <v>1.0161E-3</v>
      </c>
      <c r="AL40" s="154">
        <f ca="1">AVERAGE(INDIRECT("L"&amp;AD40):INDIRECT("L"&amp;AD41-1))</f>
        <v>3.8800000000000001E-5</v>
      </c>
      <c r="AM40" s="154">
        <f t="shared" ca="1" si="5"/>
        <v>1.0168405233860422E-3</v>
      </c>
      <c r="AN40" s="21"/>
      <c r="AO40" s="154">
        <f ca="1">STDEV(INDIRECT("K"&amp;AD40):INDIRECT("K"&amp;AD41-1))</f>
        <v>1.4142135623738961E-7</v>
      </c>
    </row>
    <row r="41" spans="1:41" ht="14.25" customHeight="1">
      <c r="A41" s="21" t="s">
        <v>319</v>
      </c>
      <c r="B41" s="21" t="s">
        <v>259</v>
      </c>
      <c r="C41" s="21">
        <v>0</v>
      </c>
      <c r="D41" s="21">
        <v>200</v>
      </c>
      <c r="E41" s="21">
        <v>976</v>
      </c>
      <c r="F41" s="21" t="s">
        <v>260</v>
      </c>
      <c r="G41" s="154">
        <v>1.4737999999999999E-3</v>
      </c>
      <c r="H41" s="154">
        <v>4.8900000000000003E-5</v>
      </c>
      <c r="I41" s="154">
        <v>-8.2657999999999997E-6</v>
      </c>
      <c r="J41" s="154">
        <v>-3.7749999999999999E-7</v>
      </c>
      <c r="K41" s="154">
        <v>1.4821000000000001E-3</v>
      </c>
      <c r="L41" s="154">
        <v>4.9299999999999999E-5</v>
      </c>
      <c r="M41" s="155">
        <v>1.9</v>
      </c>
      <c r="N41" s="21">
        <v>0</v>
      </c>
      <c r="O41" s="21">
        <v>0</v>
      </c>
      <c r="P41" s="21">
        <v>0</v>
      </c>
      <c r="Q41" s="21">
        <v>1</v>
      </c>
      <c r="R41" s="21">
        <v>1.4820999999999999E-5</v>
      </c>
      <c r="S41" s="21">
        <v>4.9279999999999997E-7</v>
      </c>
      <c r="T41" s="21">
        <v>3</v>
      </c>
      <c r="U41" s="21">
        <v>0</v>
      </c>
      <c r="V41" s="21">
        <v>0</v>
      </c>
      <c r="W41" s="156" t="s">
        <v>321</v>
      </c>
      <c r="X41" s="21" t="s">
        <v>262</v>
      </c>
      <c r="Y41" s="21" t="s">
        <v>263</v>
      </c>
      <c r="Z41" s="21"/>
      <c r="AA41" s="21"/>
      <c r="AB41" s="21"/>
      <c r="AC41" s="21"/>
      <c r="AD41" s="21">
        <v>80</v>
      </c>
      <c r="AE41" s="21">
        <v>40</v>
      </c>
      <c r="AF41" s="21" t="str">
        <f t="shared" ca="1" si="0"/>
        <v>107-0.4</v>
      </c>
      <c r="AG41" s="21">
        <f t="shared" ca="1" si="1"/>
        <v>200</v>
      </c>
      <c r="AH41" s="21">
        <f t="shared" ca="1" si="2"/>
        <v>976</v>
      </c>
      <c r="AI41" s="154">
        <f t="shared" ca="1" si="3"/>
        <v>-8.2657999999999997E-6</v>
      </c>
      <c r="AJ41" s="154">
        <f t="shared" ca="1" si="4"/>
        <v>-3.7749999999999999E-7</v>
      </c>
      <c r="AK41" s="154">
        <f ca="1">AVERAGE(INDIRECT("K"&amp;AD41):INDIRECT("K"&amp;AD42-1))</f>
        <v>1.0309E-3</v>
      </c>
      <c r="AL41" s="154">
        <f ca="1">AVERAGE(INDIRECT("L"&amp;AD41):INDIRECT("L"&amp;AD42-1))</f>
        <v>3.7849999999999998E-5</v>
      </c>
      <c r="AM41" s="154">
        <f t="shared" ca="1" si="5"/>
        <v>1.0315946066648469E-3</v>
      </c>
      <c r="AN41" s="21"/>
      <c r="AO41" s="154">
        <f ca="1">STDEV(INDIRECT("K"&amp;AD41):INDIRECT("K"&amp;AD42-1))</f>
        <v>2.8284271247462586E-7</v>
      </c>
    </row>
    <row r="42" spans="1:41" ht="14.25" customHeight="1">
      <c r="A42" s="21" t="s">
        <v>322</v>
      </c>
      <c r="B42" s="21" t="s">
        <v>259</v>
      </c>
      <c r="C42" s="21">
        <v>0</v>
      </c>
      <c r="D42" s="21">
        <v>200</v>
      </c>
      <c r="E42" s="21">
        <v>976</v>
      </c>
      <c r="F42" s="21" t="s">
        <v>260</v>
      </c>
      <c r="G42" s="154">
        <v>5.9316000000000002E-4</v>
      </c>
      <c r="H42" s="154">
        <v>2.2633000000000002E-5</v>
      </c>
      <c r="I42" s="154">
        <v>-8.2657999999999997E-6</v>
      </c>
      <c r="J42" s="154">
        <v>-3.7749999999999999E-7</v>
      </c>
      <c r="K42" s="154">
        <v>6.0143000000000002E-4</v>
      </c>
      <c r="L42" s="154">
        <v>2.3011E-5</v>
      </c>
      <c r="M42" s="155">
        <v>2.19</v>
      </c>
      <c r="N42" s="21">
        <v>0</v>
      </c>
      <c r="O42" s="21">
        <v>0</v>
      </c>
      <c r="P42" s="21">
        <v>0</v>
      </c>
      <c r="Q42" s="21">
        <v>1</v>
      </c>
      <c r="R42" s="21">
        <v>6.0143000000000002E-6</v>
      </c>
      <c r="S42" s="21">
        <v>2.301E-7</v>
      </c>
      <c r="T42" s="21">
        <v>3</v>
      </c>
      <c r="U42" s="21">
        <v>0</v>
      </c>
      <c r="V42" s="21">
        <v>0</v>
      </c>
      <c r="W42" s="156" t="s">
        <v>323</v>
      </c>
      <c r="X42" s="21" t="s">
        <v>262</v>
      </c>
      <c r="Y42" s="21" t="s">
        <v>263</v>
      </c>
      <c r="Z42" s="21"/>
      <c r="AA42" s="21"/>
      <c r="AB42" s="21"/>
      <c r="AC42" s="21"/>
      <c r="AD42" s="21">
        <v>82</v>
      </c>
      <c r="AE42" s="21">
        <v>41</v>
      </c>
      <c r="AF42" s="21" t="str">
        <f t="shared" ca="1" si="0"/>
        <v>107-0.2</v>
      </c>
      <c r="AG42" s="21">
        <f t="shared" ca="1" si="1"/>
        <v>200</v>
      </c>
      <c r="AH42" s="21">
        <f t="shared" ca="1" si="2"/>
        <v>976</v>
      </c>
      <c r="AI42" s="154">
        <f t="shared" ca="1" si="3"/>
        <v>-8.2657999999999997E-6</v>
      </c>
      <c r="AJ42" s="154">
        <f t="shared" ca="1" si="4"/>
        <v>-3.7749999999999999E-7</v>
      </c>
      <c r="AK42" s="154">
        <f ca="1">AVERAGE(INDIRECT("K"&amp;AD42):INDIRECT("K"&amp;AD43-1))</f>
        <v>1.3881499999999999E-3</v>
      </c>
      <c r="AL42" s="154">
        <f ca="1">AVERAGE(INDIRECT("L"&amp;AD42):INDIRECT("L"&amp;AD43-1))</f>
        <v>4.7450000000000001E-5</v>
      </c>
      <c r="AM42" s="154">
        <f t="shared" ca="1" si="5"/>
        <v>1.3889607355861433E-3</v>
      </c>
      <c r="AN42" s="21"/>
      <c r="AO42" s="154">
        <f ca="1">STDEV(INDIRECT("K"&amp;AD42):INDIRECT("K"&amp;AD43-1))</f>
        <v>7.0710678118694807E-8</v>
      </c>
    </row>
    <row r="43" spans="1:41" ht="14.25" customHeight="1">
      <c r="A43" s="21" t="s">
        <v>322</v>
      </c>
      <c r="B43" s="21" t="s">
        <v>259</v>
      </c>
      <c r="C43" s="21">
        <v>0</v>
      </c>
      <c r="D43" s="21">
        <v>200</v>
      </c>
      <c r="E43" s="21">
        <v>976</v>
      </c>
      <c r="F43" s="21" t="s">
        <v>260</v>
      </c>
      <c r="G43" s="154">
        <v>5.9318000000000001E-4</v>
      </c>
      <c r="H43" s="154">
        <v>2.2447E-5</v>
      </c>
      <c r="I43" s="154">
        <v>-8.2657999999999997E-6</v>
      </c>
      <c r="J43" s="154">
        <v>-3.7749999999999999E-7</v>
      </c>
      <c r="K43" s="154">
        <v>6.0143999999999996E-4</v>
      </c>
      <c r="L43" s="154">
        <v>2.2824999999999999E-5</v>
      </c>
      <c r="M43" s="155">
        <v>2.17</v>
      </c>
      <c r="N43" s="21">
        <v>0</v>
      </c>
      <c r="O43" s="21">
        <v>0</v>
      </c>
      <c r="P43" s="21">
        <v>0</v>
      </c>
      <c r="Q43" s="21">
        <v>1</v>
      </c>
      <c r="R43" s="21">
        <v>6.0144000000000004E-6</v>
      </c>
      <c r="S43" s="21">
        <v>2.2819999999999999E-7</v>
      </c>
      <c r="T43" s="21">
        <v>3</v>
      </c>
      <c r="U43" s="21">
        <v>0</v>
      </c>
      <c r="V43" s="21">
        <v>0</v>
      </c>
      <c r="W43" s="156" t="s">
        <v>324</v>
      </c>
      <c r="X43" s="21" t="s">
        <v>262</v>
      </c>
      <c r="Y43" s="21" t="s">
        <v>263</v>
      </c>
      <c r="Z43" s="21"/>
      <c r="AA43" s="21"/>
      <c r="AB43" s="21"/>
      <c r="AC43" s="21"/>
      <c r="AD43" s="21">
        <v>84</v>
      </c>
      <c r="AE43" s="21">
        <v>42</v>
      </c>
      <c r="AF43" s="21" t="str">
        <f t="shared" ca="1" si="0"/>
        <v>107-&lt;0.2</v>
      </c>
      <c r="AG43" s="21">
        <f t="shared" ca="1" si="1"/>
        <v>200</v>
      </c>
      <c r="AH43" s="21">
        <f t="shared" ca="1" si="2"/>
        <v>976</v>
      </c>
      <c r="AI43" s="154">
        <f t="shared" ca="1" si="3"/>
        <v>-8.2657999999999997E-6</v>
      </c>
      <c r="AJ43" s="154">
        <f t="shared" ca="1" si="4"/>
        <v>-3.7749999999999999E-7</v>
      </c>
      <c r="AK43" s="154">
        <f ca="1">AVERAGE(INDIRECT("K"&amp;AD43):INDIRECT("K"&amp;AD44-1))</f>
        <v>2.98745E-3</v>
      </c>
      <c r="AL43" s="154">
        <f ca="1">AVERAGE(INDIRECT("L"&amp;AD43):INDIRECT("L"&amp;AD44-1))</f>
        <v>9.185000000000001E-5</v>
      </c>
      <c r="AM43" s="154">
        <f t="shared" ca="1" si="5"/>
        <v>2.9888616436697098E-3</v>
      </c>
      <c r="AN43" s="21"/>
      <c r="AO43" s="154">
        <f ca="1">STDEV(INDIRECT("K"&amp;AD43):INDIRECT("K"&amp;AD44-1))</f>
        <v>1.0606601717796554E-6</v>
      </c>
    </row>
    <row r="44" spans="1:41" ht="14.25" customHeight="1">
      <c r="A44" s="21" t="s">
        <v>325</v>
      </c>
      <c r="B44" s="21" t="s">
        <v>259</v>
      </c>
      <c r="C44" s="21">
        <v>0</v>
      </c>
      <c r="D44" s="21">
        <v>200</v>
      </c>
      <c r="E44" s="21">
        <v>976</v>
      </c>
      <c r="F44" s="21" t="s">
        <v>260</v>
      </c>
      <c r="G44" s="154">
        <v>3.3104E-4</v>
      </c>
      <c r="H44" s="154">
        <v>1.3073E-5</v>
      </c>
      <c r="I44" s="154">
        <v>-8.2657999999999997E-6</v>
      </c>
      <c r="J44" s="154">
        <v>-3.7749999999999999E-7</v>
      </c>
      <c r="K44" s="154">
        <v>3.3931E-4</v>
      </c>
      <c r="L44" s="154">
        <v>1.3451E-5</v>
      </c>
      <c r="M44" s="155">
        <v>2.27</v>
      </c>
      <c r="N44" s="21">
        <v>0</v>
      </c>
      <c r="O44" s="21">
        <v>0</v>
      </c>
      <c r="P44" s="21">
        <v>0</v>
      </c>
      <c r="Q44" s="21">
        <v>1</v>
      </c>
      <c r="R44" s="21">
        <v>3.3931000000000002E-6</v>
      </c>
      <c r="S44" s="21">
        <v>1.3449999999999999E-7</v>
      </c>
      <c r="T44" s="21">
        <v>3</v>
      </c>
      <c r="U44" s="21">
        <v>0</v>
      </c>
      <c r="V44" s="21">
        <v>0</v>
      </c>
      <c r="W44" s="156" t="s">
        <v>326</v>
      </c>
      <c r="X44" s="21" t="s">
        <v>262</v>
      </c>
      <c r="Y44" s="21" t="s">
        <v>263</v>
      </c>
      <c r="Z44" s="21"/>
      <c r="AA44" s="21"/>
      <c r="AB44" s="21"/>
      <c r="AC44" s="21"/>
      <c r="AD44" s="21">
        <v>86</v>
      </c>
      <c r="AE44" s="21">
        <v>43</v>
      </c>
      <c r="AF44" s="21" t="str">
        <f t="shared" ca="1" si="0"/>
        <v>108-ALL</v>
      </c>
      <c r="AG44" s="21">
        <f t="shared" ca="1" si="1"/>
        <v>200</v>
      </c>
      <c r="AH44" s="21">
        <f t="shared" ca="1" si="2"/>
        <v>976</v>
      </c>
      <c r="AI44" s="154">
        <f t="shared" ca="1" si="3"/>
        <v>-8.2657999999999997E-6</v>
      </c>
      <c r="AJ44" s="154">
        <f t="shared" ca="1" si="4"/>
        <v>-3.7749999999999999E-7</v>
      </c>
      <c r="AK44" s="154">
        <f ca="1">AVERAGE(INDIRECT("K"&amp;AD44):INDIRECT("K"&amp;AD45-1))</f>
        <v>1.1460999999999999E-3</v>
      </c>
      <c r="AL44" s="154">
        <f ca="1">AVERAGE(INDIRECT("L"&amp;AD44):INDIRECT("L"&amp;AD45-1))</f>
        <v>4.0850000000000004E-5</v>
      </c>
      <c r="AM44" s="154">
        <f t="shared" ca="1" si="5"/>
        <v>1.1468277693271992E-3</v>
      </c>
      <c r="AN44" s="21"/>
      <c r="AO44" s="154">
        <f ca="1">STDEV(INDIRECT("K"&amp;AD44):INDIRECT("K"&amp;AD45-1))</f>
        <v>0</v>
      </c>
    </row>
    <row r="45" spans="1:41" ht="14.25" customHeight="1">
      <c r="A45" s="21" t="s">
        <v>325</v>
      </c>
      <c r="B45" s="21" t="s">
        <v>259</v>
      </c>
      <c r="C45" s="21">
        <v>0</v>
      </c>
      <c r="D45" s="21">
        <v>200</v>
      </c>
      <c r="E45" s="21">
        <v>976</v>
      </c>
      <c r="F45" s="21" t="s">
        <v>260</v>
      </c>
      <c r="G45" s="154">
        <v>3.3115E-4</v>
      </c>
      <c r="H45" s="154">
        <v>1.3254E-5</v>
      </c>
      <c r="I45" s="154">
        <v>-8.2657999999999997E-6</v>
      </c>
      <c r="J45" s="154">
        <v>-3.7749999999999999E-7</v>
      </c>
      <c r="K45" s="154">
        <v>3.3941E-4</v>
      </c>
      <c r="L45" s="154">
        <v>1.3631999999999999E-5</v>
      </c>
      <c r="M45" s="155">
        <v>2.2999999999999998</v>
      </c>
      <c r="N45" s="21">
        <v>0</v>
      </c>
      <c r="O45" s="21">
        <v>0</v>
      </c>
      <c r="P45" s="21">
        <v>0</v>
      </c>
      <c r="Q45" s="21">
        <v>1</v>
      </c>
      <c r="R45" s="21">
        <v>3.3940999999999998E-6</v>
      </c>
      <c r="S45" s="21">
        <v>1.363E-7</v>
      </c>
      <c r="T45" s="21">
        <v>3</v>
      </c>
      <c r="U45" s="21">
        <v>0</v>
      </c>
      <c r="V45" s="21">
        <v>0</v>
      </c>
      <c r="W45" s="156" t="s">
        <v>327</v>
      </c>
      <c r="X45" s="21" t="s">
        <v>262</v>
      </c>
      <c r="Y45" s="21" t="s">
        <v>263</v>
      </c>
      <c r="Z45" s="21"/>
      <c r="AA45" s="21"/>
      <c r="AB45" s="21"/>
      <c r="AC45" s="21"/>
      <c r="AD45" s="21">
        <v>88</v>
      </c>
      <c r="AE45" s="21">
        <v>44</v>
      </c>
      <c r="AF45" s="21" t="str">
        <f t="shared" ca="1" si="0"/>
        <v>108-0.8</v>
      </c>
      <c r="AG45" s="21">
        <f t="shared" ca="1" si="1"/>
        <v>200</v>
      </c>
      <c r="AH45" s="21">
        <f t="shared" ca="1" si="2"/>
        <v>976</v>
      </c>
      <c r="AI45" s="154">
        <f t="shared" ca="1" si="3"/>
        <v>-8.2657999999999997E-6</v>
      </c>
      <c r="AJ45" s="154">
        <f t="shared" ca="1" si="4"/>
        <v>-3.7749999999999999E-7</v>
      </c>
      <c r="AK45" s="154">
        <f ca="1">AVERAGE(INDIRECT("K"&amp;AD45):INDIRECT("K"&amp;AD46-1))</f>
        <v>1.3562499999999998E-3</v>
      </c>
      <c r="AL45" s="154">
        <f ca="1">AVERAGE(INDIRECT("L"&amp;AD45):INDIRECT("L"&amp;AD46-1))</f>
        <v>5.38E-5</v>
      </c>
      <c r="AM45" s="154">
        <f t="shared" ca="1" si="5"/>
        <v>1.3573166552061458E-3</v>
      </c>
      <c r="AN45" s="21"/>
      <c r="AO45" s="154">
        <f ca="1">STDEV(INDIRECT("K"&amp;AD45):INDIRECT("K"&amp;AD46-1))</f>
        <v>7.0710678118694807E-8</v>
      </c>
    </row>
    <row r="46" spans="1:41" ht="14.25" customHeight="1">
      <c r="A46" s="21" t="s">
        <v>328</v>
      </c>
      <c r="B46" s="21" t="s">
        <v>259</v>
      </c>
      <c r="C46" s="21">
        <v>0</v>
      </c>
      <c r="D46" s="21">
        <v>200</v>
      </c>
      <c r="E46" s="21">
        <v>976</v>
      </c>
      <c r="F46" s="21" t="s">
        <v>260</v>
      </c>
      <c r="G46" s="154">
        <v>4.5581000000000002E-4</v>
      </c>
      <c r="H46" s="154">
        <v>1.7476999999999999E-5</v>
      </c>
      <c r="I46" s="154">
        <v>-8.2657999999999997E-6</v>
      </c>
      <c r="J46" s="154">
        <v>-3.7749999999999999E-7</v>
      </c>
      <c r="K46" s="154">
        <v>4.6408000000000002E-4</v>
      </c>
      <c r="L46" s="154">
        <v>1.7855000000000001E-5</v>
      </c>
      <c r="M46" s="155">
        <v>2.2000000000000002</v>
      </c>
      <c r="N46" s="21">
        <v>0</v>
      </c>
      <c r="O46" s="21">
        <v>0</v>
      </c>
      <c r="P46" s="21">
        <v>0</v>
      </c>
      <c r="Q46" s="21">
        <v>1</v>
      </c>
      <c r="R46" s="21">
        <v>4.6407999999999997E-6</v>
      </c>
      <c r="S46" s="21">
        <v>1.7849999999999999E-7</v>
      </c>
      <c r="T46" s="21">
        <v>3</v>
      </c>
      <c r="U46" s="21">
        <v>0</v>
      </c>
      <c r="V46" s="21">
        <v>0</v>
      </c>
      <c r="W46" s="156" t="s">
        <v>329</v>
      </c>
      <c r="X46" s="21" t="s">
        <v>262</v>
      </c>
      <c r="Y46" s="21" t="s">
        <v>263</v>
      </c>
      <c r="Z46" s="21"/>
      <c r="AA46" s="21"/>
      <c r="AB46" s="21"/>
      <c r="AC46" s="21"/>
      <c r="AD46" s="21">
        <v>90</v>
      </c>
      <c r="AE46" s="21">
        <v>45</v>
      </c>
      <c r="AF46" s="21" t="str">
        <f t="shared" ca="1" si="0"/>
        <v>108-0.6</v>
      </c>
      <c r="AG46" s="21">
        <f t="shared" ca="1" si="1"/>
        <v>200</v>
      </c>
      <c r="AH46" s="21">
        <f t="shared" ca="1" si="2"/>
        <v>976</v>
      </c>
      <c r="AI46" s="154">
        <f t="shared" ca="1" si="3"/>
        <v>-8.2657999999999997E-6</v>
      </c>
      <c r="AJ46" s="154">
        <f t="shared" ca="1" si="4"/>
        <v>-3.7749999999999999E-7</v>
      </c>
      <c r="AK46" s="154">
        <f ca="1">AVERAGE(INDIRECT("K"&amp;AD46):INDIRECT("K"&amp;AD47-1))</f>
        <v>1.3050499999999999E-3</v>
      </c>
      <c r="AL46" s="154">
        <f ca="1">AVERAGE(INDIRECT("L"&amp;AD46):INDIRECT("L"&amp;AD47-1))</f>
        <v>4.3650000000000004E-5</v>
      </c>
      <c r="AM46" s="154">
        <f t="shared" ca="1" si="5"/>
        <v>1.3057797766085979E-3</v>
      </c>
      <c r="AN46" s="21"/>
      <c r="AO46" s="154">
        <f ca="1">STDEV(INDIRECT("K"&amp;AD46):INDIRECT("K"&amp;AD47-1))</f>
        <v>7.0710678118694807E-8</v>
      </c>
    </row>
    <row r="47" spans="1:41" ht="14.25" customHeight="1">
      <c r="A47" s="21" t="s">
        <v>328</v>
      </c>
      <c r="B47" s="21" t="s">
        <v>259</v>
      </c>
      <c r="C47" s="21">
        <v>0</v>
      </c>
      <c r="D47" s="21">
        <v>200</v>
      </c>
      <c r="E47" s="21">
        <v>976</v>
      </c>
      <c r="F47" s="21" t="s">
        <v>260</v>
      </c>
      <c r="G47" s="154">
        <v>4.5579000000000003E-4</v>
      </c>
      <c r="H47" s="154">
        <v>1.7550999999999998E-5</v>
      </c>
      <c r="I47" s="154">
        <v>-8.2657999999999997E-6</v>
      </c>
      <c r="J47" s="154">
        <v>-3.7749999999999999E-7</v>
      </c>
      <c r="K47" s="154">
        <v>4.6404999999999998E-4</v>
      </c>
      <c r="L47" s="154">
        <v>1.7927999999999998E-5</v>
      </c>
      <c r="M47" s="155">
        <v>2.21</v>
      </c>
      <c r="N47" s="21">
        <v>0</v>
      </c>
      <c r="O47" s="21">
        <v>0</v>
      </c>
      <c r="P47" s="21">
        <v>0</v>
      </c>
      <c r="Q47" s="21">
        <v>1</v>
      </c>
      <c r="R47" s="21">
        <v>4.6404999999999999E-6</v>
      </c>
      <c r="S47" s="21">
        <v>1.793E-7</v>
      </c>
      <c r="T47" s="21">
        <v>3</v>
      </c>
      <c r="U47" s="21">
        <v>0</v>
      </c>
      <c r="V47" s="21">
        <v>0</v>
      </c>
      <c r="W47" s="156" t="s">
        <v>330</v>
      </c>
      <c r="X47" s="21" t="s">
        <v>262</v>
      </c>
      <c r="Y47" s="21" t="s">
        <v>263</v>
      </c>
      <c r="Z47" s="21"/>
      <c r="AA47" s="21"/>
      <c r="AB47" s="21"/>
      <c r="AC47" s="21"/>
      <c r="AD47" s="21">
        <v>92</v>
      </c>
      <c r="AE47" s="21">
        <v>46</v>
      </c>
      <c r="AF47" s="21" t="str">
        <f t="shared" ca="1" si="0"/>
        <v>108-0.4</v>
      </c>
      <c r="AG47" s="21">
        <f t="shared" ca="1" si="1"/>
        <v>200</v>
      </c>
      <c r="AH47" s="21">
        <f t="shared" ca="1" si="2"/>
        <v>976</v>
      </c>
      <c r="AI47" s="154">
        <f t="shared" ca="1" si="3"/>
        <v>-8.2657999999999997E-6</v>
      </c>
      <c r="AJ47" s="154">
        <f t="shared" ca="1" si="4"/>
        <v>-3.7749999999999999E-7</v>
      </c>
      <c r="AK47" s="154">
        <f ca="1">AVERAGE(INDIRECT("K"&amp;AD47):INDIRECT("K"&amp;AD48-1))</f>
        <v>6.9752000000000008E-4</v>
      </c>
      <c r="AL47" s="154">
        <f ca="1">AVERAGE(INDIRECT("L"&amp;AD47):INDIRECT("L"&amp;AD48-1))</f>
        <v>2.4923499999999999E-5</v>
      </c>
      <c r="AM47" s="154">
        <f t="shared" ca="1" si="5"/>
        <v>6.9796513612948468E-4</v>
      </c>
      <c r="AN47" s="21"/>
      <c r="AO47" s="154">
        <f ca="1">STDEV(INDIRECT("K"&amp;AD47):INDIRECT("K"&amp;AD48-1))</f>
        <v>4.2426406871170881E-8</v>
      </c>
    </row>
    <row r="48" spans="1:41" ht="14.25" customHeight="1">
      <c r="A48" s="21" t="s">
        <v>331</v>
      </c>
      <c r="B48" s="21" t="s">
        <v>259</v>
      </c>
      <c r="C48" s="21">
        <v>0</v>
      </c>
      <c r="D48" s="21">
        <v>200</v>
      </c>
      <c r="E48" s="21">
        <v>976</v>
      </c>
      <c r="F48" s="21" t="s">
        <v>260</v>
      </c>
      <c r="G48" s="154">
        <v>1.0993000000000001E-3</v>
      </c>
      <c r="H48" s="154">
        <v>4.0399999999999999E-5</v>
      </c>
      <c r="I48" s="154">
        <v>-8.2657999999999997E-6</v>
      </c>
      <c r="J48" s="154">
        <v>-3.7749999999999999E-7</v>
      </c>
      <c r="K48" s="154">
        <v>1.1075E-3</v>
      </c>
      <c r="L48" s="154">
        <v>4.0800000000000002E-5</v>
      </c>
      <c r="M48" s="155">
        <v>2.11</v>
      </c>
      <c r="N48" s="21">
        <v>0</v>
      </c>
      <c r="O48" s="21">
        <v>0</v>
      </c>
      <c r="P48" s="21">
        <v>0</v>
      </c>
      <c r="Q48" s="21">
        <v>1</v>
      </c>
      <c r="R48" s="21">
        <v>1.1075E-5</v>
      </c>
      <c r="S48" s="21">
        <v>4.0750000000000002E-7</v>
      </c>
      <c r="T48" s="21">
        <v>3</v>
      </c>
      <c r="U48" s="21">
        <v>0</v>
      </c>
      <c r="V48" s="21">
        <v>0</v>
      </c>
      <c r="W48" s="156" t="s">
        <v>332</v>
      </c>
      <c r="X48" s="21" t="s">
        <v>262</v>
      </c>
      <c r="Y48" s="21" t="s">
        <v>263</v>
      </c>
      <c r="Z48" s="21"/>
      <c r="AA48" s="21"/>
      <c r="AB48" s="21"/>
      <c r="AC48" s="21"/>
      <c r="AD48" s="21">
        <v>94</v>
      </c>
      <c r="AE48" s="21">
        <v>47</v>
      </c>
      <c r="AF48" s="21" t="str">
        <f t="shared" ca="1" si="0"/>
        <v>108-0.2</v>
      </c>
      <c r="AG48" s="21">
        <f t="shared" ca="1" si="1"/>
        <v>200</v>
      </c>
      <c r="AH48" s="21">
        <f t="shared" ca="1" si="2"/>
        <v>976</v>
      </c>
      <c r="AI48" s="154">
        <f t="shared" ca="1" si="3"/>
        <v>-8.2657999999999997E-6</v>
      </c>
      <c r="AJ48" s="154">
        <f t="shared" ca="1" si="4"/>
        <v>-3.7749999999999999E-7</v>
      </c>
      <c r="AK48" s="154">
        <f ca="1">AVERAGE(INDIRECT("K"&amp;AD48):INDIRECT("K"&amp;AD49-1))</f>
        <v>8.9667499999999999E-4</v>
      </c>
      <c r="AL48" s="154">
        <f ca="1">AVERAGE(INDIRECT("L"&amp;AD48):INDIRECT("L"&amp;AD49-1))</f>
        <v>3.1877E-5</v>
      </c>
      <c r="AM48" s="154">
        <f t="shared" ca="1" si="5"/>
        <v>8.9724143838434034E-4</v>
      </c>
      <c r="AN48" s="21"/>
      <c r="AO48" s="154">
        <f ca="1">STDEV(INDIRECT("K"&amp;AD48):INDIRECT("K"&amp;AD49-1))</f>
        <v>3.5355339059270734E-8</v>
      </c>
    </row>
    <row r="49" spans="1:41" ht="14.25" customHeight="1">
      <c r="A49" s="21" t="s">
        <v>331</v>
      </c>
      <c r="B49" s="21" t="s">
        <v>259</v>
      </c>
      <c r="C49" s="21">
        <v>0</v>
      </c>
      <c r="D49" s="21">
        <v>200</v>
      </c>
      <c r="E49" s="21">
        <v>976</v>
      </c>
      <c r="F49" s="21" t="s">
        <v>260</v>
      </c>
      <c r="G49" s="154">
        <v>1.0989999999999999E-3</v>
      </c>
      <c r="H49" s="154">
        <v>4.0399999999999999E-5</v>
      </c>
      <c r="I49" s="154">
        <v>-8.2657999999999997E-6</v>
      </c>
      <c r="J49" s="154">
        <v>-3.7749999999999999E-7</v>
      </c>
      <c r="K49" s="154">
        <v>1.1072E-3</v>
      </c>
      <c r="L49" s="154">
        <v>4.07E-5</v>
      </c>
      <c r="M49" s="155">
        <v>2.11</v>
      </c>
      <c r="N49" s="21">
        <v>0</v>
      </c>
      <c r="O49" s="21">
        <v>0</v>
      </c>
      <c r="P49" s="21">
        <v>0</v>
      </c>
      <c r="Q49" s="21">
        <v>1</v>
      </c>
      <c r="R49" s="21">
        <v>1.1072E-5</v>
      </c>
      <c r="S49" s="21">
        <v>4.073E-7</v>
      </c>
      <c r="T49" s="21">
        <v>3</v>
      </c>
      <c r="U49" s="21">
        <v>0</v>
      </c>
      <c r="V49" s="21">
        <v>0</v>
      </c>
      <c r="W49" s="156" t="s">
        <v>333</v>
      </c>
      <c r="X49" s="21" t="s">
        <v>262</v>
      </c>
      <c r="Y49" s="21" t="s">
        <v>263</v>
      </c>
      <c r="Z49" s="21"/>
      <c r="AA49" s="21"/>
      <c r="AB49" s="21"/>
      <c r="AC49" s="21"/>
      <c r="AD49" s="21">
        <v>96</v>
      </c>
      <c r="AE49" s="21">
        <v>48</v>
      </c>
      <c r="AF49" s="21" t="str">
        <f t="shared" ca="1" si="0"/>
        <v>108-&lt;0.2</v>
      </c>
      <c r="AG49" s="21">
        <f t="shared" ca="1" si="1"/>
        <v>200</v>
      </c>
      <c r="AH49" s="21">
        <f t="shared" ca="1" si="2"/>
        <v>976</v>
      </c>
      <c r="AI49" s="154">
        <f t="shared" ca="1" si="3"/>
        <v>-8.2657999999999997E-6</v>
      </c>
      <c r="AJ49" s="154">
        <f t="shared" ca="1" si="4"/>
        <v>-3.7749999999999999E-7</v>
      </c>
      <c r="AK49" s="154">
        <f ca="1">AVERAGE(INDIRECT("K"&amp;AD49):INDIRECT("K"&amp;AD50-1))</f>
        <v>1.8646499999999998E-3</v>
      </c>
      <c r="AL49" s="154">
        <f ca="1">AVERAGE(INDIRECT("L"&amp;AD49):INDIRECT("L"&amp;AD50-1))</f>
        <v>6.4150000000000001E-5</v>
      </c>
      <c r="AM49" s="154">
        <f t="shared" ca="1" si="5"/>
        <v>1.8657531575747097E-3</v>
      </c>
      <c r="AN49" s="21"/>
      <c r="AO49" s="154">
        <f ca="1">STDEV(INDIRECT("K"&amp;AD49):INDIRECT("K"&amp;AD50-1))</f>
        <v>7.0710678118694807E-8</v>
      </c>
    </row>
    <row r="50" spans="1:41" ht="14.25" customHeight="1">
      <c r="A50" s="21" t="s">
        <v>334</v>
      </c>
      <c r="B50" s="21" t="s">
        <v>259</v>
      </c>
      <c r="C50" s="21">
        <v>0</v>
      </c>
      <c r="D50" s="21">
        <v>200</v>
      </c>
      <c r="E50" s="21">
        <v>976</v>
      </c>
      <c r="F50" s="21" t="s">
        <v>260</v>
      </c>
      <c r="G50" s="154">
        <v>1.2737E-3</v>
      </c>
      <c r="H50" s="154">
        <v>4.6499999999999999E-5</v>
      </c>
      <c r="I50" s="154">
        <v>-8.2657999999999997E-6</v>
      </c>
      <c r="J50" s="154">
        <v>-3.7749999999999999E-7</v>
      </c>
      <c r="K50" s="154">
        <v>1.2819999999999999E-3</v>
      </c>
      <c r="L50" s="154">
        <v>4.6799999999999999E-5</v>
      </c>
      <c r="M50" s="155">
        <v>2.09</v>
      </c>
      <c r="N50" s="21">
        <v>0</v>
      </c>
      <c r="O50" s="21">
        <v>0</v>
      </c>
      <c r="P50" s="21">
        <v>0</v>
      </c>
      <c r="Q50" s="21">
        <v>1</v>
      </c>
      <c r="R50" s="21">
        <v>1.2819999999999999E-5</v>
      </c>
      <c r="S50" s="21">
        <v>4.6829999999999998E-7</v>
      </c>
      <c r="T50" s="21">
        <v>3</v>
      </c>
      <c r="U50" s="21">
        <v>0</v>
      </c>
      <c r="V50" s="21">
        <v>0</v>
      </c>
      <c r="W50" s="156" t="s">
        <v>335</v>
      </c>
      <c r="X50" s="21" t="s">
        <v>262</v>
      </c>
      <c r="Y50" s="21" t="s">
        <v>263</v>
      </c>
      <c r="Z50" s="21"/>
      <c r="AA50" s="21"/>
      <c r="AB50" s="21"/>
      <c r="AC50" s="21"/>
      <c r="AD50" s="21">
        <v>98</v>
      </c>
      <c r="AE50" s="21">
        <v>49</v>
      </c>
      <c r="AF50" s="21" t="str">
        <f t="shared" ca="1" si="0"/>
        <v>109-ALL</v>
      </c>
      <c r="AG50" s="21">
        <f t="shared" ca="1" si="1"/>
        <v>200</v>
      </c>
      <c r="AH50" s="21">
        <f t="shared" ca="1" si="2"/>
        <v>976</v>
      </c>
      <c r="AI50" s="154">
        <f t="shared" ca="1" si="3"/>
        <v>-8.2657999999999997E-6</v>
      </c>
      <c r="AJ50" s="154">
        <f t="shared" ca="1" si="4"/>
        <v>-3.7749999999999999E-7</v>
      </c>
      <c r="AK50" s="154">
        <f ca="1">AVERAGE(INDIRECT("K"&amp;AD50):INDIRECT("K"&amp;AD51-1))</f>
        <v>1.6929E-3</v>
      </c>
      <c r="AL50" s="154">
        <f ca="1">AVERAGE(INDIRECT("L"&amp;AD50):INDIRECT("L"&amp;AD51-1))</f>
        <v>5.6249999999999998E-5</v>
      </c>
      <c r="AM50" s="154">
        <f t="shared" ca="1" si="5"/>
        <v>1.6938342517790811E-3</v>
      </c>
      <c r="AN50" s="21"/>
      <c r="AO50" s="154">
        <f ca="1">STDEV(INDIRECT("K"&amp;AD50):INDIRECT("K"&amp;AD51-1))</f>
        <v>1.4142135623738961E-7</v>
      </c>
    </row>
    <row r="51" spans="1:41" ht="14.25" customHeight="1">
      <c r="A51" s="21" t="s">
        <v>334</v>
      </c>
      <c r="B51" s="21" t="s">
        <v>259</v>
      </c>
      <c r="C51" s="21">
        <v>0</v>
      </c>
      <c r="D51" s="21">
        <v>200</v>
      </c>
      <c r="E51" s="21">
        <v>976</v>
      </c>
      <c r="F51" s="21" t="s">
        <v>260</v>
      </c>
      <c r="G51" s="154">
        <v>1.2737E-3</v>
      </c>
      <c r="H51" s="154">
        <v>4.6600000000000001E-5</v>
      </c>
      <c r="I51" s="154">
        <v>-8.2657999999999997E-6</v>
      </c>
      <c r="J51" s="154">
        <v>-3.7749999999999999E-7</v>
      </c>
      <c r="K51" s="154">
        <v>1.2819999999999999E-3</v>
      </c>
      <c r="L51" s="154">
        <v>4.6900000000000002E-5</v>
      </c>
      <c r="M51" s="155">
        <v>2.1</v>
      </c>
      <c r="N51" s="21">
        <v>0</v>
      </c>
      <c r="O51" s="21">
        <v>0</v>
      </c>
      <c r="P51" s="21">
        <v>0</v>
      </c>
      <c r="Q51" s="21">
        <v>1</v>
      </c>
      <c r="R51" s="21">
        <v>1.2819999999999999E-5</v>
      </c>
      <c r="S51" s="21">
        <v>4.6940000000000001E-7</v>
      </c>
      <c r="T51" s="21">
        <v>3</v>
      </c>
      <c r="U51" s="21">
        <v>0</v>
      </c>
      <c r="V51" s="21">
        <v>0</v>
      </c>
      <c r="W51" s="156" t="s">
        <v>336</v>
      </c>
      <c r="X51" s="21" t="s">
        <v>262</v>
      </c>
      <c r="Y51" s="21" t="s">
        <v>263</v>
      </c>
      <c r="Z51" s="21"/>
      <c r="AA51" s="21"/>
      <c r="AB51" s="21"/>
      <c r="AC51" s="21"/>
      <c r="AD51" s="21">
        <v>100</v>
      </c>
      <c r="AE51" s="21">
        <v>50</v>
      </c>
      <c r="AF51" s="21" t="str">
        <f t="shared" ca="1" si="0"/>
        <v>109-0.8</v>
      </c>
      <c r="AG51" s="21">
        <f t="shared" ca="1" si="1"/>
        <v>200</v>
      </c>
      <c r="AH51" s="21">
        <f t="shared" ca="1" si="2"/>
        <v>976</v>
      </c>
      <c r="AI51" s="154">
        <f t="shared" ca="1" si="3"/>
        <v>-8.2657999999999997E-6</v>
      </c>
      <c r="AJ51" s="154">
        <f t="shared" ca="1" si="4"/>
        <v>-3.7749999999999999E-7</v>
      </c>
      <c r="AK51" s="154">
        <f ca="1">AVERAGE(INDIRECT("K"&amp;AD51):INDIRECT("K"&amp;AD52-1))</f>
        <v>2.57515E-3</v>
      </c>
      <c r="AL51" s="154">
        <f ca="1">AVERAGE(INDIRECT("L"&amp;AD51):INDIRECT("L"&amp;AD52-1))</f>
        <v>9.8899999999999992E-5</v>
      </c>
      <c r="AM51" s="154">
        <f t="shared" ca="1" si="5"/>
        <v>2.5770484536577886E-3</v>
      </c>
      <c r="AN51" s="21"/>
      <c r="AO51" s="154">
        <f ca="1">STDEV(INDIRECT("K"&amp;AD51):INDIRECT("K"&amp;AD52-1))</f>
        <v>3.5355339059301407E-7</v>
      </c>
    </row>
    <row r="52" spans="1:41" ht="14.25" customHeight="1">
      <c r="A52" s="21" t="s">
        <v>337</v>
      </c>
      <c r="B52" s="21" t="s">
        <v>259</v>
      </c>
      <c r="C52" s="21">
        <v>0</v>
      </c>
      <c r="D52" s="21">
        <v>200</v>
      </c>
      <c r="E52" s="21">
        <v>976</v>
      </c>
      <c r="F52" s="21" t="s">
        <v>260</v>
      </c>
      <c r="G52" s="154">
        <v>1.0342999999999999E-3</v>
      </c>
      <c r="H52" s="154">
        <v>4.3999999999999999E-5</v>
      </c>
      <c r="I52" s="154">
        <v>-8.2657999999999997E-6</v>
      </c>
      <c r="J52" s="154">
        <v>-3.7749999999999999E-7</v>
      </c>
      <c r="K52" s="154">
        <v>1.0426000000000001E-3</v>
      </c>
      <c r="L52" s="154">
        <v>4.4400000000000002E-5</v>
      </c>
      <c r="M52" s="155">
        <v>2.44</v>
      </c>
      <c r="N52" s="21">
        <v>0</v>
      </c>
      <c r="O52" s="21">
        <v>0</v>
      </c>
      <c r="P52" s="21">
        <v>0</v>
      </c>
      <c r="Q52" s="21">
        <v>1</v>
      </c>
      <c r="R52" s="21">
        <v>1.0426E-5</v>
      </c>
      <c r="S52" s="21">
        <v>4.4369999999999998E-7</v>
      </c>
      <c r="T52" s="21">
        <v>3</v>
      </c>
      <c r="U52" s="21">
        <v>0</v>
      </c>
      <c r="V52" s="21">
        <v>0</v>
      </c>
      <c r="W52" s="156" t="s">
        <v>338</v>
      </c>
      <c r="X52" s="21" t="s">
        <v>262</v>
      </c>
      <c r="Y52" s="21" t="s">
        <v>263</v>
      </c>
      <c r="Z52" s="21"/>
      <c r="AA52" s="21"/>
      <c r="AB52" s="21"/>
      <c r="AC52" s="21"/>
      <c r="AD52" s="21">
        <v>102</v>
      </c>
      <c r="AE52" s="21">
        <v>51</v>
      </c>
      <c r="AF52" s="21" t="str">
        <f t="shared" ca="1" si="0"/>
        <v>109-0.6</v>
      </c>
      <c r="AG52" s="21">
        <f t="shared" ca="1" si="1"/>
        <v>200</v>
      </c>
      <c r="AH52" s="21">
        <f t="shared" ca="1" si="2"/>
        <v>976</v>
      </c>
      <c r="AI52" s="154">
        <f t="shared" ca="1" si="3"/>
        <v>-8.2657999999999997E-6</v>
      </c>
      <c r="AJ52" s="154">
        <f t="shared" ca="1" si="4"/>
        <v>-3.7749999999999999E-7</v>
      </c>
      <c r="AK52" s="154">
        <f ca="1">AVERAGE(INDIRECT("K"&amp;AD52):INDIRECT("K"&amp;AD53-1))</f>
        <v>2.5846000000000003E-3</v>
      </c>
      <c r="AL52" s="154">
        <f ca="1">AVERAGE(INDIRECT("L"&amp;AD52):INDIRECT("L"&amp;AD53-1))</f>
        <v>9.4350000000000003E-5</v>
      </c>
      <c r="AM52" s="154">
        <f t="shared" ca="1" si="5"/>
        <v>2.5863215350184132E-3</v>
      </c>
      <c r="AN52" s="21"/>
      <c r="AO52" s="154">
        <f ca="1">STDEV(INDIRECT("K"&amp;AD52):INDIRECT("K"&amp;AD53-1))</f>
        <v>1.4142135623738961E-7</v>
      </c>
    </row>
    <row r="53" spans="1:41" ht="14.25" customHeight="1">
      <c r="A53" s="21" t="s">
        <v>337</v>
      </c>
      <c r="B53" s="21" t="s">
        <v>259</v>
      </c>
      <c r="C53" s="21">
        <v>0</v>
      </c>
      <c r="D53" s="21">
        <v>200</v>
      </c>
      <c r="E53" s="21">
        <v>976</v>
      </c>
      <c r="F53" s="21" t="s">
        <v>260</v>
      </c>
      <c r="G53" s="154">
        <v>1.0342000000000001E-3</v>
      </c>
      <c r="H53" s="154">
        <v>4.3999999999999999E-5</v>
      </c>
      <c r="I53" s="154">
        <v>-8.2657999999999997E-6</v>
      </c>
      <c r="J53" s="154">
        <v>-3.7749999999999999E-7</v>
      </c>
      <c r="K53" s="154">
        <v>1.0424E-3</v>
      </c>
      <c r="L53" s="154">
        <v>4.4400000000000002E-5</v>
      </c>
      <c r="M53" s="155">
        <v>2.44</v>
      </c>
      <c r="N53" s="21">
        <v>0</v>
      </c>
      <c r="O53" s="21">
        <v>0</v>
      </c>
      <c r="P53" s="21">
        <v>0</v>
      </c>
      <c r="Q53" s="21">
        <v>1</v>
      </c>
      <c r="R53" s="21">
        <v>1.0424E-5</v>
      </c>
      <c r="S53" s="21">
        <v>4.4420000000000002E-7</v>
      </c>
      <c r="T53" s="21">
        <v>3</v>
      </c>
      <c r="U53" s="21">
        <v>0</v>
      </c>
      <c r="V53" s="21">
        <v>0</v>
      </c>
      <c r="W53" s="156" t="s">
        <v>339</v>
      </c>
      <c r="X53" s="21" t="s">
        <v>262</v>
      </c>
      <c r="Y53" s="21" t="s">
        <v>263</v>
      </c>
      <c r="Z53" s="21"/>
      <c r="AA53" s="21"/>
      <c r="AB53" s="21"/>
      <c r="AC53" s="21"/>
      <c r="AD53" s="21">
        <v>104</v>
      </c>
      <c r="AE53" s="21">
        <v>52</v>
      </c>
      <c r="AF53" s="21" t="str">
        <f t="shared" ca="1" si="0"/>
        <v>109-0.4</v>
      </c>
      <c r="AG53" s="21">
        <f t="shared" ca="1" si="1"/>
        <v>200</v>
      </c>
      <c r="AH53" s="21">
        <f t="shared" ca="1" si="2"/>
        <v>976</v>
      </c>
      <c r="AI53" s="154">
        <f t="shared" ca="1" si="3"/>
        <v>-8.2657999999999997E-6</v>
      </c>
      <c r="AJ53" s="154">
        <f t="shared" ca="1" si="4"/>
        <v>-3.7749999999999999E-7</v>
      </c>
      <c r="AK53" s="154">
        <f ca="1">AVERAGE(INDIRECT("K"&amp;AD53):INDIRECT("K"&amp;AD54-1))</f>
        <v>1.1238999999999999E-3</v>
      </c>
      <c r="AL53" s="154">
        <f ca="1">AVERAGE(INDIRECT("L"&amp;AD53):INDIRECT("L"&amp;AD54-1))</f>
        <v>4.0250000000000003E-5</v>
      </c>
      <c r="AM53" s="154">
        <f t="shared" ca="1" si="5"/>
        <v>1.1246205015470773E-3</v>
      </c>
      <c r="AN53" s="21"/>
      <c r="AO53" s="154">
        <f ca="1">STDEV(INDIRECT("K"&amp;AD53):INDIRECT("K"&amp;AD54-1))</f>
        <v>0</v>
      </c>
    </row>
    <row r="54" spans="1:41" ht="14.25" customHeight="1">
      <c r="A54" s="21" t="s">
        <v>340</v>
      </c>
      <c r="B54" s="21" t="s">
        <v>259</v>
      </c>
      <c r="C54" s="21">
        <v>0</v>
      </c>
      <c r="D54" s="21">
        <v>200</v>
      </c>
      <c r="E54" s="21">
        <v>976</v>
      </c>
      <c r="F54" s="21" t="s">
        <v>260</v>
      </c>
      <c r="G54" s="154">
        <v>8.4186000000000005E-4</v>
      </c>
      <c r="H54" s="154">
        <v>3.2539000000000001E-5</v>
      </c>
      <c r="I54" s="154">
        <v>-8.2657999999999997E-6</v>
      </c>
      <c r="J54" s="154">
        <v>-3.7749999999999999E-7</v>
      </c>
      <c r="K54" s="154">
        <v>8.5013000000000005E-4</v>
      </c>
      <c r="L54" s="154">
        <v>3.2916000000000001E-5</v>
      </c>
      <c r="M54" s="155">
        <v>2.2200000000000002</v>
      </c>
      <c r="N54" s="21">
        <v>0</v>
      </c>
      <c r="O54" s="21">
        <v>0</v>
      </c>
      <c r="P54" s="21">
        <v>0</v>
      </c>
      <c r="Q54" s="21">
        <v>1</v>
      </c>
      <c r="R54" s="21">
        <v>8.5012999999999994E-6</v>
      </c>
      <c r="S54" s="21">
        <v>3.2920000000000001E-7</v>
      </c>
      <c r="T54" s="21">
        <v>3</v>
      </c>
      <c r="U54" s="21">
        <v>0</v>
      </c>
      <c r="V54" s="21">
        <v>0</v>
      </c>
      <c r="W54" s="156" t="s">
        <v>341</v>
      </c>
      <c r="X54" s="21" t="s">
        <v>262</v>
      </c>
      <c r="Y54" s="21" t="s">
        <v>263</v>
      </c>
      <c r="Z54" s="21"/>
      <c r="AA54" s="21"/>
      <c r="AB54" s="21"/>
      <c r="AC54" s="21"/>
      <c r="AD54" s="21">
        <v>106</v>
      </c>
      <c r="AE54" s="21">
        <v>53</v>
      </c>
      <c r="AF54" s="21" t="str">
        <f t="shared" ca="1" si="0"/>
        <v>109-0.2</v>
      </c>
      <c r="AG54" s="21">
        <f t="shared" ca="1" si="1"/>
        <v>200</v>
      </c>
      <c r="AH54" s="21">
        <f t="shared" ca="1" si="2"/>
        <v>976</v>
      </c>
      <c r="AI54" s="154">
        <f t="shared" ca="1" si="3"/>
        <v>-8.2657999999999997E-6</v>
      </c>
      <c r="AJ54" s="154">
        <f t="shared" ca="1" si="4"/>
        <v>-3.7749999999999999E-7</v>
      </c>
      <c r="AK54" s="154">
        <f ca="1">AVERAGE(INDIRECT("K"&amp;AD54):INDIRECT("K"&amp;AD55-1))</f>
        <v>9.6324999999999991E-4</v>
      </c>
      <c r="AL54" s="154">
        <f ca="1">AVERAGE(INDIRECT("L"&amp;AD54):INDIRECT("L"&amp;AD55-1))</f>
        <v>3.4141499999999998E-5</v>
      </c>
      <c r="AM54" s="154">
        <f t="shared" ca="1" si="5"/>
        <v>9.6385486693913093E-4</v>
      </c>
      <c r="AN54" s="21"/>
      <c r="AO54" s="154">
        <f ca="1">STDEV(INDIRECT("K"&amp;AD54):INDIRECT("K"&amp;AD55-1))</f>
        <v>4.2426406871170881E-8</v>
      </c>
    </row>
    <row r="55" spans="1:41" ht="14.25" customHeight="1">
      <c r="A55" s="21" t="s">
        <v>340</v>
      </c>
      <c r="B55" s="21" t="s">
        <v>259</v>
      </c>
      <c r="C55" s="21">
        <v>0</v>
      </c>
      <c r="D55" s="21">
        <v>200</v>
      </c>
      <c r="E55" s="21">
        <v>976</v>
      </c>
      <c r="F55" s="21" t="s">
        <v>260</v>
      </c>
      <c r="G55" s="154">
        <v>8.4212999999999996E-4</v>
      </c>
      <c r="H55" s="154">
        <v>3.2607000000000001E-5</v>
      </c>
      <c r="I55" s="154">
        <v>-8.2657999999999997E-6</v>
      </c>
      <c r="J55" s="154">
        <v>-3.7749999999999999E-7</v>
      </c>
      <c r="K55" s="154">
        <v>8.5039000000000002E-4</v>
      </c>
      <c r="L55" s="154">
        <v>3.2984999999999997E-5</v>
      </c>
      <c r="M55" s="155">
        <v>2.2200000000000002</v>
      </c>
      <c r="N55" s="21">
        <v>0</v>
      </c>
      <c r="O55" s="21">
        <v>0</v>
      </c>
      <c r="P55" s="21">
        <v>0</v>
      </c>
      <c r="Q55" s="21">
        <v>1</v>
      </c>
      <c r="R55" s="21">
        <v>8.5039E-6</v>
      </c>
      <c r="S55" s="21">
        <v>3.298E-7</v>
      </c>
      <c r="T55" s="21">
        <v>3</v>
      </c>
      <c r="U55" s="21">
        <v>0</v>
      </c>
      <c r="V55" s="21">
        <v>0</v>
      </c>
      <c r="W55" s="156" t="s">
        <v>342</v>
      </c>
      <c r="X55" s="21" t="s">
        <v>262</v>
      </c>
      <c r="Y55" s="21" t="s">
        <v>263</v>
      </c>
      <c r="Z55" s="21"/>
      <c r="AA55" s="21"/>
      <c r="AB55" s="21"/>
      <c r="AC55" s="21"/>
      <c r="AD55" s="21">
        <v>108</v>
      </c>
      <c r="AE55" s="21">
        <v>54</v>
      </c>
      <c r="AF55" s="21" t="str">
        <f t="shared" ca="1" si="0"/>
        <v>109-&lt;0.2</v>
      </c>
      <c r="AG55" s="21">
        <f t="shared" ca="1" si="1"/>
        <v>200</v>
      </c>
      <c r="AH55" s="21">
        <f t="shared" ca="1" si="2"/>
        <v>976</v>
      </c>
      <c r="AI55" s="154">
        <f t="shared" ca="1" si="3"/>
        <v>-8.2657999999999997E-6</v>
      </c>
      <c r="AJ55" s="154">
        <f t="shared" ca="1" si="4"/>
        <v>-3.7749999999999999E-7</v>
      </c>
      <c r="AK55" s="154">
        <f ca="1">AVERAGE(INDIRECT("K"&amp;AD55):INDIRECT("K"&amp;AD56-1))</f>
        <v>2.6563999999999997E-3</v>
      </c>
      <c r="AL55" s="154">
        <f ca="1">AVERAGE(INDIRECT("L"&amp;AD55):INDIRECT("L"&amp;AD56-1))</f>
        <v>8.2650000000000003E-5</v>
      </c>
      <c r="AM55" s="154">
        <f t="shared" ca="1" si="5"/>
        <v>2.6576854558995498E-3</v>
      </c>
      <c r="AN55" s="21"/>
      <c r="AO55" s="154">
        <f ca="1">STDEV(INDIRECT("K"&amp;AD55):INDIRECT("K"&amp;AD56-1))</f>
        <v>2.8284271247447255E-7</v>
      </c>
    </row>
    <row r="56" spans="1:41" ht="14.25" customHeight="1">
      <c r="A56" s="21" t="s">
        <v>343</v>
      </c>
      <c r="B56" s="21" t="s">
        <v>259</v>
      </c>
      <c r="C56" s="21">
        <v>0</v>
      </c>
      <c r="D56" s="21">
        <v>200</v>
      </c>
      <c r="E56" s="21">
        <v>976</v>
      </c>
      <c r="F56" s="21" t="s">
        <v>260</v>
      </c>
      <c r="G56" s="154">
        <v>6.5393000000000005E-4</v>
      </c>
      <c r="H56" s="154">
        <v>2.5333E-5</v>
      </c>
      <c r="I56" s="154">
        <v>-8.2657999999999997E-6</v>
      </c>
      <c r="J56" s="154">
        <v>-3.7749999999999999E-7</v>
      </c>
      <c r="K56" s="154">
        <v>6.6220000000000005E-4</v>
      </c>
      <c r="L56" s="154">
        <v>2.5711000000000002E-5</v>
      </c>
      <c r="M56" s="155">
        <v>2.2200000000000002</v>
      </c>
      <c r="N56" s="21">
        <v>0</v>
      </c>
      <c r="O56" s="21">
        <v>0</v>
      </c>
      <c r="P56" s="21">
        <v>0</v>
      </c>
      <c r="Q56" s="21">
        <v>1</v>
      </c>
      <c r="R56" s="21">
        <v>6.6220000000000003E-6</v>
      </c>
      <c r="S56" s="21">
        <v>2.5709999999999999E-7</v>
      </c>
      <c r="T56" s="21">
        <v>3</v>
      </c>
      <c r="U56" s="21">
        <v>0</v>
      </c>
      <c r="V56" s="21">
        <v>0</v>
      </c>
      <c r="W56" s="156" t="s">
        <v>344</v>
      </c>
      <c r="X56" s="21" t="s">
        <v>262</v>
      </c>
      <c r="Y56" s="21" t="s">
        <v>263</v>
      </c>
      <c r="Z56" s="21"/>
      <c r="AA56" s="21"/>
      <c r="AB56" s="21"/>
      <c r="AC56" s="21"/>
      <c r="AD56" s="21">
        <v>110</v>
      </c>
      <c r="AE56" s="21">
        <v>55</v>
      </c>
      <c r="AF56" s="21" t="str">
        <f t="shared" ca="1" si="0"/>
        <v>110-ALL</v>
      </c>
      <c r="AG56" s="21">
        <f t="shared" ca="1" si="1"/>
        <v>200</v>
      </c>
      <c r="AH56" s="21">
        <f t="shared" ca="1" si="2"/>
        <v>976</v>
      </c>
      <c r="AI56" s="154">
        <f t="shared" ca="1" si="3"/>
        <v>-8.2657999999999997E-6</v>
      </c>
      <c r="AJ56" s="154">
        <f t="shared" ca="1" si="4"/>
        <v>-3.7749999999999999E-7</v>
      </c>
      <c r="AK56" s="154">
        <f ca="1">AVERAGE(INDIRECT("K"&amp;AD56):INDIRECT("K"&amp;AD57-1))</f>
        <v>9.8267500000000013E-4</v>
      </c>
      <c r="AL56" s="154">
        <f ca="1">AVERAGE(INDIRECT("L"&amp;AD56):INDIRECT("L"&amp;AD57-1))</f>
        <v>3.2325500000000001E-5</v>
      </c>
      <c r="AM56" s="154">
        <f t="shared" ca="1" si="5"/>
        <v>9.8320653658081941E-4</v>
      </c>
      <c r="AN56" s="21"/>
      <c r="AO56" s="154">
        <f ca="1">STDEV(INDIRECT("K"&amp;AD56):INDIRECT("K"&amp;AD57-1))</f>
        <v>7.0710678119768111E-9</v>
      </c>
    </row>
    <row r="57" spans="1:41" ht="14.25" customHeight="1">
      <c r="A57" s="21" t="s">
        <v>343</v>
      </c>
      <c r="B57" s="21" t="s">
        <v>259</v>
      </c>
      <c r="C57" s="21">
        <v>0</v>
      </c>
      <c r="D57" s="21">
        <v>200</v>
      </c>
      <c r="E57" s="21">
        <v>976</v>
      </c>
      <c r="F57" s="21" t="s">
        <v>260</v>
      </c>
      <c r="G57" s="154">
        <v>6.5410000000000002E-4</v>
      </c>
      <c r="H57" s="154">
        <v>2.5088000000000001E-5</v>
      </c>
      <c r="I57" s="154">
        <v>-8.2657999999999997E-6</v>
      </c>
      <c r="J57" s="154">
        <v>-3.7749999999999999E-7</v>
      </c>
      <c r="K57" s="154">
        <v>6.6235999999999997E-4</v>
      </c>
      <c r="L57" s="154">
        <v>2.5466E-5</v>
      </c>
      <c r="M57" s="155">
        <v>2.2000000000000002</v>
      </c>
      <c r="N57" s="21">
        <v>0</v>
      </c>
      <c r="O57" s="21">
        <v>0</v>
      </c>
      <c r="P57" s="21">
        <v>0</v>
      </c>
      <c r="Q57" s="21">
        <v>1</v>
      </c>
      <c r="R57" s="21">
        <v>6.6236000000000004E-6</v>
      </c>
      <c r="S57" s="21">
        <v>2.5470000000000002E-7</v>
      </c>
      <c r="T57" s="21">
        <v>3</v>
      </c>
      <c r="U57" s="21">
        <v>0</v>
      </c>
      <c r="V57" s="21">
        <v>0</v>
      </c>
      <c r="W57" s="156" t="s">
        <v>345</v>
      </c>
      <c r="X57" s="21" t="s">
        <v>262</v>
      </c>
      <c r="Y57" s="21" t="s">
        <v>263</v>
      </c>
      <c r="Z57" s="21"/>
      <c r="AA57" s="21"/>
      <c r="AB57" s="21"/>
      <c r="AC57" s="21"/>
      <c r="AD57" s="21">
        <v>112</v>
      </c>
      <c r="AE57" s="21">
        <v>56</v>
      </c>
      <c r="AF57" s="21" t="str">
        <f t="shared" ca="1" si="0"/>
        <v>110-0.8</v>
      </c>
      <c r="AG57" s="21">
        <f t="shared" ca="1" si="1"/>
        <v>200</v>
      </c>
      <c r="AH57" s="21">
        <f t="shared" ca="1" si="2"/>
        <v>976</v>
      </c>
      <c r="AI57" s="154">
        <f t="shared" ca="1" si="3"/>
        <v>-8.2657999999999997E-6</v>
      </c>
      <c r="AJ57" s="154">
        <f t="shared" ca="1" si="4"/>
        <v>-3.7749999999999999E-7</v>
      </c>
      <c r="AK57" s="154">
        <f ca="1">AVERAGE(INDIRECT("K"&amp;AD57):INDIRECT("K"&amp;AD58-1))</f>
        <v>3.0207000000000003E-3</v>
      </c>
      <c r="AL57" s="154">
        <f ca="1">AVERAGE(INDIRECT("L"&amp;AD57):INDIRECT("L"&amp;AD58-1))</f>
        <v>1.099E-4</v>
      </c>
      <c r="AM57" s="154">
        <f t="shared" ca="1" si="5"/>
        <v>3.0226985460015698E-3</v>
      </c>
      <c r="AN57" s="21"/>
      <c r="AO57" s="154">
        <f ca="1">STDEV(INDIRECT("K"&amp;AD57):INDIRECT("K"&amp;AD58-1))</f>
        <v>1.4142135623738961E-7</v>
      </c>
    </row>
    <row r="58" spans="1:41" ht="14.25" customHeight="1">
      <c r="A58" s="21" t="s">
        <v>346</v>
      </c>
      <c r="B58" s="21" t="s">
        <v>259</v>
      </c>
      <c r="C58" s="21">
        <v>0</v>
      </c>
      <c r="D58" s="21">
        <v>200</v>
      </c>
      <c r="E58" s="21">
        <v>976</v>
      </c>
      <c r="F58" s="21" t="s">
        <v>260</v>
      </c>
      <c r="G58" s="154">
        <v>9.6610999999999995E-4</v>
      </c>
      <c r="H58" s="154">
        <v>3.6378000000000003E-5</v>
      </c>
      <c r="I58" s="154">
        <v>-8.2657999999999997E-6</v>
      </c>
      <c r="J58" s="154">
        <v>-3.7749999999999999E-7</v>
      </c>
      <c r="K58" s="154">
        <v>9.7437000000000001E-4</v>
      </c>
      <c r="L58" s="154">
        <v>3.6755999999999998E-5</v>
      </c>
      <c r="M58" s="155">
        <v>2.16</v>
      </c>
      <c r="N58" s="21">
        <v>0</v>
      </c>
      <c r="O58" s="21">
        <v>0</v>
      </c>
      <c r="P58" s="21">
        <v>0</v>
      </c>
      <c r="Q58" s="21">
        <v>1</v>
      </c>
      <c r="R58" s="21">
        <v>9.7436999999999996E-6</v>
      </c>
      <c r="S58" s="21">
        <v>3.6759999999999998E-7</v>
      </c>
      <c r="T58" s="21">
        <v>3</v>
      </c>
      <c r="U58" s="21">
        <v>0</v>
      </c>
      <c r="V58" s="21">
        <v>0</v>
      </c>
      <c r="W58" s="156" t="s">
        <v>347</v>
      </c>
      <c r="X58" s="21" t="s">
        <v>262</v>
      </c>
      <c r="Y58" s="21" t="s">
        <v>263</v>
      </c>
      <c r="Z58" s="21"/>
      <c r="AA58" s="21"/>
      <c r="AB58" s="21"/>
      <c r="AC58" s="21"/>
      <c r="AD58" s="21">
        <v>114</v>
      </c>
      <c r="AE58" s="21">
        <v>57</v>
      </c>
      <c r="AF58" s="21" t="str">
        <f t="shared" ca="1" si="0"/>
        <v>110-0.6</v>
      </c>
      <c r="AG58" s="21">
        <f t="shared" ca="1" si="1"/>
        <v>200</v>
      </c>
      <c r="AH58" s="21">
        <f t="shared" ca="1" si="2"/>
        <v>976</v>
      </c>
      <c r="AI58" s="154">
        <f t="shared" ca="1" si="3"/>
        <v>-8.2657999999999997E-6</v>
      </c>
      <c r="AJ58" s="154">
        <f t="shared" ca="1" si="4"/>
        <v>-3.7749999999999999E-7</v>
      </c>
      <c r="AK58" s="154">
        <f ca="1">AVERAGE(INDIRECT("K"&amp;AD58):INDIRECT("K"&amp;AD59-1))</f>
        <v>1.3089500000000001E-3</v>
      </c>
      <c r="AL58" s="154">
        <f ca="1">AVERAGE(INDIRECT("L"&amp;AD58):INDIRECT("L"&amp;AD59-1))</f>
        <v>3.9200000000000004E-5</v>
      </c>
      <c r="AM58" s="154">
        <f t="shared" ca="1" si="5"/>
        <v>1.3095368427425019E-3</v>
      </c>
      <c r="AN58" s="21"/>
      <c r="AO58" s="154">
        <f ca="1">STDEV(INDIRECT("K"&amp;AD58):INDIRECT("K"&amp;AD59-1))</f>
        <v>2.1213203435608442E-7</v>
      </c>
    </row>
    <row r="59" spans="1:41" ht="14.25" customHeight="1">
      <c r="A59" s="21" t="s">
        <v>346</v>
      </c>
      <c r="B59" s="21" t="s">
        <v>259</v>
      </c>
      <c r="C59" s="21">
        <v>0</v>
      </c>
      <c r="D59" s="21">
        <v>200</v>
      </c>
      <c r="E59" s="21">
        <v>976</v>
      </c>
      <c r="F59" s="21" t="s">
        <v>260</v>
      </c>
      <c r="G59" s="154">
        <v>9.6617999999999997E-4</v>
      </c>
      <c r="H59" s="154">
        <v>3.6220000000000002E-5</v>
      </c>
      <c r="I59" s="154">
        <v>-8.2657999999999997E-6</v>
      </c>
      <c r="J59" s="154">
        <v>-3.7749999999999999E-7</v>
      </c>
      <c r="K59" s="154">
        <v>9.7444999999999997E-4</v>
      </c>
      <c r="L59" s="154">
        <v>3.6597000000000002E-5</v>
      </c>
      <c r="M59" s="155">
        <v>2.15</v>
      </c>
      <c r="N59" s="21">
        <v>0</v>
      </c>
      <c r="O59" s="21">
        <v>0</v>
      </c>
      <c r="P59" s="21">
        <v>0</v>
      </c>
      <c r="Q59" s="21">
        <v>1</v>
      </c>
      <c r="R59" s="21">
        <v>9.7444999999999996E-6</v>
      </c>
      <c r="S59" s="21">
        <v>3.6600000000000002E-7</v>
      </c>
      <c r="T59" s="21">
        <v>3</v>
      </c>
      <c r="U59" s="21">
        <v>0</v>
      </c>
      <c r="V59" s="21">
        <v>0</v>
      </c>
      <c r="W59" s="156" t="s">
        <v>348</v>
      </c>
      <c r="X59" s="21" t="s">
        <v>262</v>
      </c>
      <c r="Y59" s="21" t="s">
        <v>263</v>
      </c>
      <c r="Z59" s="21"/>
      <c r="AA59" s="21"/>
      <c r="AB59" s="21"/>
      <c r="AC59" s="21"/>
      <c r="AD59" s="21">
        <v>116</v>
      </c>
      <c r="AE59" s="21">
        <v>58</v>
      </c>
      <c r="AF59" s="21" t="str">
        <f t="shared" ca="1" si="0"/>
        <v>110-0.4</v>
      </c>
      <c r="AG59" s="21">
        <f t="shared" ca="1" si="1"/>
        <v>200</v>
      </c>
      <c r="AH59" s="21">
        <f t="shared" ca="1" si="2"/>
        <v>976</v>
      </c>
      <c r="AI59" s="154">
        <f t="shared" ca="1" si="3"/>
        <v>-8.2657999999999997E-6</v>
      </c>
      <c r="AJ59" s="154">
        <f t="shared" ca="1" si="4"/>
        <v>-3.7749999999999999E-7</v>
      </c>
      <c r="AK59" s="154">
        <f ca="1">AVERAGE(INDIRECT("K"&amp;AD59):INDIRECT("K"&amp;AD60-1))</f>
        <v>7.6179000000000004E-4</v>
      </c>
      <c r="AL59" s="154">
        <f ca="1">AVERAGE(INDIRECT("L"&amp;AD59):INDIRECT("L"&amp;AD60-1))</f>
        <v>2.4835000000000002E-5</v>
      </c>
      <c r="AM59" s="154">
        <f t="shared" ca="1" si="5"/>
        <v>7.6219471352470037E-4</v>
      </c>
      <c r="AN59" s="21"/>
      <c r="AO59" s="154">
        <f ca="1">STDEV(INDIRECT("K"&amp;AD59):INDIRECT("K"&amp;AD60-1))</f>
        <v>7.0710678118618137E-8</v>
      </c>
    </row>
    <row r="60" spans="1:41" ht="14.25" customHeight="1">
      <c r="A60" s="21" t="s">
        <v>349</v>
      </c>
      <c r="B60" s="21" t="s">
        <v>259</v>
      </c>
      <c r="C60" s="21">
        <v>0</v>
      </c>
      <c r="D60" s="21">
        <v>200</v>
      </c>
      <c r="E60" s="21">
        <v>976</v>
      </c>
      <c r="F60" s="21" t="s">
        <v>260</v>
      </c>
      <c r="G60" s="154">
        <v>2.8601999999999998E-3</v>
      </c>
      <c r="H60" s="154">
        <v>9.7600000000000001E-5</v>
      </c>
      <c r="I60" s="154">
        <v>-8.2657999999999997E-6</v>
      </c>
      <c r="J60" s="154">
        <v>-3.7749999999999999E-7</v>
      </c>
      <c r="K60" s="154">
        <v>2.8685E-3</v>
      </c>
      <c r="L60" s="154">
        <v>9.7999999999999997E-5</v>
      </c>
      <c r="M60" s="155">
        <v>1.96</v>
      </c>
      <c r="N60" s="21">
        <v>0</v>
      </c>
      <c r="O60" s="21">
        <v>0</v>
      </c>
      <c r="P60" s="21">
        <v>0</v>
      </c>
      <c r="Q60" s="21">
        <v>1</v>
      </c>
      <c r="R60" s="21">
        <v>2.8685000000000001E-5</v>
      </c>
      <c r="S60" s="21">
        <v>9.7989999999999993E-7</v>
      </c>
      <c r="T60" s="21">
        <v>3</v>
      </c>
      <c r="U60" s="21">
        <v>0</v>
      </c>
      <c r="V60" s="21">
        <v>0</v>
      </c>
      <c r="W60" s="156" t="s">
        <v>350</v>
      </c>
      <c r="X60" s="21" t="s">
        <v>262</v>
      </c>
      <c r="Y60" s="21" t="s">
        <v>263</v>
      </c>
      <c r="Z60" s="21"/>
      <c r="AA60" s="21"/>
      <c r="AB60" s="21"/>
      <c r="AC60" s="21"/>
      <c r="AD60" s="21">
        <v>118</v>
      </c>
      <c r="AE60" s="21">
        <v>59</v>
      </c>
      <c r="AF60" s="21" t="str">
        <f t="shared" ca="1" si="0"/>
        <v>110-0.2</v>
      </c>
      <c r="AG60" s="21">
        <f t="shared" ca="1" si="1"/>
        <v>200</v>
      </c>
      <c r="AH60" s="21">
        <f t="shared" ca="1" si="2"/>
        <v>976</v>
      </c>
      <c r="AI60" s="154">
        <f t="shared" ca="1" si="3"/>
        <v>-8.2657999999999997E-6</v>
      </c>
      <c r="AJ60" s="154">
        <f t="shared" ca="1" si="4"/>
        <v>-3.7749999999999999E-7</v>
      </c>
      <c r="AK60" s="154">
        <f ca="1">AVERAGE(INDIRECT("K"&amp;AD60):INDIRECT("K"&amp;AD61-1))</f>
        <v>7.7963999999999996E-4</v>
      </c>
      <c r="AL60" s="154">
        <f ca="1">AVERAGE(INDIRECT("L"&amp;AD60):INDIRECT("L"&amp;AD61-1))</f>
        <v>2.6176000000000001E-5</v>
      </c>
      <c r="AM60" s="154">
        <f t="shared" ca="1" si="5"/>
        <v>7.8007929890236156E-4</v>
      </c>
      <c r="AN60" s="21"/>
      <c r="AO60" s="154">
        <f ca="1">STDEV(INDIRECT("K"&amp;AD60):INDIRECT("K"&amp;AD61-1))</f>
        <v>1.5556349186103658E-7</v>
      </c>
    </row>
    <row r="61" spans="1:41" ht="14.25" customHeight="1">
      <c r="A61" s="21" t="s">
        <v>349</v>
      </c>
      <c r="B61" s="21" t="s">
        <v>259</v>
      </c>
      <c r="C61" s="21">
        <v>0</v>
      </c>
      <c r="D61" s="21">
        <v>200</v>
      </c>
      <c r="E61" s="21">
        <v>976</v>
      </c>
      <c r="F61" s="21" t="s">
        <v>260</v>
      </c>
      <c r="G61" s="154">
        <v>2.8601E-3</v>
      </c>
      <c r="H61" s="154">
        <v>9.7800000000000006E-5</v>
      </c>
      <c r="I61" s="154">
        <v>-8.2657999999999997E-6</v>
      </c>
      <c r="J61" s="154">
        <v>-3.7749999999999999E-7</v>
      </c>
      <c r="K61" s="154">
        <v>2.8684000000000001E-3</v>
      </c>
      <c r="L61" s="154">
        <v>9.8200000000000002E-5</v>
      </c>
      <c r="M61" s="155">
        <v>1.96</v>
      </c>
      <c r="N61" s="21">
        <v>0</v>
      </c>
      <c r="O61" s="21">
        <v>0</v>
      </c>
      <c r="P61" s="21">
        <v>0</v>
      </c>
      <c r="Q61" s="21">
        <v>1</v>
      </c>
      <c r="R61" s="21">
        <v>2.8683999999999998E-5</v>
      </c>
      <c r="S61" s="21">
        <v>9.8160000000000005E-7</v>
      </c>
      <c r="T61" s="21">
        <v>3</v>
      </c>
      <c r="U61" s="21">
        <v>0</v>
      </c>
      <c r="V61" s="21">
        <v>0</v>
      </c>
      <c r="W61" s="156" t="s">
        <v>351</v>
      </c>
      <c r="X61" s="21" t="s">
        <v>262</v>
      </c>
      <c r="Y61" s="21" t="s">
        <v>263</v>
      </c>
      <c r="Z61" s="21"/>
      <c r="AA61" s="21"/>
      <c r="AB61" s="21"/>
      <c r="AC61" s="21"/>
      <c r="AD61" s="21">
        <v>120</v>
      </c>
      <c r="AE61" s="21">
        <v>60</v>
      </c>
      <c r="AF61" s="21" t="str">
        <f t="shared" ca="1" si="0"/>
        <v>110-&lt;0.2</v>
      </c>
      <c r="AG61" s="21">
        <f t="shared" ca="1" si="1"/>
        <v>200</v>
      </c>
      <c r="AH61" s="21">
        <f t="shared" ca="1" si="2"/>
        <v>976</v>
      </c>
      <c r="AI61" s="154">
        <f t="shared" ca="1" si="3"/>
        <v>-8.2657999999999997E-6</v>
      </c>
      <c r="AJ61" s="154">
        <f t="shared" ca="1" si="4"/>
        <v>-3.7749999999999999E-7</v>
      </c>
      <c r="AK61" s="154">
        <f ca="1">AVERAGE(INDIRECT("K"&amp;AD61):INDIRECT("K"&amp;AD62-1))</f>
        <v>1.81525E-3</v>
      </c>
      <c r="AL61" s="154">
        <f ca="1">AVERAGE(INDIRECT("L"&amp;AD61):INDIRECT("L"&amp;AD62-1))</f>
        <v>5.8E-5</v>
      </c>
      <c r="AM61" s="154">
        <f t="shared" ca="1" si="5"/>
        <v>1.8161763577637497E-3</v>
      </c>
      <c r="AN61" s="21"/>
      <c r="AO61" s="154">
        <f ca="1">STDEV(INDIRECT("K"&amp;AD61):INDIRECT("K"&amp;AD62-1))</f>
        <v>7.0710678118541467E-8</v>
      </c>
    </row>
    <row r="62" spans="1:41" ht="14.25" customHeight="1">
      <c r="A62" s="21" t="s">
        <v>352</v>
      </c>
      <c r="B62" s="21" t="s">
        <v>259</v>
      </c>
      <c r="C62" s="21">
        <v>0</v>
      </c>
      <c r="D62" s="21">
        <v>200</v>
      </c>
      <c r="E62" s="21">
        <v>976</v>
      </c>
      <c r="F62" s="21" t="s">
        <v>260</v>
      </c>
      <c r="G62" s="154">
        <v>1.5165000000000001E-3</v>
      </c>
      <c r="H62" s="154">
        <v>5.3699999999999997E-5</v>
      </c>
      <c r="I62" s="154">
        <v>-8.2657999999999997E-6</v>
      </c>
      <c r="J62" s="154">
        <v>-3.7749999999999999E-7</v>
      </c>
      <c r="K62" s="154">
        <v>1.5246999999999999E-3</v>
      </c>
      <c r="L62" s="154">
        <v>5.41E-5</v>
      </c>
      <c r="M62" s="155">
        <v>2.0299999999999998</v>
      </c>
      <c r="N62" s="21">
        <v>0</v>
      </c>
      <c r="O62" s="21">
        <v>0</v>
      </c>
      <c r="P62" s="21">
        <v>0</v>
      </c>
      <c r="Q62" s="21">
        <v>1</v>
      </c>
      <c r="R62" s="21">
        <v>1.5247E-5</v>
      </c>
      <c r="S62" s="21">
        <v>5.4069999999999996E-7</v>
      </c>
      <c r="T62" s="21">
        <v>3</v>
      </c>
      <c r="U62" s="21">
        <v>0</v>
      </c>
      <c r="V62" s="21">
        <v>0</v>
      </c>
      <c r="W62" s="156" t="s">
        <v>353</v>
      </c>
      <c r="X62" s="21" t="s">
        <v>262</v>
      </c>
      <c r="Y62" s="21" t="s">
        <v>263</v>
      </c>
      <c r="Z62" s="21"/>
      <c r="AA62" s="21"/>
      <c r="AB62" s="21"/>
      <c r="AC62" s="21"/>
      <c r="AD62" s="21">
        <v>122</v>
      </c>
      <c r="AE62" s="21">
        <v>61</v>
      </c>
      <c r="AF62" s="21" t="str">
        <f t="shared" ca="1" si="0"/>
        <v>111-ALL</v>
      </c>
      <c r="AG62" s="21">
        <f t="shared" ca="1" si="1"/>
        <v>200</v>
      </c>
      <c r="AH62" s="21">
        <f t="shared" ca="1" si="2"/>
        <v>976</v>
      </c>
      <c r="AI62" s="154">
        <f t="shared" ca="1" si="3"/>
        <v>-8.2657999999999997E-6</v>
      </c>
      <c r="AJ62" s="154">
        <f t="shared" ca="1" si="4"/>
        <v>-3.7749999999999999E-7</v>
      </c>
      <c r="AK62" s="154">
        <f ca="1">AVERAGE(INDIRECT("K"&amp;AD62):INDIRECT("K"&amp;AD63-1))</f>
        <v>6.8846000000000001E-4</v>
      </c>
      <c r="AL62" s="154">
        <f ca="1">AVERAGE(INDIRECT("L"&amp;AD62):INDIRECT("L"&amp;AD63-1))</f>
        <v>2.1968E-5</v>
      </c>
      <c r="AM62" s="154">
        <f t="shared" ca="1" si="5"/>
        <v>6.8881039816773965E-4</v>
      </c>
      <c r="AN62" s="21"/>
      <c r="AO62" s="154">
        <f ca="1">STDEV(INDIRECT("K"&amp;AD62):INDIRECT("K"&amp;AD63-1))</f>
        <v>1.5556349186103658E-7</v>
      </c>
    </row>
    <row r="63" spans="1:41" ht="14.25" customHeight="1">
      <c r="A63" s="21" t="s">
        <v>352</v>
      </c>
      <c r="B63" s="21" t="s">
        <v>259</v>
      </c>
      <c r="C63" s="21">
        <v>0</v>
      </c>
      <c r="D63" s="21">
        <v>200</v>
      </c>
      <c r="E63" s="21">
        <v>976</v>
      </c>
      <c r="F63" s="21" t="s">
        <v>260</v>
      </c>
      <c r="G63" s="154">
        <v>1.5169999999999999E-3</v>
      </c>
      <c r="H63" s="154">
        <v>5.3499999999999999E-5</v>
      </c>
      <c r="I63" s="154">
        <v>-8.2657999999999997E-6</v>
      </c>
      <c r="J63" s="154">
        <v>-3.7749999999999999E-7</v>
      </c>
      <c r="K63" s="154">
        <v>1.5252E-3</v>
      </c>
      <c r="L63" s="154">
        <v>5.3900000000000002E-5</v>
      </c>
      <c r="M63" s="155">
        <v>2.02</v>
      </c>
      <c r="N63" s="21">
        <v>0</v>
      </c>
      <c r="O63" s="21">
        <v>0</v>
      </c>
      <c r="P63" s="21">
        <v>0</v>
      </c>
      <c r="Q63" s="21">
        <v>1</v>
      </c>
      <c r="R63" s="21">
        <v>1.5252000000000001E-5</v>
      </c>
      <c r="S63" s="21">
        <v>5.3850000000000001E-7</v>
      </c>
      <c r="T63" s="21">
        <v>3</v>
      </c>
      <c r="U63" s="21">
        <v>0</v>
      </c>
      <c r="V63" s="21">
        <v>0</v>
      </c>
      <c r="W63" s="156" t="s">
        <v>354</v>
      </c>
      <c r="X63" s="21" t="s">
        <v>262</v>
      </c>
      <c r="Y63" s="21" t="s">
        <v>263</v>
      </c>
      <c r="Z63" s="21"/>
      <c r="AA63" s="21"/>
      <c r="AB63" s="21"/>
      <c r="AC63" s="21"/>
      <c r="AD63" s="21">
        <v>124</v>
      </c>
      <c r="AE63" s="21">
        <v>62</v>
      </c>
      <c r="AF63" s="21" t="str">
        <f t="shared" ca="1" si="0"/>
        <v>111-0.8</v>
      </c>
      <c r="AG63" s="21">
        <f t="shared" ca="1" si="1"/>
        <v>200</v>
      </c>
      <c r="AH63" s="21">
        <f t="shared" ca="1" si="2"/>
        <v>976</v>
      </c>
      <c r="AI63" s="154">
        <f t="shared" ca="1" si="3"/>
        <v>-8.2657999999999997E-6</v>
      </c>
      <c r="AJ63" s="154">
        <f t="shared" ca="1" si="4"/>
        <v>-3.7749999999999999E-7</v>
      </c>
      <c r="AK63" s="154">
        <f ca="1">AVERAGE(INDIRECT("K"&amp;AD63):INDIRECT("K"&amp;AD64-1))</f>
        <v>1.0111E-3</v>
      </c>
      <c r="AL63" s="154">
        <f ca="1">AVERAGE(INDIRECT("L"&amp;AD63):INDIRECT("L"&amp;AD64-1))</f>
        <v>3.1199999999999999E-5</v>
      </c>
      <c r="AM63" s="154">
        <f t="shared" ca="1" si="5"/>
        <v>1.011581262183123E-3</v>
      </c>
      <c r="AN63" s="21"/>
      <c r="AO63" s="154">
        <f ca="1">STDEV(INDIRECT("K"&amp;AD63):INDIRECT("K"&amp;AD64-1))</f>
        <v>2.8284271247462586E-7</v>
      </c>
    </row>
    <row r="64" spans="1:41" ht="14.25" customHeight="1">
      <c r="A64" s="21" t="s">
        <v>355</v>
      </c>
      <c r="B64" s="21" t="s">
        <v>259</v>
      </c>
      <c r="C64" s="21">
        <v>0</v>
      </c>
      <c r="D64" s="21">
        <v>200</v>
      </c>
      <c r="E64" s="21">
        <v>976</v>
      </c>
      <c r="F64" s="21" t="s">
        <v>260</v>
      </c>
      <c r="G64" s="154">
        <v>4.0045999999999997E-3</v>
      </c>
      <c r="H64" s="154">
        <v>1.3799999999999999E-4</v>
      </c>
      <c r="I64" s="154">
        <v>-8.2657999999999997E-6</v>
      </c>
      <c r="J64" s="154">
        <v>-3.7749999999999999E-7</v>
      </c>
      <c r="K64" s="154">
        <v>4.0128000000000004E-3</v>
      </c>
      <c r="L64" s="154">
        <v>1.384E-4</v>
      </c>
      <c r="M64" s="155">
        <v>1.98</v>
      </c>
      <c r="N64" s="21">
        <v>0</v>
      </c>
      <c r="O64" s="21">
        <v>0</v>
      </c>
      <c r="P64" s="21">
        <v>0</v>
      </c>
      <c r="Q64" s="21">
        <v>1</v>
      </c>
      <c r="R64" s="21">
        <v>4.0127999999999999E-5</v>
      </c>
      <c r="S64" s="21">
        <v>1.3842E-6</v>
      </c>
      <c r="T64" s="21">
        <v>4</v>
      </c>
      <c r="U64" s="21">
        <v>0</v>
      </c>
      <c r="V64" s="21">
        <v>0</v>
      </c>
      <c r="W64" s="156" t="s">
        <v>356</v>
      </c>
      <c r="X64" s="21" t="s">
        <v>262</v>
      </c>
      <c r="Y64" s="21" t="s">
        <v>263</v>
      </c>
      <c r="Z64" s="21"/>
      <c r="AA64" s="21"/>
      <c r="AB64" s="21"/>
      <c r="AC64" s="21"/>
      <c r="AD64" s="21">
        <v>126</v>
      </c>
      <c r="AE64" s="21">
        <v>63</v>
      </c>
      <c r="AF64" s="21" t="str">
        <f t="shared" ca="1" si="0"/>
        <v>111-0.6</v>
      </c>
      <c r="AG64" s="21">
        <f t="shared" ca="1" si="1"/>
        <v>200</v>
      </c>
      <c r="AH64" s="21">
        <f t="shared" ca="1" si="2"/>
        <v>976</v>
      </c>
      <c r="AI64" s="154">
        <f t="shared" ca="1" si="3"/>
        <v>-8.2657999999999997E-6</v>
      </c>
      <c r="AJ64" s="154">
        <f t="shared" ca="1" si="4"/>
        <v>-3.7749999999999999E-7</v>
      </c>
      <c r="AK64" s="154">
        <f ca="1">AVERAGE(INDIRECT("K"&amp;AD64):INDIRECT("K"&amp;AD65-1))</f>
        <v>9.4213999999999995E-4</v>
      </c>
      <c r="AL64" s="154">
        <f ca="1">AVERAGE(INDIRECT("L"&amp;AD64):INDIRECT("L"&amp;AD65-1))</f>
        <v>2.7598999999999998E-5</v>
      </c>
      <c r="AM64" s="154">
        <f t="shared" ca="1" si="5"/>
        <v>9.4254415514659047E-4</v>
      </c>
      <c r="AN64" s="21"/>
      <c r="AO64" s="154">
        <f ca="1">STDEV(INDIRECT("K"&amp;AD64):INDIRECT("K"&amp;AD65-1))</f>
        <v>8.0610173055270681E-7</v>
      </c>
    </row>
    <row r="65" spans="1:41" ht="14.25" customHeight="1">
      <c r="A65" s="21" t="s">
        <v>355</v>
      </c>
      <c r="B65" s="21" t="s">
        <v>259</v>
      </c>
      <c r="C65" s="21">
        <v>0</v>
      </c>
      <c r="D65" s="21">
        <v>200</v>
      </c>
      <c r="E65" s="21">
        <v>976</v>
      </c>
      <c r="F65" s="21" t="s">
        <v>260</v>
      </c>
      <c r="G65" s="154">
        <v>4.0023999999999997E-3</v>
      </c>
      <c r="H65" s="154">
        <v>1.384E-4</v>
      </c>
      <c r="I65" s="154">
        <v>-8.2657999999999997E-6</v>
      </c>
      <c r="J65" s="154">
        <v>-3.7749999999999999E-7</v>
      </c>
      <c r="K65" s="154">
        <v>4.0106999999999999E-3</v>
      </c>
      <c r="L65" s="154">
        <v>1.3870000000000001E-4</v>
      </c>
      <c r="M65" s="155">
        <v>1.98</v>
      </c>
      <c r="N65" s="21">
        <v>0</v>
      </c>
      <c r="O65" s="21">
        <v>0</v>
      </c>
      <c r="P65" s="21">
        <v>0</v>
      </c>
      <c r="Q65" s="21">
        <v>1</v>
      </c>
      <c r="R65" s="21">
        <v>4.0107000000000001E-5</v>
      </c>
      <c r="S65" s="21">
        <v>1.3874E-6</v>
      </c>
      <c r="T65" s="21">
        <v>4</v>
      </c>
      <c r="U65" s="21">
        <v>0</v>
      </c>
      <c r="V65" s="21">
        <v>0</v>
      </c>
      <c r="W65" s="156" t="s">
        <v>357</v>
      </c>
      <c r="X65" s="21" t="s">
        <v>262</v>
      </c>
      <c r="Y65" s="21" t="s">
        <v>263</v>
      </c>
      <c r="Z65" s="21"/>
      <c r="AA65" s="21"/>
      <c r="AB65" s="21"/>
      <c r="AC65" s="21"/>
      <c r="AD65" s="21">
        <v>128</v>
      </c>
      <c r="AE65" s="21">
        <v>64</v>
      </c>
      <c r="AF65" s="21" t="str">
        <f t="shared" ca="1" si="0"/>
        <v>111-0.4</v>
      </c>
      <c r="AG65" s="21">
        <f t="shared" ca="1" si="1"/>
        <v>200</v>
      </c>
      <c r="AH65" s="21">
        <f t="shared" ca="1" si="2"/>
        <v>976</v>
      </c>
      <c r="AI65" s="154">
        <f t="shared" ca="1" si="3"/>
        <v>-8.2657999999999997E-6</v>
      </c>
      <c r="AJ65" s="154">
        <f t="shared" ca="1" si="4"/>
        <v>-3.7749999999999999E-7</v>
      </c>
      <c r="AK65" s="154">
        <f ca="1">AVERAGE(INDIRECT("K"&amp;AD65):INDIRECT("K"&amp;AD66-1))</f>
        <v>4.6770500000000001E-4</v>
      </c>
      <c r="AL65" s="154">
        <f ca="1">AVERAGE(INDIRECT("L"&amp;AD65):INDIRECT("L"&amp;AD66-1))</f>
        <v>1.5733500000000001E-5</v>
      </c>
      <c r="AM65" s="154">
        <f t="shared" ca="1" si="5"/>
        <v>4.6796956102640908E-4</v>
      </c>
      <c r="AN65" s="21"/>
      <c r="AO65" s="154">
        <f ca="1">STDEV(INDIRECT("K"&amp;AD65):INDIRECT("K"&amp;AD66-1))</f>
        <v>2.121320343558544E-8</v>
      </c>
    </row>
    <row r="66" spans="1:41" ht="14.25" customHeight="1">
      <c r="A66" s="21" t="s">
        <v>358</v>
      </c>
      <c r="B66" s="21" t="s">
        <v>259</v>
      </c>
      <c r="C66" s="21">
        <v>0</v>
      </c>
      <c r="D66" s="21">
        <v>200</v>
      </c>
      <c r="E66" s="21">
        <v>976</v>
      </c>
      <c r="F66" s="21" t="s">
        <v>260</v>
      </c>
      <c r="G66" s="154">
        <v>2.4474000000000002E-3</v>
      </c>
      <c r="H66" s="154">
        <v>8.6899999999999998E-5</v>
      </c>
      <c r="I66" s="154">
        <v>-8.2657999999999997E-6</v>
      </c>
      <c r="J66" s="154">
        <v>-3.7749999999999999E-7</v>
      </c>
      <c r="K66" s="154">
        <v>2.4556999999999999E-3</v>
      </c>
      <c r="L66" s="154">
        <v>8.7299999999999994E-5</v>
      </c>
      <c r="M66" s="155">
        <v>2.0299999999999998</v>
      </c>
      <c r="N66" s="21">
        <v>0</v>
      </c>
      <c r="O66" s="21">
        <v>0</v>
      </c>
      <c r="P66" s="21">
        <v>0</v>
      </c>
      <c r="Q66" s="21">
        <v>1</v>
      </c>
      <c r="R66" s="21">
        <v>2.4556999999999999E-5</v>
      </c>
      <c r="S66" s="21">
        <v>8.7250000000000001E-7</v>
      </c>
      <c r="T66" s="21">
        <v>3</v>
      </c>
      <c r="U66" s="21">
        <v>0</v>
      </c>
      <c r="V66" s="21">
        <v>0</v>
      </c>
      <c r="W66" s="156" t="s">
        <v>359</v>
      </c>
      <c r="X66" s="21" t="s">
        <v>262</v>
      </c>
      <c r="Y66" s="21" t="s">
        <v>263</v>
      </c>
      <c r="Z66" s="21"/>
      <c r="AA66" s="21"/>
      <c r="AB66" s="21"/>
      <c r="AC66" s="21"/>
      <c r="AD66" s="21">
        <v>130</v>
      </c>
      <c r="AE66" s="21">
        <v>65</v>
      </c>
      <c r="AF66" s="21" t="str">
        <f t="shared" ref="AF66:AF129" ca="1" si="6">INDIRECT("A"&amp;AD66)</f>
        <v>111-0.2</v>
      </c>
      <c r="AG66" s="21">
        <f t="shared" ref="AG66:AG129" ca="1" si="7">INDIRECT("D"&amp;AD66)</f>
        <v>200</v>
      </c>
      <c r="AH66" s="21">
        <f t="shared" ref="AH66:AH129" ca="1" si="8">INDIRECT("E"&amp;AD66)</f>
        <v>976</v>
      </c>
      <c r="AI66" s="154">
        <f t="shared" ref="AI66:AI129" ca="1" si="9">INDIRECT("I"&amp;AD66)</f>
        <v>-8.2657999999999997E-6</v>
      </c>
      <c r="AJ66" s="154">
        <f t="shared" ref="AJ66:AJ129" ca="1" si="10">INDIRECT("J"&amp;AD66)</f>
        <v>-3.7749999999999999E-7</v>
      </c>
      <c r="AK66" s="154">
        <f ca="1">AVERAGE(INDIRECT("K"&amp;AD66):INDIRECT("K"&amp;AD67-1))</f>
        <v>6.0369999999999998E-4</v>
      </c>
      <c r="AL66" s="154">
        <f ca="1">AVERAGE(INDIRECT("L"&amp;AD66):INDIRECT("L"&amp;AD67-1))</f>
        <v>1.9862500000000002E-5</v>
      </c>
      <c r="AM66" s="154">
        <f t="shared" ref="AM66:AM129" ca="1" si="11">(ABS(AK66)/AK66*SQRT((AK66)^2+(AL66)^2))</f>
        <v>6.040266624133822E-4</v>
      </c>
      <c r="AN66" s="21"/>
      <c r="AO66" s="154">
        <f ca="1">STDEV(INDIRECT("K"&amp;AD66):INDIRECT("K"&amp;AD67-1))</f>
        <v>5.6568542494894512E-8</v>
      </c>
    </row>
    <row r="67" spans="1:41" ht="14.25" customHeight="1">
      <c r="A67" s="21" t="s">
        <v>358</v>
      </c>
      <c r="B67" s="21" t="s">
        <v>259</v>
      </c>
      <c r="C67" s="21">
        <v>0</v>
      </c>
      <c r="D67" s="21">
        <v>200</v>
      </c>
      <c r="E67" s="21">
        <v>976</v>
      </c>
      <c r="F67" s="21" t="s">
        <v>260</v>
      </c>
      <c r="G67" s="154">
        <v>2.4477000000000001E-3</v>
      </c>
      <c r="H67" s="154">
        <v>8.6500000000000002E-5</v>
      </c>
      <c r="I67" s="154">
        <v>-8.2657999999999997E-6</v>
      </c>
      <c r="J67" s="154">
        <v>-3.7749999999999999E-7</v>
      </c>
      <c r="K67" s="154">
        <v>2.4559999999999998E-3</v>
      </c>
      <c r="L67" s="154">
        <v>8.6899999999999998E-5</v>
      </c>
      <c r="M67" s="155">
        <v>2.0299999999999998</v>
      </c>
      <c r="N67" s="21">
        <v>0</v>
      </c>
      <c r="O67" s="21">
        <v>0</v>
      </c>
      <c r="P67" s="21">
        <v>0</v>
      </c>
      <c r="Q67" s="21">
        <v>1</v>
      </c>
      <c r="R67" s="21">
        <v>2.4559999999999999E-5</v>
      </c>
      <c r="S67" s="21">
        <v>8.6860000000000004E-7</v>
      </c>
      <c r="T67" s="21">
        <v>3</v>
      </c>
      <c r="U67" s="21">
        <v>0</v>
      </c>
      <c r="V67" s="21">
        <v>0</v>
      </c>
      <c r="W67" s="156" t="s">
        <v>360</v>
      </c>
      <c r="X67" s="21" t="s">
        <v>262</v>
      </c>
      <c r="Y67" s="21" t="s">
        <v>263</v>
      </c>
      <c r="Z67" s="21"/>
      <c r="AA67" s="21"/>
      <c r="AB67" s="21"/>
      <c r="AC67" s="21"/>
      <c r="AD67" s="21">
        <v>132</v>
      </c>
      <c r="AE67" s="21">
        <v>66</v>
      </c>
      <c r="AF67" s="21" t="str">
        <f t="shared" ca="1" si="6"/>
        <v>111-&lt;0.2</v>
      </c>
      <c r="AG67" s="21">
        <f t="shared" ca="1" si="7"/>
        <v>200</v>
      </c>
      <c r="AH67" s="21">
        <f t="shared" ca="1" si="8"/>
        <v>976</v>
      </c>
      <c r="AI67" s="154">
        <f t="shared" ca="1" si="9"/>
        <v>-8.2657999999999997E-6</v>
      </c>
      <c r="AJ67" s="154">
        <f t="shared" ca="1" si="10"/>
        <v>-3.7749999999999999E-7</v>
      </c>
      <c r="AK67" s="154">
        <f ca="1">AVERAGE(INDIRECT("K"&amp;AD67):INDIRECT("K"&amp;AD68-1))</f>
        <v>9.5122000000000002E-4</v>
      </c>
      <c r="AL67" s="154">
        <f ca="1">AVERAGE(INDIRECT("L"&amp;AD67):INDIRECT("L"&amp;AD68-1))</f>
        <v>3.0684E-5</v>
      </c>
      <c r="AM67" s="154">
        <f t="shared" ca="1" si="11"/>
        <v>9.5171476622778108E-4</v>
      </c>
      <c r="AN67" s="21"/>
      <c r="AO67" s="154">
        <f ca="1">STDEV(INDIRECT("K"&amp;AD67):INDIRECT("K"&amp;AD68-1))</f>
        <v>1.4142135623723628E-8</v>
      </c>
    </row>
    <row r="68" spans="1:41" ht="14.25" customHeight="1">
      <c r="A68" s="21" t="s">
        <v>361</v>
      </c>
      <c r="B68" s="21" t="s">
        <v>259</v>
      </c>
      <c r="C68" s="21">
        <v>0</v>
      </c>
      <c r="D68" s="21">
        <v>200</v>
      </c>
      <c r="E68" s="21">
        <v>976</v>
      </c>
      <c r="F68" s="21" t="s">
        <v>260</v>
      </c>
      <c r="G68" s="154">
        <v>1.2435E-3</v>
      </c>
      <c r="H68" s="154">
        <v>4.1999999999999998E-5</v>
      </c>
      <c r="I68" s="154">
        <v>-8.2657999999999997E-6</v>
      </c>
      <c r="J68" s="154">
        <v>-3.7749999999999999E-7</v>
      </c>
      <c r="K68" s="154">
        <v>1.2516999999999999E-3</v>
      </c>
      <c r="L68" s="154">
        <v>4.2400000000000001E-5</v>
      </c>
      <c r="M68" s="155">
        <v>1.94</v>
      </c>
      <c r="N68" s="21">
        <v>0</v>
      </c>
      <c r="O68" s="21">
        <v>0</v>
      </c>
      <c r="P68" s="21">
        <v>0</v>
      </c>
      <c r="Q68" s="21">
        <v>1</v>
      </c>
      <c r="R68" s="21">
        <v>1.2517000000000001E-5</v>
      </c>
      <c r="S68" s="21">
        <v>4.2430000000000001E-7</v>
      </c>
      <c r="T68" s="21">
        <v>3</v>
      </c>
      <c r="U68" s="21">
        <v>0</v>
      </c>
      <c r="V68" s="21">
        <v>0</v>
      </c>
      <c r="W68" s="156" t="s">
        <v>362</v>
      </c>
      <c r="X68" s="21" t="s">
        <v>262</v>
      </c>
      <c r="Y68" s="21" t="s">
        <v>263</v>
      </c>
      <c r="Z68" s="21"/>
      <c r="AA68" s="21"/>
      <c r="AB68" s="21"/>
      <c r="AC68" s="21"/>
      <c r="AD68" s="21">
        <v>134</v>
      </c>
      <c r="AE68" s="21">
        <v>67</v>
      </c>
      <c r="AF68" s="21" t="str">
        <f t="shared" ca="1" si="6"/>
        <v>112-ALL</v>
      </c>
      <c r="AG68" s="21">
        <f t="shared" ca="1" si="7"/>
        <v>200</v>
      </c>
      <c r="AH68" s="21">
        <f t="shared" ca="1" si="8"/>
        <v>976</v>
      </c>
      <c r="AI68" s="154">
        <f t="shared" ca="1" si="9"/>
        <v>-8.2657999999999997E-6</v>
      </c>
      <c r="AJ68" s="154">
        <f t="shared" ca="1" si="10"/>
        <v>-3.7749999999999999E-7</v>
      </c>
      <c r="AK68" s="154">
        <f ca="1">AVERAGE(INDIRECT("K"&amp;AD68):INDIRECT("K"&amp;AD69-1))</f>
        <v>2.02235E-3</v>
      </c>
      <c r="AL68" s="154">
        <f ca="1">AVERAGE(INDIRECT("L"&amp;AD68):INDIRECT("L"&amp;AD69-1))</f>
        <v>6.1799999999999998E-5</v>
      </c>
      <c r="AM68" s="154">
        <f t="shared" ca="1" si="11"/>
        <v>2.0232940375783251E-3</v>
      </c>
      <c r="AN68" s="21"/>
      <c r="AO68" s="154">
        <f ca="1">STDEV(INDIRECT("K"&amp;AD68):INDIRECT("K"&amp;AD69-1))</f>
        <v>7.0710678118848133E-8</v>
      </c>
    </row>
    <row r="69" spans="1:41" ht="14.25" customHeight="1">
      <c r="A69" s="21" t="s">
        <v>361</v>
      </c>
      <c r="B69" s="21" t="s">
        <v>259</v>
      </c>
      <c r="C69" s="21">
        <v>0</v>
      </c>
      <c r="D69" s="21">
        <v>200</v>
      </c>
      <c r="E69" s="21">
        <v>976</v>
      </c>
      <c r="F69" s="21" t="s">
        <v>260</v>
      </c>
      <c r="G69" s="154">
        <v>1.2432000000000001E-3</v>
      </c>
      <c r="H69" s="154">
        <v>4.18E-5</v>
      </c>
      <c r="I69" s="154">
        <v>-8.2657999999999997E-6</v>
      </c>
      <c r="J69" s="154">
        <v>-3.7749999999999999E-7</v>
      </c>
      <c r="K69" s="154">
        <v>1.2515E-3</v>
      </c>
      <c r="L69" s="154">
        <v>4.2200000000000003E-5</v>
      </c>
      <c r="M69" s="155">
        <v>1.93</v>
      </c>
      <c r="N69" s="21">
        <v>0</v>
      </c>
      <c r="O69" s="21">
        <v>0</v>
      </c>
      <c r="P69" s="21">
        <v>0</v>
      </c>
      <c r="Q69" s="21">
        <v>1</v>
      </c>
      <c r="R69" s="21">
        <v>1.2515E-5</v>
      </c>
      <c r="S69" s="21">
        <v>4.2150000000000001E-7</v>
      </c>
      <c r="T69" s="21">
        <v>3</v>
      </c>
      <c r="U69" s="21">
        <v>0</v>
      </c>
      <c r="V69" s="21">
        <v>0</v>
      </c>
      <c r="W69" s="156" t="s">
        <v>363</v>
      </c>
      <c r="X69" s="21" t="s">
        <v>262</v>
      </c>
      <c r="Y69" s="21" t="s">
        <v>263</v>
      </c>
      <c r="Z69" s="21"/>
      <c r="AA69" s="21"/>
      <c r="AB69" s="21"/>
      <c r="AC69" s="21"/>
      <c r="AD69" s="21">
        <v>136</v>
      </c>
      <c r="AE69" s="21">
        <v>68</v>
      </c>
      <c r="AF69" s="21" t="str">
        <f t="shared" ca="1" si="6"/>
        <v>112-0.8</v>
      </c>
      <c r="AG69" s="21">
        <f t="shared" ca="1" si="7"/>
        <v>200</v>
      </c>
      <c r="AH69" s="21">
        <f t="shared" ca="1" si="8"/>
        <v>976</v>
      </c>
      <c r="AI69" s="154">
        <f t="shared" ca="1" si="9"/>
        <v>-8.2657999999999997E-6</v>
      </c>
      <c r="AJ69" s="154">
        <f t="shared" ca="1" si="10"/>
        <v>-3.7749999999999999E-7</v>
      </c>
      <c r="AK69" s="154">
        <f ca="1">AVERAGE(INDIRECT("K"&amp;AD69):INDIRECT("K"&amp;AD70-1))</f>
        <v>4.8403500000000002E-3</v>
      </c>
      <c r="AL69" s="154">
        <f ca="1">AVERAGE(INDIRECT("L"&amp;AD69):INDIRECT("L"&amp;AD70-1))</f>
        <v>1.4564999999999999E-4</v>
      </c>
      <c r="AM69" s="154">
        <f t="shared" ca="1" si="11"/>
        <v>4.8425408666318967E-3</v>
      </c>
      <c r="AN69" s="21"/>
      <c r="AO69" s="154">
        <f ca="1">STDEV(INDIRECT("K"&amp;AD69):INDIRECT("K"&amp;AD70-1))</f>
        <v>2.1920310216781593E-6</v>
      </c>
    </row>
    <row r="70" spans="1:41" ht="14.25" customHeight="1">
      <c r="A70" s="21" t="s">
        <v>364</v>
      </c>
      <c r="B70" s="21" t="s">
        <v>259</v>
      </c>
      <c r="C70" s="21">
        <v>0</v>
      </c>
      <c r="D70" s="21">
        <v>200</v>
      </c>
      <c r="E70" s="21">
        <v>976</v>
      </c>
      <c r="F70" s="21" t="s">
        <v>260</v>
      </c>
      <c r="G70" s="154">
        <v>1.3741000000000001E-3</v>
      </c>
      <c r="H70" s="154">
        <v>4.6900000000000002E-5</v>
      </c>
      <c r="I70" s="154">
        <v>-8.2657999999999997E-6</v>
      </c>
      <c r="J70" s="154">
        <v>-3.7749999999999999E-7</v>
      </c>
      <c r="K70" s="154">
        <v>1.3822999999999999E-3</v>
      </c>
      <c r="L70" s="154">
        <v>4.7299999999999998E-5</v>
      </c>
      <c r="M70" s="155">
        <v>1.96</v>
      </c>
      <c r="N70" s="21">
        <v>0</v>
      </c>
      <c r="O70" s="21">
        <v>0</v>
      </c>
      <c r="P70" s="21">
        <v>0</v>
      </c>
      <c r="Q70" s="21">
        <v>1</v>
      </c>
      <c r="R70" s="21">
        <v>1.3823E-5</v>
      </c>
      <c r="S70" s="21">
        <v>4.7310000000000002E-7</v>
      </c>
      <c r="T70" s="21">
        <v>3</v>
      </c>
      <c r="U70" s="21">
        <v>0</v>
      </c>
      <c r="V70" s="21">
        <v>0</v>
      </c>
      <c r="W70" s="156" t="s">
        <v>365</v>
      </c>
      <c r="X70" s="21" t="s">
        <v>262</v>
      </c>
      <c r="Y70" s="21" t="s">
        <v>263</v>
      </c>
      <c r="Z70" s="21"/>
      <c r="AA70" s="21"/>
      <c r="AB70" s="21"/>
      <c r="AC70" s="21"/>
      <c r="AD70" s="21">
        <v>138</v>
      </c>
      <c r="AE70" s="21">
        <v>69</v>
      </c>
      <c r="AF70" s="21" t="str">
        <f t="shared" ca="1" si="6"/>
        <v>112-0.6</v>
      </c>
      <c r="AG70" s="21">
        <f t="shared" ca="1" si="7"/>
        <v>200</v>
      </c>
      <c r="AH70" s="21">
        <f t="shared" ca="1" si="8"/>
        <v>976</v>
      </c>
      <c r="AI70" s="154">
        <f t="shared" ca="1" si="9"/>
        <v>-8.2657999999999997E-6</v>
      </c>
      <c r="AJ70" s="154">
        <f t="shared" ca="1" si="10"/>
        <v>-3.7749999999999999E-7</v>
      </c>
      <c r="AK70" s="154">
        <f ca="1">AVERAGE(INDIRECT("K"&amp;AD70):INDIRECT("K"&amp;AD71-1))</f>
        <v>2.4932499999999998E-3</v>
      </c>
      <c r="AL70" s="154">
        <f ca="1">AVERAGE(INDIRECT("L"&amp;AD70):INDIRECT("L"&amp;AD71-1))</f>
        <v>7.8549999999999998E-5</v>
      </c>
      <c r="AM70" s="154">
        <f t="shared" ca="1" si="11"/>
        <v>2.4944870544863526E-3</v>
      </c>
      <c r="AN70" s="21"/>
      <c r="AO70" s="154">
        <f ca="1">STDEV(INDIRECT("K"&amp;AD70):INDIRECT("K"&amp;AD71-1))</f>
        <v>2.1213203435593108E-7</v>
      </c>
    </row>
    <row r="71" spans="1:41" ht="14.25" customHeight="1">
      <c r="A71" s="21" t="s">
        <v>364</v>
      </c>
      <c r="B71" s="21" t="s">
        <v>259</v>
      </c>
      <c r="C71" s="21">
        <v>0</v>
      </c>
      <c r="D71" s="21">
        <v>200</v>
      </c>
      <c r="E71" s="21">
        <v>976</v>
      </c>
      <c r="F71" s="21" t="s">
        <v>260</v>
      </c>
      <c r="G71" s="154">
        <v>1.3738000000000001E-3</v>
      </c>
      <c r="H71" s="154">
        <v>4.6400000000000003E-5</v>
      </c>
      <c r="I71" s="154">
        <v>-8.2657999999999997E-6</v>
      </c>
      <c r="J71" s="154">
        <v>-3.7749999999999999E-7</v>
      </c>
      <c r="K71" s="154">
        <v>1.3821E-3</v>
      </c>
      <c r="L71" s="154">
        <v>4.6799999999999999E-5</v>
      </c>
      <c r="M71" s="155">
        <v>1.94</v>
      </c>
      <c r="N71" s="21">
        <v>0</v>
      </c>
      <c r="O71" s="21">
        <v>0</v>
      </c>
      <c r="P71" s="21">
        <v>0</v>
      </c>
      <c r="Q71" s="21">
        <v>1</v>
      </c>
      <c r="R71" s="21">
        <v>1.3821E-5</v>
      </c>
      <c r="S71" s="21">
        <v>4.6759999999999998E-7</v>
      </c>
      <c r="T71" s="21">
        <v>3</v>
      </c>
      <c r="U71" s="21">
        <v>0</v>
      </c>
      <c r="V71" s="21">
        <v>0</v>
      </c>
      <c r="W71" s="156" t="s">
        <v>366</v>
      </c>
      <c r="X71" s="21" t="s">
        <v>262</v>
      </c>
      <c r="Y71" s="21" t="s">
        <v>263</v>
      </c>
      <c r="Z71" s="21"/>
      <c r="AA71" s="21"/>
      <c r="AB71" s="21"/>
      <c r="AC71" s="21"/>
      <c r="AD71" s="21">
        <v>140</v>
      </c>
      <c r="AE71" s="21">
        <v>70</v>
      </c>
      <c r="AF71" s="21" t="str">
        <f t="shared" ca="1" si="6"/>
        <v>112-0.4</v>
      </c>
      <c r="AG71" s="21">
        <f t="shared" ca="1" si="7"/>
        <v>200</v>
      </c>
      <c r="AH71" s="21">
        <f t="shared" ca="1" si="8"/>
        <v>976</v>
      </c>
      <c r="AI71" s="154">
        <f t="shared" ca="1" si="9"/>
        <v>-8.2657999999999997E-6</v>
      </c>
      <c r="AJ71" s="154">
        <f t="shared" ca="1" si="10"/>
        <v>-3.7749999999999999E-7</v>
      </c>
      <c r="AK71" s="154">
        <f ca="1">AVERAGE(INDIRECT("K"&amp;AD71):INDIRECT("K"&amp;AD72-1))</f>
        <v>1.43885E-3</v>
      </c>
      <c r="AL71" s="154">
        <f ca="1">AVERAGE(INDIRECT("L"&amp;AD71):INDIRECT("L"&amp;AD72-1))</f>
        <v>4.5800000000000002E-5</v>
      </c>
      <c r="AM71" s="154">
        <f t="shared" ca="1" si="11"/>
        <v>1.4395787448069661E-3</v>
      </c>
      <c r="AN71" s="21"/>
      <c r="AO71" s="154">
        <f ca="1">STDEV(INDIRECT("K"&amp;AD71):INDIRECT("K"&amp;AD72-1))</f>
        <v>7.0710678118541467E-8</v>
      </c>
    </row>
    <row r="72" spans="1:41" ht="14.25" customHeight="1">
      <c r="A72" s="21" t="s">
        <v>367</v>
      </c>
      <c r="B72" s="21" t="s">
        <v>259</v>
      </c>
      <c r="C72" s="21">
        <v>0</v>
      </c>
      <c r="D72" s="21">
        <v>200</v>
      </c>
      <c r="E72" s="21">
        <v>976</v>
      </c>
      <c r="F72" s="21" t="s">
        <v>260</v>
      </c>
      <c r="G72" s="154">
        <v>3.2490000000000002E-3</v>
      </c>
      <c r="H72" s="154">
        <v>1.0289999999999999E-4</v>
      </c>
      <c r="I72" s="154">
        <v>-8.2657999999999997E-6</v>
      </c>
      <c r="J72" s="154">
        <v>-3.7749999999999999E-7</v>
      </c>
      <c r="K72" s="154">
        <v>3.2572999999999999E-3</v>
      </c>
      <c r="L72" s="154">
        <v>1.033E-4</v>
      </c>
      <c r="M72" s="155">
        <v>1.82</v>
      </c>
      <c r="N72" s="21">
        <v>0</v>
      </c>
      <c r="O72" s="21">
        <v>0</v>
      </c>
      <c r="P72" s="21">
        <v>0</v>
      </c>
      <c r="Q72" s="21">
        <v>1</v>
      </c>
      <c r="R72" s="21">
        <v>3.2573000000000001E-5</v>
      </c>
      <c r="S72" s="21">
        <v>1.0328000000000001E-6</v>
      </c>
      <c r="T72" s="21">
        <v>4</v>
      </c>
      <c r="U72" s="21">
        <v>0</v>
      </c>
      <c r="V72" s="21">
        <v>0</v>
      </c>
      <c r="W72" s="156" t="s">
        <v>368</v>
      </c>
      <c r="X72" s="21" t="s">
        <v>262</v>
      </c>
      <c r="Y72" s="21" t="s">
        <v>263</v>
      </c>
      <c r="Z72" s="21"/>
      <c r="AA72" s="21"/>
      <c r="AB72" s="21"/>
      <c r="AC72" s="21"/>
      <c r="AD72" s="21">
        <v>142</v>
      </c>
      <c r="AE72" s="21">
        <v>71</v>
      </c>
      <c r="AF72" s="21" t="str">
        <f t="shared" ca="1" si="6"/>
        <v>112-0.2</v>
      </c>
      <c r="AG72" s="21">
        <f t="shared" ca="1" si="7"/>
        <v>200</v>
      </c>
      <c r="AH72" s="21">
        <f t="shared" ca="1" si="8"/>
        <v>976</v>
      </c>
      <c r="AI72" s="154">
        <f t="shared" ca="1" si="9"/>
        <v>-8.2657999999999997E-6</v>
      </c>
      <c r="AJ72" s="154">
        <f t="shared" ca="1" si="10"/>
        <v>-3.7749999999999999E-7</v>
      </c>
      <c r="AK72" s="154">
        <f ca="1">AVERAGE(INDIRECT("K"&amp;AD72):INDIRECT("K"&amp;AD73-1))</f>
        <v>1.5135999999999999E-3</v>
      </c>
      <c r="AL72" s="154">
        <f ca="1">AVERAGE(INDIRECT("L"&amp;AD72):INDIRECT("L"&amp;AD73-1))</f>
        <v>4.5949999999999999E-5</v>
      </c>
      <c r="AM72" s="154">
        <f t="shared" ca="1" si="11"/>
        <v>1.5142973164144484E-3</v>
      </c>
      <c r="AN72" s="21"/>
      <c r="AO72" s="154">
        <f ca="1">STDEV(INDIRECT("K"&amp;AD72):INDIRECT("K"&amp;AD73-1))</f>
        <v>1.4142135623723627E-7</v>
      </c>
    </row>
    <row r="73" spans="1:41" ht="14.25" customHeight="1">
      <c r="A73" s="21" t="s">
        <v>367</v>
      </c>
      <c r="B73" s="21" t="s">
        <v>259</v>
      </c>
      <c r="C73" s="21">
        <v>0</v>
      </c>
      <c r="D73" s="21">
        <v>200</v>
      </c>
      <c r="E73" s="21">
        <v>976</v>
      </c>
      <c r="F73" s="21" t="s">
        <v>260</v>
      </c>
      <c r="G73" s="154">
        <v>3.2490000000000002E-3</v>
      </c>
      <c r="H73" s="154">
        <v>1.027E-4</v>
      </c>
      <c r="I73" s="154">
        <v>-8.2657999999999997E-6</v>
      </c>
      <c r="J73" s="154">
        <v>-3.7749999999999999E-7</v>
      </c>
      <c r="K73" s="154">
        <v>3.2572E-3</v>
      </c>
      <c r="L73" s="154">
        <v>1.031E-4</v>
      </c>
      <c r="M73" s="155">
        <v>1.81</v>
      </c>
      <c r="N73" s="21">
        <v>0</v>
      </c>
      <c r="O73" s="21">
        <v>0</v>
      </c>
      <c r="P73" s="21">
        <v>0</v>
      </c>
      <c r="Q73" s="21">
        <v>1</v>
      </c>
      <c r="R73" s="21">
        <v>3.2571999999999999E-5</v>
      </c>
      <c r="S73" s="21">
        <v>1.0311E-6</v>
      </c>
      <c r="T73" s="21">
        <v>4</v>
      </c>
      <c r="U73" s="21">
        <v>0</v>
      </c>
      <c r="V73" s="21">
        <v>0</v>
      </c>
      <c r="W73" s="156" t="s">
        <v>369</v>
      </c>
      <c r="X73" s="21" t="s">
        <v>262</v>
      </c>
      <c r="Y73" s="21" t="s">
        <v>263</v>
      </c>
      <c r="Z73" s="21"/>
      <c r="AA73" s="21"/>
      <c r="AB73" s="21"/>
      <c r="AC73" s="21"/>
      <c r="AD73" s="21">
        <v>144</v>
      </c>
      <c r="AE73" s="21">
        <v>72</v>
      </c>
      <c r="AF73" s="21" t="str">
        <f t="shared" ca="1" si="6"/>
        <v>112-&lt;0.2</v>
      </c>
      <c r="AG73" s="21">
        <f t="shared" ca="1" si="7"/>
        <v>200</v>
      </c>
      <c r="AH73" s="21">
        <f t="shared" ca="1" si="8"/>
        <v>976</v>
      </c>
      <c r="AI73" s="154">
        <f t="shared" ca="1" si="9"/>
        <v>-8.2657999999999997E-6</v>
      </c>
      <c r="AJ73" s="154">
        <f t="shared" ca="1" si="10"/>
        <v>-3.7749999999999999E-7</v>
      </c>
      <c r="AK73" s="154">
        <f ca="1">AVERAGE(INDIRECT("K"&amp;AD73):INDIRECT("K"&amp;AD74-1))</f>
        <v>4.0787499999999999E-3</v>
      </c>
      <c r="AL73" s="154">
        <f ca="1">AVERAGE(INDIRECT("L"&amp;AD73):INDIRECT("L"&amp;AD74-1))</f>
        <v>1.1454999999999999E-4</v>
      </c>
      <c r="AM73" s="154">
        <f t="shared" ca="1" si="11"/>
        <v>4.08035822753346E-3</v>
      </c>
      <c r="AN73" s="21"/>
      <c r="AO73" s="154">
        <f ca="1">STDEV(INDIRECT("K"&amp;AD73):INDIRECT("K"&amp;AD74-1))</f>
        <v>2.1213203435593108E-7</v>
      </c>
    </row>
    <row r="74" spans="1:41" ht="14.25" customHeight="1">
      <c r="A74" s="21" t="s">
        <v>370</v>
      </c>
      <c r="B74" s="21" t="s">
        <v>259</v>
      </c>
      <c r="C74" s="21">
        <v>0</v>
      </c>
      <c r="D74" s="21">
        <v>200</v>
      </c>
      <c r="E74" s="21">
        <v>976</v>
      </c>
      <c r="F74" s="21" t="s">
        <v>260</v>
      </c>
      <c r="G74" s="154">
        <v>1.5263E-3</v>
      </c>
      <c r="H74" s="154">
        <v>5.13E-5</v>
      </c>
      <c r="I74" s="154">
        <v>-8.2657999999999997E-6</v>
      </c>
      <c r="J74" s="154">
        <v>-3.7749999999999999E-7</v>
      </c>
      <c r="K74" s="154">
        <v>1.5345999999999999E-3</v>
      </c>
      <c r="L74" s="154">
        <v>5.1700000000000003E-5</v>
      </c>
      <c r="M74" s="155">
        <v>1.93</v>
      </c>
      <c r="N74" s="21">
        <v>0</v>
      </c>
      <c r="O74" s="21">
        <v>0</v>
      </c>
      <c r="P74" s="21">
        <v>0</v>
      </c>
      <c r="Q74" s="21">
        <v>1</v>
      </c>
      <c r="R74" s="21">
        <v>1.5345999999999998E-5</v>
      </c>
      <c r="S74" s="21">
        <v>5.1669999999999996E-7</v>
      </c>
      <c r="T74" s="21">
        <v>3</v>
      </c>
      <c r="U74" s="21">
        <v>0</v>
      </c>
      <c r="V74" s="21">
        <v>0</v>
      </c>
      <c r="W74" s="156" t="s">
        <v>371</v>
      </c>
      <c r="X74" s="21" t="s">
        <v>262</v>
      </c>
      <c r="Y74" s="21" t="s">
        <v>263</v>
      </c>
      <c r="Z74" s="21"/>
      <c r="AA74" s="21"/>
      <c r="AB74" s="21"/>
      <c r="AC74" s="21"/>
      <c r="AD74" s="21">
        <v>146</v>
      </c>
      <c r="AE74" s="21">
        <v>73</v>
      </c>
      <c r="AF74" s="21" t="str">
        <f t="shared" ca="1" si="6"/>
        <v>113-ALL</v>
      </c>
      <c r="AG74" s="21">
        <f t="shared" ca="1" si="7"/>
        <v>200</v>
      </c>
      <c r="AH74" s="21">
        <f t="shared" ca="1" si="8"/>
        <v>976</v>
      </c>
      <c r="AI74" s="154">
        <f t="shared" ca="1" si="9"/>
        <v>-8.2657999999999997E-6</v>
      </c>
      <c r="AJ74" s="154">
        <f t="shared" ca="1" si="10"/>
        <v>-3.7749999999999999E-7</v>
      </c>
      <c r="AK74" s="154">
        <f ca="1">AVERAGE(INDIRECT("K"&amp;AD74):INDIRECT("K"&amp;AD75-1))</f>
        <v>6.3137999999999996E-4</v>
      </c>
      <c r="AL74" s="154">
        <f ca="1">AVERAGE(INDIRECT("L"&amp;AD74):INDIRECT("L"&amp;AD75-1))</f>
        <v>2.0455500000000001E-5</v>
      </c>
      <c r="AM74" s="154">
        <f t="shared" ca="1" si="11"/>
        <v>6.3171127256069284E-4</v>
      </c>
      <c r="AN74" s="21"/>
      <c r="AO74" s="154">
        <f ca="1">STDEV(INDIRECT("K"&amp;AD74):INDIRECT("K"&amp;AD75-1))</f>
        <v>1.5556349186103658E-7</v>
      </c>
    </row>
    <row r="75" spans="1:41" ht="14.25" customHeight="1">
      <c r="A75" s="21" t="s">
        <v>370</v>
      </c>
      <c r="B75" s="21" t="s">
        <v>259</v>
      </c>
      <c r="C75" s="21">
        <v>0</v>
      </c>
      <c r="D75" s="21">
        <v>200</v>
      </c>
      <c r="E75" s="21">
        <v>976</v>
      </c>
      <c r="F75" s="21" t="s">
        <v>260</v>
      </c>
      <c r="G75" s="154">
        <v>1.5259E-3</v>
      </c>
      <c r="H75" s="154">
        <v>5.1600000000000001E-5</v>
      </c>
      <c r="I75" s="154">
        <v>-8.2657999999999997E-6</v>
      </c>
      <c r="J75" s="154">
        <v>-3.7749999999999999E-7</v>
      </c>
      <c r="K75" s="154">
        <v>1.5341E-3</v>
      </c>
      <c r="L75" s="154">
        <v>5.1900000000000001E-5</v>
      </c>
      <c r="M75" s="155">
        <v>1.94</v>
      </c>
      <c r="N75" s="21">
        <v>0</v>
      </c>
      <c r="O75" s="21">
        <v>0</v>
      </c>
      <c r="P75" s="21">
        <v>0</v>
      </c>
      <c r="Q75" s="21">
        <v>1</v>
      </c>
      <c r="R75" s="21">
        <v>1.5341000000000001E-5</v>
      </c>
      <c r="S75" s="21">
        <v>5.1939999999999995E-7</v>
      </c>
      <c r="T75" s="21">
        <v>3</v>
      </c>
      <c r="U75" s="21">
        <v>0</v>
      </c>
      <c r="V75" s="21">
        <v>0</v>
      </c>
      <c r="W75" s="156" t="s">
        <v>372</v>
      </c>
      <c r="X75" s="21" t="s">
        <v>262</v>
      </c>
      <c r="Y75" s="21" t="s">
        <v>263</v>
      </c>
      <c r="Z75" s="21"/>
      <c r="AA75" s="21"/>
      <c r="AB75" s="21"/>
      <c r="AC75" s="21"/>
      <c r="AD75" s="21">
        <v>148</v>
      </c>
      <c r="AE75" s="21">
        <v>74</v>
      </c>
      <c r="AF75" s="21" t="str">
        <f t="shared" ca="1" si="6"/>
        <v>113-0.8</v>
      </c>
      <c r="AG75" s="21">
        <f t="shared" ca="1" si="7"/>
        <v>200</v>
      </c>
      <c r="AH75" s="21">
        <f t="shared" ca="1" si="8"/>
        <v>976</v>
      </c>
      <c r="AI75" s="154">
        <f t="shared" ca="1" si="9"/>
        <v>-8.2657999999999997E-6</v>
      </c>
      <c r="AJ75" s="154">
        <f t="shared" ca="1" si="10"/>
        <v>-3.7749999999999999E-7</v>
      </c>
      <c r="AK75" s="154">
        <f ca="1">AVERAGE(INDIRECT("K"&amp;AD75):INDIRECT("K"&amp;AD76-1))</f>
        <v>9.6132500000000007E-4</v>
      </c>
      <c r="AL75" s="154">
        <f ca="1">AVERAGE(INDIRECT("L"&amp;AD75):INDIRECT("L"&amp;AD76-1))</f>
        <v>3.03165E-5</v>
      </c>
      <c r="AM75" s="154">
        <f t="shared" ca="1" si="11"/>
        <v>9.6180291421748675E-4</v>
      </c>
      <c r="AN75" s="21"/>
      <c r="AO75" s="154">
        <f ca="1">STDEV(INDIRECT("K"&amp;AD75):INDIRECT("K"&amp;AD76-1))</f>
        <v>1.4849242404913641E-7</v>
      </c>
    </row>
    <row r="76" spans="1:41" ht="14.25" customHeight="1">
      <c r="A76" s="21" t="s">
        <v>373</v>
      </c>
      <c r="B76" s="21" t="s">
        <v>259</v>
      </c>
      <c r="C76" s="21">
        <v>0</v>
      </c>
      <c r="D76" s="21">
        <v>200</v>
      </c>
      <c r="E76" s="21">
        <v>976</v>
      </c>
      <c r="F76" s="21" t="s">
        <v>260</v>
      </c>
      <c r="G76" s="154">
        <v>7.9254E-4</v>
      </c>
      <c r="H76" s="154">
        <v>3.1266999999999997E-5</v>
      </c>
      <c r="I76" s="154">
        <v>-8.2657999999999997E-6</v>
      </c>
      <c r="J76" s="154">
        <v>-3.7749999999999999E-7</v>
      </c>
      <c r="K76" s="154">
        <v>8.0079999999999995E-4</v>
      </c>
      <c r="L76" s="154">
        <v>3.1643999999999997E-5</v>
      </c>
      <c r="M76" s="155">
        <v>2.2599999999999998</v>
      </c>
      <c r="N76" s="21">
        <v>0</v>
      </c>
      <c r="O76" s="21">
        <v>0</v>
      </c>
      <c r="P76" s="21">
        <v>0</v>
      </c>
      <c r="Q76" s="21">
        <v>1</v>
      </c>
      <c r="R76" s="21">
        <v>8.0080000000000002E-6</v>
      </c>
      <c r="S76" s="21">
        <v>3.164E-7</v>
      </c>
      <c r="T76" s="21">
        <v>3</v>
      </c>
      <c r="U76" s="21">
        <v>0</v>
      </c>
      <c r="V76" s="21">
        <v>0</v>
      </c>
      <c r="W76" s="156" t="s">
        <v>374</v>
      </c>
      <c r="X76" s="21" t="s">
        <v>262</v>
      </c>
      <c r="Y76" s="21" t="s">
        <v>263</v>
      </c>
      <c r="Z76" s="21"/>
      <c r="AA76" s="21"/>
      <c r="AB76" s="21"/>
      <c r="AC76" s="21"/>
      <c r="AD76" s="21">
        <v>150</v>
      </c>
      <c r="AE76" s="21">
        <v>75</v>
      </c>
      <c r="AF76" s="21" t="str">
        <f t="shared" ca="1" si="6"/>
        <v>113-0.6</v>
      </c>
      <c r="AG76" s="21">
        <f t="shared" ca="1" si="7"/>
        <v>200</v>
      </c>
      <c r="AH76" s="21">
        <f t="shared" ca="1" si="8"/>
        <v>976</v>
      </c>
      <c r="AI76" s="154">
        <f t="shared" ca="1" si="9"/>
        <v>-8.2657999999999997E-6</v>
      </c>
      <c r="AJ76" s="154">
        <f t="shared" ca="1" si="10"/>
        <v>-3.7749999999999999E-7</v>
      </c>
      <c r="AK76" s="154">
        <f ca="1">AVERAGE(INDIRECT("K"&amp;AD76):INDIRECT("K"&amp;AD77-1))</f>
        <v>6.5042000000000008E-4</v>
      </c>
      <c r="AL76" s="154">
        <f ca="1">AVERAGE(INDIRECT("L"&amp;AD76):INDIRECT("L"&amp;AD77-1))</f>
        <v>2.0264000000000001E-5</v>
      </c>
      <c r="AM76" s="154">
        <f t="shared" ca="1" si="11"/>
        <v>6.5073558846585303E-4</v>
      </c>
      <c r="AN76" s="21"/>
      <c r="AO76" s="154">
        <f ca="1">STDEV(INDIRECT("K"&amp;AD76):INDIRECT("K"&amp;AD77-1))</f>
        <v>1.1313708498986569E-7</v>
      </c>
    </row>
    <row r="77" spans="1:41" ht="14.25" customHeight="1">
      <c r="A77" s="21" t="s">
        <v>373</v>
      </c>
      <c r="B77" s="21" t="s">
        <v>259</v>
      </c>
      <c r="C77" s="21">
        <v>0</v>
      </c>
      <c r="D77" s="21">
        <v>200</v>
      </c>
      <c r="E77" s="21">
        <v>976</v>
      </c>
      <c r="F77" s="21" t="s">
        <v>260</v>
      </c>
      <c r="G77" s="154">
        <v>7.9312000000000002E-4</v>
      </c>
      <c r="H77" s="154">
        <v>3.1092E-5</v>
      </c>
      <c r="I77" s="154">
        <v>-8.2657999999999997E-6</v>
      </c>
      <c r="J77" s="154">
        <v>-3.7749999999999999E-7</v>
      </c>
      <c r="K77" s="154">
        <v>8.0139000000000002E-4</v>
      </c>
      <c r="L77" s="154">
        <v>3.1469E-5</v>
      </c>
      <c r="M77" s="155">
        <v>2.25</v>
      </c>
      <c r="N77" s="21">
        <v>0</v>
      </c>
      <c r="O77" s="21">
        <v>0</v>
      </c>
      <c r="P77" s="21">
        <v>0</v>
      </c>
      <c r="Q77" s="21">
        <v>1</v>
      </c>
      <c r="R77" s="21">
        <v>8.0138999999999996E-6</v>
      </c>
      <c r="S77" s="21">
        <v>3.1469999999999998E-7</v>
      </c>
      <c r="T77" s="21">
        <v>3</v>
      </c>
      <c r="U77" s="21">
        <v>0</v>
      </c>
      <c r="V77" s="21">
        <v>0</v>
      </c>
      <c r="W77" s="156" t="s">
        <v>375</v>
      </c>
      <c r="X77" s="21" t="s">
        <v>262</v>
      </c>
      <c r="Y77" s="21" t="s">
        <v>263</v>
      </c>
      <c r="Z77" s="21"/>
      <c r="AA77" s="21"/>
      <c r="AB77" s="21"/>
      <c r="AC77" s="21"/>
      <c r="AD77" s="21">
        <v>152</v>
      </c>
      <c r="AE77" s="21">
        <v>76</v>
      </c>
      <c r="AF77" s="21" t="str">
        <f t="shared" ca="1" si="6"/>
        <v>113-0.4</v>
      </c>
      <c r="AG77" s="21">
        <f t="shared" ca="1" si="7"/>
        <v>200</v>
      </c>
      <c r="AH77" s="21">
        <f t="shared" ca="1" si="8"/>
        <v>976</v>
      </c>
      <c r="AI77" s="154">
        <f t="shared" ca="1" si="9"/>
        <v>-8.2657999999999997E-6</v>
      </c>
      <c r="AJ77" s="154">
        <f t="shared" ca="1" si="10"/>
        <v>-3.7749999999999999E-7</v>
      </c>
      <c r="AK77" s="154">
        <f ca="1">AVERAGE(INDIRECT("K"&amp;AD77):INDIRECT("K"&amp;AD78-1))</f>
        <v>5.070649999999999E-4</v>
      </c>
      <c r="AL77" s="154">
        <f ca="1">AVERAGE(INDIRECT("L"&amp;AD77):INDIRECT("L"&amp;AD78-1))</f>
        <v>1.6205499999999999E-5</v>
      </c>
      <c r="AM77" s="154">
        <f t="shared" ca="1" si="11"/>
        <v>5.0732389304590205E-4</v>
      </c>
      <c r="AN77" s="21"/>
      <c r="AO77" s="154">
        <f ca="1">STDEV(INDIRECT("K"&amp;AD77):INDIRECT("K"&amp;AD78-1))</f>
        <v>2.1920310216783122E-7</v>
      </c>
    </row>
    <row r="78" spans="1:41" ht="14.25" customHeight="1">
      <c r="A78" s="21" t="s">
        <v>376</v>
      </c>
      <c r="B78" s="21" t="s">
        <v>259</v>
      </c>
      <c r="C78" s="21">
        <v>0</v>
      </c>
      <c r="D78" s="21">
        <v>200</v>
      </c>
      <c r="E78" s="21">
        <v>976</v>
      </c>
      <c r="F78" s="21" t="s">
        <v>260</v>
      </c>
      <c r="G78" s="154">
        <v>1.0077E-3</v>
      </c>
      <c r="H78" s="154">
        <v>3.8399999999999998E-5</v>
      </c>
      <c r="I78" s="154">
        <v>-8.2657999999999997E-6</v>
      </c>
      <c r="J78" s="154">
        <v>-3.7749999999999999E-7</v>
      </c>
      <c r="K78" s="154">
        <v>1.016E-3</v>
      </c>
      <c r="L78" s="154">
        <v>3.8800000000000001E-5</v>
      </c>
      <c r="M78" s="155">
        <v>2.19</v>
      </c>
      <c r="N78" s="21">
        <v>0</v>
      </c>
      <c r="O78" s="21">
        <v>0</v>
      </c>
      <c r="P78" s="21">
        <v>0</v>
      </c>
      <c r="Q78" s="21">
        <v>1</v>
      </c>
      <c r="R78" s="21">
        <v>1.0159999999999999E-5</v>
      </c>
      <c r="S78" s="21">
        <v>3.882E-7</v>
      </c>
      <c r="T78" s="21">
        <v>3</v>
      </c>
      <c r="U78" s="21">
        <v>0</v>
      </c>
      <c r="V78" s="21">
        <v>0</v>
      </c>
      <c r="W78" s="156" t="s">
        <v>377</v>
      </c>
      <c r="X78" s="21" t="s">
        <v>262</v>
      </c>
      <c r="Y78" s="21" t="s">
        <v>263</v>
      </c>
      <c r="Z78" s="21"/>
      <c r="AA78" s="21"/>
      <c r="AB78" s="21"/>
      <c r="AC78" s="21"/>
      <c r="AD78" s="21">
        <v>154</v>
      </c>
      <c r="AE78" s="21">
        <v>77</v>
      </c>
      <c r="AF78" s="21" t="str">
        <f t="shared" ca="1" si="6"/>
        <v>113-0.2</v>
      </c>
      <c r="AG78" s="21">
        <f t="shared" ca="1" si="7"/>
        <v>200</v>
      </c>
      <c r="AH78" s="21">
        <f t="shared" ca="1" si="8"/>
        <v>976</v>
      </c>
      <c r="AI78" s="154">
        <f t="shared" ca="1" si="9"/>
        <v>-8.2657999999999997E-6</v>
      </c>
      <c r="AJ78" s="154">
        <f t="shared" ca="1" si="10"/>
        <v>-3.7749999999999999E-7</v>
      </c>
      <c r="AK78" s="154">
        <f ca="1">AVERAGE(INDIRECT("K"&amp;AD78):INDIRECT("K"&amp;AD79-1))</f>
        <v>5.7253000000000002E-4</v>
      </c>
      <c r="AL78" s="154">
        <f ca="1">AVERAGE(INDIRECT("L"&amp;AD78):INDIRECT("L"&amp;AD79-1))</f>
        <v>1.9421000000000003E-5</v>
      </c>
      <c r="AM78" s="154">
        <f t="shared" ca="1" si="11"/>
        <v>5.7285929872962697E-4</v>
      </c>
      <c r="AN78" s="21"/>
      <c r="AO78" s="154">
        <f ca="1">STDEV(INDIRECT("K"&amp;AD78):INDIRECT("K"&amp;AD79-1))</f>
        <v>0</v>
      </c>
    </row>
    <row r="79" spans="1:41" ht="14.25" customHeight="1">
      <c r="A79" s="21" t="s">
        <v>376</v>
      </c>
      <c r="B79" s="21" t="s">
        <v>259</v>
      </c>
      <c r="C79" s="21">
        <v>0</v>
      </c>
      <c r="D79" s="21">
        <v>200</v>
      </c>
      <c r="E79" s="21">
        <v>976</v>
      </c>
      <c r="F79" s="21" t="s">
        <v>260</v>
      </c>
      <c r="G79" s="154">
        <v>1.0078999999999999E-3</v>
      </c>
      <c r="H79" s="154">
        <v>3.8399999999999998E-5</v>
      </c>
      <c r="I79" s="154">
        <v>-8.2657999999999997E-6</v>
      </c>
      <c r="J79" s="154">
        <v>-3.7749999999999999E-7</v>
      </c>
      <c r="K79" s="154">
        <v>1.0162000000000001E-3</v>
      </c>
      <c r="L79" s="154">
        <v>3.8800000000000001E-5</v>
      </c>
      <c r="M79" s="155">
        <v>2.19</v>
      </c>
      <c r="N79" s="21">
        <v>0</v>
      </c>
      <c r="O79" s="21">
        <v>0</v>
      </c>
      <c r="P79" s="21">
        <v>0</v>
      </c>
      <c r="Q79" s="21">
        <v>1</v>
      </c>
      <c r="R79" s="21">
        <v>1.0162E-5</v>
      </c>
      <c r="S79" s="21">
        <v>3.882E-7</v>
      </c>
      <c r="T79" s="21">
        <v>3</v>
      </c>
      <c r="U79" s="21">
        <v>0</v>
      </c>
      <c r="V79" s="21">
        <v>0</v>
      </c>
      <c r="W79" s="156" t="s">
        <v>378</v>
      </c>
      <c r="X79" s="21" t="s">
        <v>262</v>
      </c>
      <c r="Y79" s="21" t="s">
        <v>263</v>
      </c>
      <c r="Z79" s="21"/>
      <c r="AA79" s="21"/>
      <c r="AB79" s="21"/>
      <c r="AC79" s="21"/>
      <c r="AD79" s="21">
        <v>156</v>
      </c>
      <c r="AE79" s="21">
        <v>78</v>
      </c>
      <c r="AF79" s="21" t="str">
        <f t="shared" ca="1" si="6"/>
        <v>113-&lt;0.2</v>
      </c>
      <c r="AG79" s="21">
        <f t="shared" ca="1" si="7"/>
        <v>200</v>
      </c>
      <c r="AH79" s="21">
        <f t="shared" ca="1" si="8"/>
        <v>976</v>
      </c>
      <c r="AI79" s="154">
        <f t="shared" ca="1" si="9"/>
        <v>-8.2657999999999997E-6</v>
      </c>
      <c r="AJ79" s="154">
        <f t="shared" ca="1" si="10"/>
        <v>-3.7749999999999999E-7</v>
      </c>
      <c r="AK79" s="154">
        <f ca="1">AVERAGE(INDIRECT("K"&amp;AD79):INDIRECT("K"&amp;AD80-1))</f>
        <v>9.7372499999999994E-4</v>
      </c>
      <c r="AL79" s="154">
        <f ca="1">AVERAGE(INDIRECT("L"&amp;AD79):INDIRECT("L"&amp;AD80-1))</f>
        <v>3.1874E-5</v>
      </c>
      <c r="AM79" s="154">
        <f t="shared" ca="1" si="11"/>
        <v>9.7424654348937764E-4</v>
      </c>
      <c r="AN79" s="21"/>
      <c r="AO79" s="154">
        <f ca="1">STDEV(INDIRECT("K"&amp;AD79):INDIRECT("K"&amp;AD80-1))</f>
        <v>2.8991378028652603E-7</v>
      </c>
    </row>
    <row r="80" spans="1:41" ht="14.25" customHeight="1">
      <c r="A80" s="21" t="s">
        <v>379</v>
      </c>
      <c r="B80" s="21" t="s">
        <v>259</v>
      </c>
      <c r="C80" s="21">
        <v>0</v>
      </c>
      <c r="D80" s="21">
        <v>200</v>
      </c>
      <c r="E80" s="21">
        <v>976</v>
      </c>
      <c r="F80" s="21" t="s">
        <v>260</v>
      </c>
      <c r="G80" s="154">
        <v>1.0223999999999999E-3</v>
      </c>
      <c r="H80" s="154">
        <v>3.7599999999999999E-5</v>
      </c>
      <c r="I80" s="154">
        <v>-8.2657999999999997E-6</v>
      </c>
      <c r="J80" s="154">
        <v>-3.7749999999999999E-7</v>
      </c>
      <c r="K80" s="154">
        <v>1.0307000000000001E-3</v>
      </c>
      <c r="L80" s="154">
        <v>3.8000000000000002E-5</v>
      </c>
      <c r="M80" s="155">
        <v>2.11</v>
      </c>
      <c r="N80" s="21">
        <v>0</v>
      </c>
      <c r="O80" s="21">
        <v>0</v>
      </c>
      <c r="P80" s="21">
        <v>0</v>
      </c>
      <c r="Q80" s="21">
        <v>1</v>
      </c>
      <c r="R80" s="21">
        <v>1.0307E-5</v>
      </c>
      <c r="S80" s="21">
        <v>3.7949999999999998E-7</v>
      </c>
      <c r="T80" s="21">
        <v>3</v>
      </c>
      <c r="U80" s="21">
        <v>0</v>
      </c>
      <c r="V80" s="21">
        <v>0</v>
      </c>
      <c r="W80" s="156" t="s">
        <v>380</v>
      </c>
      <c r="X80" s="21" t="s">
        <v>262</v>
      </c>
      <c r="Y80" s="21" t="s">
        <v>263</v>
      </c>
      <c r="Z80" s="21"/>
      <c r="AA80" s="21"/>
      <c r="AB80" s="21"/>
      <c r="AC80" s="21"/>
      <c r="AD80" s="21">
        <v>158</v>
      </c>
      <c r="AE80" s="21">
        <v>79</v>
      </c>
      <c r="AF80" s="21" t="str">
        <f t="shared" ca="1" si="6"/>
        <v>114-ALL</v>
      </c>
      <c r="AG80" s="21">
        <f t="shared" ca="1" si="7"/>
        <v>200</v>
      </c>
      <c r="AH80" s="21">
        <f t="shared" ca="1" si="8"/>
        <v>976</v>
      </c>
      <c r="AI80" s="154">
        <f t="shared" ca="1" si="9"/>
        <v>-8.2657999999999997E-6</v>
      </c>
      <c r="AJ80" s="154">
        <f t="shared" ca="1" si="10"/>
        <v>-3.7749999999999999E-7</v>
      </c>
      <c r="AK80" s="154">
        <f ca="1">AVERAGE(INDIRECT("K"&amp;AD80):INDIRECT("K"&amp;AD81-1))</f>
        <v>5.8553000000000001E-4</v>
      </c>
      <c r="AL80" s="154">
        <f ca="1">AVERAGE(INDIRECT("L"&amp;AD80):INDIRECT("L"&amp;AD81-1))</f>
        <v>2.9756499999999999E-5</v>
      </c>
      <c r="AM80" s="154">
        <f t="shared" ca="1" si="11"/>
        <v>5.8628562168302405E-4</v>
      </c>
      <c r="AN80" s="21"/>
      <c r="AO80" s="154">
        <f ca="1">STDEV(INDIRECT("K"&amp;AD80):INDIRECT("K"&amp;AD81-1))</f>
        <v>4.2426406871247551E-8</v>
      </c>
    </row>
    <row r="81" spans="1:41" ht="14.25" customHeight="1">
      <c r="A81" s="21" t="s">
        <v>379</v>
      </c>
      <c r="B81" s="21" t="s">
        <v>259</v>
      </c>
      <c r="C81" s="21">
        <v>0</v>
      </c>
      <c r="D81" s="21">
        <v>200</v>
      </c>
      <c r="E81" s="21">
        <v>976</v>
      </c>
      <c r="F81" s="21" t="s">
        <v>260</v>
      </c>
      <c r="G81" s="154">
        <v>1.0227999999999999E-3</v>
      </c>
      <c r="H81" s="154">
        <v>3.7299999999999999E-5</v>
      </c>
      <c r="I81" s="154">
        <v>-8.2657999999999997E-6</v>
      </c>
      <c r="J81" s="154">
        <v>-3.7749999999999999E-7</v>
      </c>
      <c r="K81" s="154">
        <v>1.0311000000000001E-3</v>
      </c>
      <c r="L81" s="154">
        <v>3.7700000000000002E-5</v>
      </c>
      <c r="M81" s="155">
        <v>2.09</v>
      </c>
      <c r="N81" s="21">
        <v>0</v>
      </c>
      <c r="O81" s="21">
        <v>0</v>
      </c>
      <c r="P81" s="21">
        <v>0</v>
      </c>
      <c r="Q81" s="21">
        <v>1</v>
      </c>
      <c r="R81" s="21">
        <v>1.0311E-5</v>
      </c>
      <c r="S81" s="21">
        <v>3.77E-7</v>
      </c>
      <c r="T81" s="21">
        <v>3</v>
      </c>
      <c r="U81" s="21">
        <v>0</v>
      </c>
      <c r="V81" s="21">
        <v>0</v>
      </c>
      <c r="W81" s="156" t="s">
        <v>381</v>
      </c>
      <c r="X81" s="21" t="s">
        <v>262</v>
      </c>
      <c r="Y81" s="21" t="s">
        <v>263</v>
      </c>
      <c r="Z81" s="21"/>
      <c r="AA81" s="21"/>
      <c r="AB81" s="21"/>
      <c r="AC81" s="21"/>
      <c r="AD81" s="21">
        <v>160</v>
      </c>
      <c r="AE81" s="21">
        <v>80</v>
      </c>
      <c r="AF81" s="21" t="str">
        <f t="shared" ca="1" si="6"/>
        <v>114-0.8</v>
      </c>
      <c r="AG81" s="21">
        <f t="shared" ca="1" si="7"/>
        <v>200</v>
      </c>
      <c r="AH81" s="21">
        <f t="shared" ca="1" si="8"/>
        <v>976</v>
      </c>
      <c r="AI81" s="154">
        <f t="shared" ca="1" si="9"/>
        <v>-8.2657999999999997E-6</v>
      </c>
      <c r="AJ81" s="154">
        <f t="shared" ca="1" si="10"/>
        <v>-3.7749999999999999E-7</v>
      </c>
      <c r="AK81" s="154">
        <f ca="1">AVERAGE(INDIRECT("K"&amp;AD81):INDIRECT("K"&amp;AD82-1))</f>
        <v>5.4313500000000004E-4</v>
      </c>
      <c r="AL81" s="154">
        <f ca="1">AVERAGE(INDIRECT("L"&amp;AD81):INDIRECT("L"&amp;AD82-1))</f>
        <v>3.1513000000000001E-5</v>
      </c>
      <c r="AM81" s="154">
        <f t="shared" ca="1" si="11"/>
        <v>5.4404843294875876E-4</v>
      </c>
      <c r="AN81" s="21"/>
      <c r="AO81" s="154">
        <f ca="1">STDEV(INDIRECT("K"&amp;AD81):INDIRECT("K"&amp;AD82-1))</f>
        <v>4.9497474683071028E-8</v>
      </c>
    </row>
    <row r="82" spans="1:41" ht="14.25" customHeight="1">
      <c r="A82" s="21" t="s">
        <v>382</v>
      </c>
      <c r="B82" s="21" t="s">
        <v>259</v>
      </c>
      <c r="C82" s="21">
        <v>0</v>
      </c>
      <c r="D82" s="21">
        <v>200</v>
      </c>
      <c r="E82" s="21">
        <v>976</v>
      </c>
      <c r="F82" s="21" t="s">
        <v>260</v>
      </c>
      <c r="G82" s="154">
        <v>1.3799000000000001E-3</v>
      </c>
      <c r="H82" s="154">
        <v>4.71E-5</v>
      </c>
      <c r="I82" s="154">
        <v>-8.2657999999999997E-6</v>
      </c>
      <c r="J82" s="154">
        <v>-3.7749999999999999E-7</v>
      </c>
      <c r="K82" s="154">
        <v>1.3882E-3</v>
      </c>
      <c r="L82" s="154">
        <v>4.7500000000000003E-5</v>
      </c>
      <c r="M82" s="155">
        <v>1.96</v>
      </c>
      <c r="N82" s="21">
        <v>0</v>
      </c>
      <c r="O82" s="21">
        <v>0</v>
      </c>
      <c r="P82" s="21">
        <v>0</v>
      </c>
      <c r="Q82" s="21">
        <v>1</v>
      </c>
      <c r="R82" s="21">
        <v>1.3882E-5</v>
      </c>
      <c r="S82" s="21">
        <v>4.7469999999999998E-7</v>
      </c>
      <c r="T82" s="21">
        <v>3</v>
      </c>
      <c r="U82" s="21">
        <v>0</v>
      </c>
      <c r="V82" s="21">
        <v>0</v>
      </c>
      <c r="W82" s="156" t="s">
        <v>383</v>
      </c>
      <c r="X82" s="21" t="s">
        <v>262</v>
      </c>
      <c r="Y82" s="21" t="s">
        <v>263</v>
      </c>
      <c r="Z82" s="21"/>
      <c r="AA82" s="21"/>
      <c r="AB82" s="21"/>
      <c r="AC82" s="21"/>
      <c r="AD82" s="21">
        <v>162</v>
      </c>
      <c r="AE82" s="21">
        <v>81</v>
      </c>
      <c r="AF82" s="21" t="str">
        <f t="shared" ca="1" si="6"/>
        <v>114-0.6</v>
      </c>
      <c r="AG82" s="21">
        <f t="shared" ca="1" si="7"/>
        <v>200</v>
      </c>
      <c r="AH82" s="21">
        <f t="shared" ca="1" si="8"/>
        <v>976</v>
      </c>
      <c r="AI82" s="154">
        <f t="shared" ca="1" si="9"/>
        <v>-8.2657999999999997E-6</v>
      </c>
      <c r="AJ82" s="154">
        <f t="shared" ca="1" si="10"/>
        <v>-3.7749999999999999E-7</v>
      </c>
      <c r="AK82" s="154">
        <f ca="1">AVERAGE(INDIRECT("K"&amp;AD82):INDIRECT("K"&amp;AD83-1))</f>
        <v>5.4159E-4</v>
      </c>
      <c r="AL82" s="154">
        <f ca="1">AVERAGE(INDIRECT("L"&amp;AD82):INDIRECT("L"&amp;AD83-1))</f>
        <v>3.1369000000000004E-5</v>
      </c>
      <c r="AM82" s="154">
        <f t="shared" ca="1" si="11"/>
        <v>5.4249768871489216E-4</v>
      </c>
      <c r="AN82" s="21"/>
      <c r="AO82" s="154">
        <f ca="1">STDEV(INDIRECT("K"&amp;AD82):INDIRECT("K"&amp;AD83-1))</f>
        <v>5.6568542494894512E-8</v>
      </c>
    </row>
    <row r="83" spans="1:41" ht="14.25" customHeight="1">
      <c r="A83" s="21" t="s">
        <v>382</v>
      </c>
      <c r="B83" s="21" t="s">
        <v>259</v>
      </c>
      <c r="C83" s="21">
        <v>0</v>
      </c>
      <c r="D83" s="21">
        <v>200</v>
      </c>
      <c r="E83" s="21">
        <v>976</v>
      </c>
      <c r="F83" s="21" t="s">
        <v>260</v>
      </c>
      <c r="G83" s="154">
        <v>1.3798E-3</v>
      </c>
      <c r="H83" s="154">
        <v>4.71E-5</v>
      </c>
      <c r="I83" s="154">
        <v>-8.2657999999999997E-6</v>
      </c>
      <c r="J83" s="154">
        <v>-3.7749999999999999E-7</v>
      </c>
      <c r="K83" s="154">
        <v>1.3881E-3</v>
      </c>
      <c r="L83" s="154">
        <v>4.74E-5</v>
      </c>
      <c r="M83" s="155">
        <v>1.96</v>
      </c>
      <c r="N83" s="21">
        <v>0</v>
      </c>
      <c r="O83" s="21">
        <v>0</v>
      </c>
      <c r="P83" s="21">
        <v>0</v>
      </c>
      <c r="Q83" s="21">
        <v>1</v>
      </c>
      <c r="R83" s="21">
        <v>1.3881E-5</v>
      </c>
      <c r="S83" s="21">
        <v>4.7450000000000002E-7</v>
      </c>
      <c r="T83" s="21">
        <v>3</v>
      </c>
      <c r="U83" s="21">
        <v>0</v>
      </c>
      <c r="V83" s="21">
        <v>0</v>
      </c>
      <c r="W83" s="156" t="s">
        <v>384</v>
      </c>
      <c r="X83" s="21" t="s">
        <v>262</v>
      </c>
      <c r="Y83" s="21" t="s">
        <v>263</v>
      </c>
      <c r="Z83" s="21"/>
      <c r="AA83" s="21"/>
      <c r="AB83" s="21"/>
      <c r="AC83" s="21"/>
      <c r="AD83" s="21">
        <v>164</v>
      </c>
      <c r="AE83" s="21">
        <v>82</v>
      </c>
      <c r="AF83" s="21" t="str">
        <f t="shared" ca="1" si="6"/>
        <v>114-0.4</v>
      </c>
      <c r="AG83" s="21">
        <f t="shared" ca="1" si="7"/>
        <v>200</v>
      </c>
      <c r="AH83" s="21">
        <f t="shared" ca="1" si="8"/>
        <v>976</v>
      </c>
      <c r="AI83" s="154">
        <f t="shared" ca="1" si="9"/>
        <v>-8.2657999999999997E-6</v>
      </c>
      <c r="AJ83" s="154">
        <f t="shared" ca="1" si="10"/>
        <v>-3.7749999999999999E-7</v>
      </c>
      <c r="AK83" s="154">
        <f ca="1">AVERAGE(INDIRECT("K"&amp;AD83):INDIRECT("K"&amp;AD84-1))</f>
        <v>2.8472999999999997E-4</v>
      </c>
      <c r="AL83" s="154">
        <f ca="1">AVERAGE(INDIRECT("L"&amp;AD83):INDIRECT("L"&amp;AD84-1))</f>
        <v>1.4299500000000001E-5</v>
      </c>
      <c r="AM83" s="154">
        <f t="shared" ca="1" si="11"/>
        <v>2.8508884334580684E-4</v>
      </c>
      <c r="AN83" s="21"/>
      <c r="AO83" s="154">
        <f ca="1">STDEV(INDIRECT("K"&amp;AD83):INDIRECT("K"&amp;AD84-1))</f>
        <v>4.2426406871209216E-8</v>
      </c>
    </row>
    <row r="84" spans="1:41" ht="14.25" customHeight="1">
      <c r="A84" s="21" t="s">
        <v>385</v>
      </c>
      <c r="B84" s="21" t="s">
        <v>259</v>
      </c>
      <c r="C84" s="21">
        <v>0</v>
      </c>
      <c r="D84" s="21">
        <v>200</v>
      </c>
      <c r="E84" s="21">
        <v>976</v>
      </c>
      <c r="F84" s="21" t="s">
        <v>260</v>
      </c>
      <c r="G84" s="154">
        <v>2.9799000000000002E-3</v>
      </c>
      <c r="H84" s="154">
        <v>9.1799999999999995E-5</v>
      </c>
      <c r="I84" s="154">
        <v>-8.2657999999999997E-6</v>
      </c>
      <c r="J84" s="154">
        <v>-3.7749999999999999E-7</v>
      </c>
      <c r="K84" s="154">
        <v>2.9881999999999999E-3</v>
      </c>
      <c r="L84" s="154">
        <v>9.2200000000000005E-5</v>
      </c>
      <c r="M84" s="155">
        <v>1.77</v>
      </c>
      <c r="N84" s="21">
        <v>0</v>
      </c>
      <c r="O84" s="21">
        <v>0</v>
      </c>
      <c r="P84" s="21">
        <v>0</v>
      </c>
      <c r="Q84" s="21">
        <v>1</v>
      </c>
      <c r="R84" s="21">
        <v>2.9882E-5</v>
      </c>
      <c r="S84" s="21">
        <v>9.2159999999999999E-7</v>
      </c>
      <c r="T84" s="21">
        <v>4</v>
      </c>
      <c r="U84" s="21">
        <v>0</v>
      </c>
      <c r="V84" s="21">
        <v>0</v>
      </c>
      <c r="W84" s="156" t="s">
        <v>386</v>
      </c>
      <c r="X84" s="21" t="s">
        <v>262</v>
      </c>
      <c r="Y84" s="21" t="s">
        <v>263</v>
      </c>
      <c r="Z84" s="21"/>
      <c r="AA84" s="21"/>
      <c r="AB84" s="21"/>
      <c r="AC84" s="21"/>
      <c r="AD84" s="21">
        <v>166</v>
      </c>
      <c r="AE84" s="21">
        <v>83</v>
      </c>
      <c r="AF84" s="21" t="str">
        <f t="shared" ca="1" si="6"/>
        <v>114-0.2</v>
      </c>
      <c r="AG84" s="21">
        <f t="shared" ca="1" si="7"/>
        <v>200</v>
      </c>
      <c r="AH84" s="21">
        <f t="shared" ca="1" si="8"/>
        <v>976</v>
      </c>
      <c r="AI84" s="154">
        <f t="shared" ca="1" si="9"/>
        <v>-8.2657999999999997E-6</v>
      </c>
      <c r="AJ84" s="154">
        <f t="shared" ca="1" si="10"/>
        <v>-3.7749999999999999E-7</v>
      </c>
      <c r="AK84" s="154">
        <f ca="1">AVERAGE(INDIRECT("K"&amp;AD84):INDIRECT("K"&amp;AD85-1))</f>
        <v>3.8980999999999998E-4</v>
      </c>
      <c r="AL84" s="154">
        <f ca="1">AVERAGE(INDIRECT("L"&amp;AD84):INDIRECT("L"&amp;AD85-1))</f>
        <v>1.7980500000000002E-5</v>
      </c>
      <c r="AM84" s="154">
        <f t="shared" ca="1" si="11"/>
        <v>3.9022446678834734E-4</v>
      </c>
      <c r="AN84" s="21"/>
      <c r="AO84" s="154">
        <f ca="1">STDEV(INDIRECT("K"&amp;AD84):INDIRECT("K"&amp;AD85-1))</f>
        <v>1.4142135623723628E-8</v>
      </c>
    </row>
    <row r="85" spans="1:41" ht="14.25" customHeight="1">
      <c r="A85" s="21" t="s">
        <v>385</v>
      </c>
      <c r="B85" s="21" t="s">
        <v>259</v>
      </c>
      <c r="C85" s="21">
        <v>0</v>
      </c>
      <c r="D85" s="21">
        <v>200</v>
      </c>
      <c r="E85" s="21">
        <v>976</v>
      </c>
      <c r="F85" s="21" t="s">
        <v>260</v>
      </c>
      <c r="G85" s="154">
        <v>2.9784999999999998E-3</v>
      </c>
      <c r="H85" s="154">
        <v>9.1100000000000005E-5</v>
      </c>
      <c r="I85" s="154">
        <v>-8.2657999999999997E-6</v>
      </c>
      <c r="J85" s="154">
        <v>-3.7749999999999999E-7</v>
      </c>
      <c r="K85" s="154">
        <v>2.9867000000000001E-3</v>
      </c>
      <c r="L85" s="154">
        <v>9.1500000000000001E-5</v>
      </c>
      <c r="M85" s="155">
        <v>1.75</v>
      </c>
      <c r="N85" s="21">
        <v>0</v>
      </c>
      <c r="O85" s="21">
        <v>0</v>
      </c>
      <c r="P85" s="21">
        <v>0</v>
      </c>
      <c r="Q85" s="21">
        <v>1</v>
      </c>
      <c r="R85" s="21">
        <v>2.9867000000000001E-5</v>
      </c>
      <c r="S85" s="21">
        <v>9.1449999999999999E-7</v>
      </c>
      <c r="T85" s="21">
        <v>4</v>
      </c>
      <c r="U85" s="21">
        <v>0</v>
      </c>
      <c r="V85" s="21">
        <v>0</v>
      </c>
      <c r="W85" s="156" t="s">
        <v>387</v>
      </c>
      <c r="X85" s="21" t="s">
        <v>262</v>
      </c>
      <c r="Y85" s="21" t="s">
        <v>263</v>
      </c>
      <c r="Z85" s="21"/>
      <c r="AA85" s="21"/>
      <c r="AB85" s="21"/>
      <c r="AC85" s="21"/>
      <c r="AD85" s="21">
        <v>168</v>
      </c>
      <c r="AE85" s="21">
        <v>84</v>
      </c>
      <c r="AF85" s="21" t="str">
        <f t="shared" ca="1" si="6"/>
        <v>114-&lt;0.2</v>
      </c>
      <c r="AG85" s="21">
        <f t="shared" ca="1" si="7"/>
        <v>200</v>
      </c>
      <c r="AH85" s="21">
        <f t="shared" ca="1" si="8"/>
        <v>976</v>
      </c>
      <c r="AI85" s="154">
        <f t="shared" ca="1" si="9"/>
        <v>-8.2657999999999997E-6</v>
      </c>
      <c r="AJ85" s="154">
        <f t="shared" ca="1" si="10"/>
        <v>-3.7749999999999999E-7</v>
      </c>
      <c r="AK85" s="154">
        <f ca="1">AVERAGE(INDIRECT("K"&amp;AD85):INDIRECT("K"&amp;AD86-1))</f>
        <v>1.3231E-3</v>
      </c>
      <c r="AL85" s="154">
        <f ca="1">AVERAGE(INDIRECT("L"&amp;AD85):INDIRECT("L"&amp;AD86-1))</f>
        <v>6.3199999999999991E-5</v>
      </c>
      <c r="AM85" s="154">
        <f t="shared" ca="1" si="11"/>
        <v>1.3246085648220762E-3</v>
      </c>
      <c r="AN85" s="21"/>
      <c r="AO85" s="154">
        <f ca="1">STDEV(INDIRECT("K"&amp;AD85):INDIRECT("K"&amp;AD86-1))</f>
        <v>1.4142135623738961E-7</v>
      </c>
    </row>
    <row r="86" spans="1:41" ht="14.25" customHeight="1">
      <c r="A86" s="21" t="s">
        <v>388</v>
      </c>
      <c r="B86" s="21" t="s">
        <v>259</v>
      </c>
      <c r="C86" s="21">
        <v>0</v>
      </c>
      <c r="D86" s="21">
        <v>200</v>
      </c>
      <c r="E86" s="21">
        <v>976</v>
      </c>
      <c r="F86" s="21" t="s">
        <v>260</v>
      </c>
      <c r="G86" s="154">
        <v>1.1379000000000001E-3</v>
      </c>
      <c r="H86" s="154">
        <v>4.0399999999999999E-5</v>
      </c>
      <c r="I86" s="154">
        <v>-8.2657999999999997E-6</v>
      </c>
      <c r="J86" s="154">
        <v>-3.7749999999999999E-7</v>
      </c>
      <c r="K86" s="154">
        <v>1.1460999999999999E-3</v>
      </c>
      <c r="L86" s="154">
        <v>4.0800000000000002E-5</v>
      </c>
      <c r="M86" s="155">
        <v>2.04</v>
      </c>
      <c r="N86" s="21">
        <v>0</v>
      </c>
      <c r="O86" s="21">
        <v>0</v>
      </c>
      <c r="P86" s="21">
        <v>0</v>
      </c>
      <c r="Q86" s="21">
        <v>1</v>
      </c>
      <c r="R86" s="21">
        <v>1.1460999999999999E-5</v>
      </c>
      <c r="S86" s="21">
        <v>4.0769999999999998E-7</v>
      </c>
      <c r="T86" s="21">
        <v>3</v>
      </c>
      <c r="U86" s="21">
        <v>0</v>
      </c>
      <c r="V86" s="21">
        <v>0</v>
      </c>
      <c r="W86" s="156" t="s">
        <v>389</v>
      </c>
      <c r="X86" s="21" t="s">
        <v>262</v>
      </c>
      <c r="Y86" s="21" t="s">
        <v>263</v>
      </c>
      <c r="Z86" s="21"/>
      <c r="AA86" s="21"/>
      <c r="AB86" s="21"/>
      <c r="AC86" s="21"/>
      <c r="AD86" s="21">
        <v>170</v>
      </c>
      <c r="AE86" s="21">
        <v>85</v>
      </c>
      <c r="AF86" s="21" t="str">
        <f t="shared" ca="1" si="6"/>
        <v>115-ALL</v>
      </c>
      <c r="AG86" s="21">
        <f t="shared" ca="1" si="7"/>
        <v>200</v>
      </c>
      <c r="AH86" s="21">
        <f t="shared" ca="1" si="8"/>
        <v>976</v>
      </c>
      <c r="AI86" s="154">
        <f t="shared" ca="1" si="9"/>
        <v>-8.2657999999999997E-6</v>
      </c>
      <c r="AJ86" s="154">
        <f t="shared" ca="1" si="10"/>
        <v>-3.7749999999999999E-7</v>
      </c>
      <c r="AK86" s="154">
        <f ca="1">AVERAGE(INDIRECT("K"&amp;AD86):INDIRECT("K"&amp;AD87-1))</f>
        <v>6.6813000000000007E-4</v>
      </c>
      <c r="AL86" s="154">
        <f ca="1">AVERAGE(INDIRECT("L"&amp;AD86):INDIRECT("L"&amp;AD87-1))</f>
        <v>3.6604499999999998E-5</v>
      </c>
      <c r="AM86" s="154">
        <f t="shared" ca="1" si="11"/>
        <v>6.691319648023475E-4</v>
      </c>
      <c r="AN86" s="21"/>
      <c r="AO86" s="154">
        <f ca="1">STDEV(INDIRECT("K"&amp;AD86):INDIRECT("K"&amp;AD87-1))</f>
        <v>1.4142135623731293E-7</v>
      </c>
    </row>
    <row r="87" spans="1:41" ht="14.25" customHeight="1">
      <c r="A87" s="21" t="s">
        <v>388</v>
      </c>
      <c r="B87" s="21" t="s">
        <v>259</v>
      </c>
      <c r="C87" s="21">
        <v>0</v>
      </c>
      <c r="D87" s="21">
        <v>200</v>
      </c>
      <c r="E87" s="21">
        <v>976</v>
      </c>
      <c r="F87" s="21" t="s">
        <v>260</v>
      </c>
      <c r="G87" s="154">
        <v>1.1378E-3</v>
      </c>
      <c r="H87" s="154">
        <v>4.0500000000000002E-5</v>
      </c>
      <c r="I87" s="154">
        <v>-8.2657999999999997E-6</v>
      </c>
      <c r="J87" s="154">
        <v>-3.7749999999999999E-7</v>
      </c>
      <c r="K87" s="154">
        <v>1.1460999999999999E-3</v>
      </c>
      <c r="L87" s="154">
        <v>4.0899999999999998E-5</v>
      </c>
      <c r="M87" s="155">
        <v>2.04</v>
      </c>
      <c r="N87" s="21">
        <v>0</v>
      </c>
      <c r="O87" s="21">
        <v>0</v>
      </c>
      <c r="P87" s="21">
        <v>0</v>
      </c>
      <c r="Q87" s="21">
        <v>1</v>
      </c>
      <c r="R87" s="21">
        <v>1.1460999999999999E-5</v>
      </c>
      <c r="S87" s="21">
        <v>4.0909999999999998E-7</v>
      </c>
      <c r="T87" s="21">
        <v>3</v>
      </c>
      <c r="U87" s="21">
        <v>0</v>
      </c>
      <c r="V87" s="21">
        <v>0</v>
      </c>
      <c r="W87" s="156" t="s">
        <v>390</v>
      </c>
      <c r="X87" s="21" t="s">
        <v>262</v>
      </c>
      <c r="Y87" s="21" t="s">
        <v>263</v>
      </c>
      <c r="Z87" s="21"/>
      <c r="AA87" s="21"/>
      <c r="AB87" s="21"/>
      <c r="AC87" s="21"/>
      <c r="AD87" s="21">
        <v>172</v>
      </c>
      <c r="AE87" s="21">
        <v>86</v>
      </c>
      <c r="AF87" s="21" t="str">
        <f t="shared" ca="1" si="6"/>
        <v>115-0.8</v>
      </c>
      <c r="AG87" s="21">
        <f t="shared" ca="1" si="7"/>
        <v>200</v>
      </c>
      <c r="AH87" s="21">
        <f t="shared" ca="1" si="8"/>
        <v>976</v>
      </c>
      <c r="AI87" s="154">
        <f t="shared" ca="1" si="9"/>
        <v>-8.2657999999999997E-6</v>
      </c>
      <c r="AJ87" s="154">
        <f t="shared" ca="1" si="10"/>
        <v>-3.7749999999999999E-7</v>
      </c>
      <c r="AK87" s="154">
        <f ca="1">AVERAGE(INDIRECT("K"&amp;AD87):INDIRECT("K"&amp;AD88-1))</f>
        <v>8.7588500000000007E-4</v>
      </c>
      <c r="AL87" s="154">
        <f ca="1">AVERAGE(INDIRECT("L"&amp;AD87):INDIRECT("L"&amp;AD88-1))</f>
        <v>6.1155500000000001E-5</v>
      </c>
      <c r="AM87" s="154">
        <f t="shared" ca="1" si="11"/>
        <v>8.7801738502449377E-4</v>
      </c>
      <c r="AN87" s="21"/>
      <c r="AO87" s="154">
        <f ca="1">STDEV(INDIRECT("K"&amp;AD87):INDIRECT("K"&amp;AD88-1))</f>
        <v>2.8991378028652603E-7</v>
      </c>
    </row>
    <row r="88" spans="1:41" ht="14.25" customHeight="1">
      <c r="A88" s="21" t="s">
        <v>391</v>
      </c>
      <c r="B88" s="21" t="s">
        <v>259</v>
      </c>
      <c r="C88" s="21">
        <v>0</v>
      </c>
      <c r="D88" s="21">
        <v>200</v>
      </c>
      <c r="E88" s="21">
        <v>976</v>
      </c>
      <c r="F88" s="21" t="s">
        <v>260</v>
      </c>
      <c r="G88" s="154">
        <v>1.3481000000000001E-3</v>
      </c>
      <c r="H88" s="154">
        <v>5.3499999999999999E-5</v>
      </c>
      <c r="I88" s="154">
        <v>-8.2657999999999997E-6</v>
      </c>
      <c r="J88" s="154">
        <v>-3.7749999999999999E-7</v>
      </c>
      <c r="K88" s="154">
        <v>1.3563E-3</v>
      </c>
      <c r="L88" s="154">
        <v>5.3900000000000002E-5</v>
      </c>
      <c r="M88" s="155">
        <v>2.2799999999999998</v>
      </c>
      <c r="N88" s="21">
        <v>0</v>
      </c>
      <c r="O88" s="21">
        <v>0</v>
      </c>
      <c r="P88" s="21">
        <v>0</v>
      </c>
      <c r="Q88" s="21">
        <v>1</v>
      </c>
      <c r="R88" s="21">
        <v>1.3563E-5</v>
      </c>
      <c r="S88" s="21">
        <v>5.3919999999999996E-7</v>
      </c>
      <c r="T88" s="21">
        <v>3</v>
      </c>
      <c r="U88" s="21">
        <v>0</v>
      </c>
      <c r="V88" s="21">
        <v>0</v>
      </c>
      <c r="W88" s="156" t="s">
        <v>392</v>
      </c>
      <c r="X88" s="21" t="s">
        <v>262</v>
      </c>
      <c r="Y88" s="21" t="s">
        <v>263</v>
      </c>
      <c r="Z88" s="21"/>
      <c r="AA88" s="21"/>
      <c r="AB88" s="21"/>
      <c r="AC88" s="21"/>
      <c r="AD88" s="21">
        <v>174</v>
      </c>
      <c r="AE88" s="21">
        <v>87</v>
      </c>
      <c r="AF88" s="21" t="str">
        <f t="shared" ca="1" si="6"/>
        <v>115-0.6</v>
      </c>
      <c r="AG88" s="21">
        <f t="shared" ca="1" si="7"/>
        <v>200</v>
      </c>
      <c r="AH88" s="21">
        <f t="shared" ca="1" si="8"/>
        <v>976</v>
      </c>
      <c r="AI88" s="154">
        <f t="shared" ca="1" si="9"/>
        <v>-8.2657999999999997E-6</v>
      </c>
      <c r="AJ88" s="154">
        <f t="shared" ca="1" si="10"/>
        <v>-3.7749999999999999E-7</v>
      </c>
      <c r="AK88" s="154">
        <f ca="1">AVERAGE(INDIRECT("K"&amp;AD88):INDIRECT("K"&amp;AD89-1))</f>
        <v>5.79545E-4</v>
      </c>
      <c r="AL88" s="154">
        <f ca="1">AVERAGE(INDIRECT("L"&amp;AD88):INDIRECT("L"&amp;AD89-1))</f>
        <v>3.5924499999999998E-5</v>
      </c>
      <c r="AM88" s="154">
        <f t="shared" ca="1" si="11"/>
        <v>5.8065736603030366E-4</v>
      </c>
      <c r="AN88" s="21"/>
      <c r="AO88" s="154">
        <f ca="1">STDEV(INDIRECT("K"&amp;AD88):INDIRECT("K"&amp;AD89-1))</f>
        <v>1.9091883092030731E-7</v>
      </c>
    </row>
    <row r="89" spans="1:41" ht="14.25" customHeight="1">
      <c r="A89" s="21" t="s">
        <v>391</v>
      </c>
      <c r="B89" s="21" t="s">
        <v>259</v>
      </c>
      <c r="C89" s="21">
        <v>0</v>
      </c>
      <c r="D89" s="21">
        <v>200</v>
      </c>
      <c r="E89" s="21">
        <v>976</v>
      </c>
      <c r="F89" s="21" t="s">
        <v>260</v>
      </c>
      <c r="G89" s="154">
        <v>1.3479E-3</v>
      </c>
      <c r="H89" s="154">
        <v>5.3300000000000001E-5</v>
      </c>
      <c r="I89" s="154">
        <v>-8.2657999999999997E-6</v>
      </c>
      <c r="J89" s="154">
        <v>-3.7749999999999999E-7</v>
      </c>
      <c r="K89" s="154">
        <v>1.3561999999999999E-3</v>
      </c>
      <c r="L89" s="154">
        <v>5.3699999999999997E-5</v>
      </c>
      <c r="M89" s="155">
        <v>2.27</v>
      </c>
      <c r="N89" s="21">
        <v>0</v>
      </c>
      <c r="O89" s="21">
        <v>0</v>
      </c>
      <c r="P89" s="21">
        <v>0</v>
      </c>
      <c r="Q89" s="21">
        <v>1</v>
      </c>
      <c r="R89" s="21">
        <v>1.3562E-5</v>
      </c>
      <c r="S89" s="21">
        <v>5.3669999999999998E-7</v>
      </c>
      <c r="T89" s="21">
        <v>3</v>
      </c>
      <c r="U89" s="21">
        <v>0</v>
      </c>
      <c r="V89" s="21">
        <v>0</v>
      </c>
      <c r="W89" s="156" t="s">
        <v>393</v>
      </c>
      <c r="X89" s="21" t="s">
        <v>262</v>
      </c>
      <c r="Y89" s="21" t="s">
        <v>263</v>
      </c>
      <c r="Z89" s="21"/>
      <c r="AA89" s="21"/>
      <c r="AB89" s="21"/>
      <c r="AC89" s="21"/>
      <c r="AD89" s="21">
        <v>176</v>
      </c>
      <c r="AE89" s="21">
        <v>88</v>
      </c>
      <c r="AF89" s="21" t="str">
        <f t="shared" ca="1" si="6"/>
        <v>115-0.4</v>
      </c>
      <c r="AG89" s="21">
        <f t="shared" ca="1" si="7"/>
        <v>200</v>
      </c>
      <c r="AH89" s="21">
        <f t="shared" ca="1" si="8"/>
        <v>976</v>
      </c>
      <c r="AI89" s="154">
        <f t="shared" ca="1" si="9"/>
        <v>-8.2657999999999997E-6</v>
      </c>
      <c r="AJ89" s="154">
        <f t="shared" ca="1" si="10"/>
        <v>-3.7749999999999999E-7</v>
      </c>
      <c r="AK89" s="154">
        <f ca="1">AVERAGE(INDIRECT("K"&amp;AD89):INDIRECT("K"&amp;AD90-1))</f>
        <v>4.4382500000000001E-4</v>
      </c>
      <c r="AL89" s="154">
        <f ca="1">AVERAGE(INDIRECT("L"&amp;AD89):INDIRECT("L"&amp;AD90-1))</f>
        <v>2.43395E-5</v>
      </c>
      <c r="AM89" s="154">
        <f t="shared" ca="1" si="11"/>
        <v>4.4449189181046937E-4</v>
      </c>
      <c r="AN89" s="21"/>
      <c r="AO89" s="154">
        <f ca="1">STDEV(INDIRECT("K"&amp;AD89):INDIRECT("K"&amp;AD90-1))</f>
        <v>7.071067811861814E-9</v>
      </c>
    </row>
    <row r="90" spans="1:41" ht="14.25" customHeight="1">
      <c r="A90" s="21" t="s">
        <v>394</v>
      </c>
      <c r="B90" s="21" t="s">
        <v>259</v>
      </c>
      <c r="C90" s="21">
        <v>0</v>
      </c>
      <c r="D90" s="21">
        <v>200</v>
      </c>
      <c r="E90" s="21">
        <v>976</v>
      </c>
      <c r="F90" s="21" t="s">
        <v>260</v>
      </c>
      <c r="G90" s="154">
        <v>1.2968000000000001E-3</v>
      </c>
      <c r="H90" s="154">
        <v>4.3300000000000002E-5</v>
      </c>
      <c r="I90" s="154">
        <v>-8.2657999999999997E-6</v>
      </c>
      <c r="J90" s="154">
        <v>-3.7749999999999999E-7</v>
      </c>
      <c r="K90" s="154">
        <v>1.3051E-3</v>
      </c>
      <c r="L90" s="154">
        <v>4.3699999999999998E-5</v>
      </c>
      <c r="M90" s="155">
        <v>1.92</v>
      </c>
      <c r="N90" s="21">
        <v>0</v>
      </c>
      <c r="O90" s="21">
        <v>0</v>
      </c>
      <c r="P90" s="21">
        <v>0</v>
      </c>
      <c r="Q90" s="21">
        <v>1</v>
      </c>
      <c r="R90" s="21">
        <v>1.3050999999999999E-5</v>
      </c>
      <c r="S90" s="21">
        <v>4.3669999999999999E-7</v>
      </c>
      <c r="T90" s="21">
        <v>3</v>
      </c>
      <c r="U90" s="21">
        <v>0</v>
      </c>
      <c r="V90" s="21">
        <v>0</v>
      </c>
      <c r="W90" s="156" t="s">
        <v>395</v>
      </c>
      <c r="X90" s="21" t="s">
        <v>262</v>
      </c>
      <c r="Y90" s="21" t="s">
        <v>263</v>
      </c>
      <c r="Z90" s="21"/>
      <c r="AA90" s="21"/>
      <c r="AB90" s="21"/>
      <c r="AC90" s="21"/>
      <c r="AD90" s="21">
        <v>178</v>
      </c>
      <c r="AE90" s="21">
        <v>89</v>
      </c>
      <c r="AF90" s="21" t="str">
        <f t="shared" ca="1" si="6"/>
        <v>115-0.2</v>
      </c>
      <c r="AG90" s="21">
        <f t="shared" ca="1" si="7"/>
        <v>200</v>
      </c>
      <c r="AH90" s="21">
        <f t="shared" ca="1" si="8"/>
        <v>976</v>
      </c>
      <c r="AI90" s="154">
        <f t="shared" ca="1" si="9"/>
        <v>-8.2657999999999997E-6</v>
      </c>
      <c r="AJ90" s="154">
        <f t="shared" ca="1" si="10"/>
        <v>-3.7749999999999999E-7</v>
      </c>
      <c r="AK90" s="154">
        <f ca="1">AVERAGE(INDIRECT("K"&amp;AD90):INDIRECT("K"&amp;AD91-1))</f>
        <v>6.8804999999999995E-4</v>
      </c>
      <c r="AL90" s="154">
        <f ca="1">AVERAGE(INDIRECT("L"&amp;AD90):INDIRECT("L"&amp;AD91-1))</f>
        <v>3.4898000000000004E-5</v>
      </c>
      <c r="AM90" s="154">
        <f t="shared" ca="1" si="11"/>
        <v>6.88934447465069E-4</v>
      </c>
      <c r="AN90" s="21"/>
      <c r="AO90" s="154">
        <f ca="1">STDEV(INDIRECT("K"&amp;AD90):INDIRECT("K"&amp;AD91-1))</f>
        <v>5.6568542494971175E-8</v>
      </c>
    </row>
    <row r="91" spans="1:41" ht="14.25" customHeight="1">
      <c r="A91" s="21" t="s">
        <v>394</v>
      </c>
      <c r="B91" s="21" t="s">
        <v>259</v>
      </c>
      <c r="C91" s="21">
        <v>0</v>
      </c>
      <c r="D91" s="21">
        <v>200</v>
      </c>
      <c r="E91" s="21">
        <v>976</v>
      </c>
      <c r="F91" s="21" t="s">
        <v>260</v>
      </c>
      <c r="G91" s="154">
        <v>1.2967E-3</v>
      </c>
      <c r="H91" s="154">
        <v>4.32E-5</v>
      </c>
      <c r="I91" s="154">
        <v>-8.2657999999999997E-6</v>
      </c>
      <c r="J91" s="154">
        <v>-3.7749999999999999E-7</v>
      </c>
      <c r="K91" s="154">
        <v>1.305E-3</v>
      </c>
      <c r="L91" s="154">
        <v>4.3600000000000003E-5</v>
      </c>
      <c r="M91" s="155">
        <v>1.91</v>
      </c>
      <c r="N91" s="21">
        <v>0</v>
      </c>
      <c r="O91" s="21">
        <v>0</v>
      </c>
      <c r="P91" s="21">
        <v>0</v>
      </c>
      <c r="Q91" s="21">
        <v>1</v>
      </c>
      <c r="R91" s="21">
        <v>1.305E-5</v>
      </c>
      <c r="S91" s="21">
        <v>4.3580000000000002E-7</v>
      </c>
      <c r="T91" s="21">
        <v>3</v>
      </c>
      <c r="U91" s="21">
        <v>0</v>
      </c>
      <c r="V91" s="21">
        <v>0</v>
      </c>
      <c r="W91" s="156" t="s">
        <v>396</v>
      </c>
      <c r="X91" s="21" t="s">
        <v>262</v>
      </c>
      <c r="Y91" s="21" t="s">
        <v>263</v>
      </c>
      <c r="Z91" s="21"/>
      <c r="AA91" s="21"/>
      <c r="AB91" s="21"/>
      <c r="AC91" s="21"/>
      <c r="AD91" s="21">
        <v>180</v>
      </c>
      <c r="AE91" s="21">
        <v>90</v>
      </c>
      <c r="AF91" s="21" t="str">
        <f t="shared" ca="1" si="6"/>
        <v>115-&lt;0.2</v>
      </c>
      <c r="AG91" s="21">
        <f t="shared" ca="1" si="7"/>
        <v>200</v>
      </c>
      <c r="AH91" s="21">
        <f t="shared" ca="1" si="8"/>
        <v>976</v>
      </c>
      <c r="AI91" s="154">
        <f t="shared" ca="1" si="9"/>
        <v>-8.2657999999999997E-6</v>
      </c>
      <c r="AJ91" s="154">
        <f t="shared" ca="1" si="10"/>
        <v>-3.7749999999999999E-7</v>
      </c>
      <c r="AK91" s="154">
        <f ca="1">AVERAGE(INDIRECT("K"&amp;AD91):INDIRECT("K"&amp;AD92-1))</f>
        <v>1.2534500000000001E-3</v>
      </c>
      <c r="AL91" s="154">
        <f ca="1">AVERAGE(INDIRECT("L"&amp;AD91):INDIRECT("L"&amp;AD92-1))</f>
        <v>6.2050000000000004E-5</v>
      </c>
      <c r="AM91" s="154">
        <f t="shared" ca="1" si="11"/>
        <v>1.2549849022996254E-3</v>
      </c>
      <c r="AN91" s="21"/>
      <c r="AO91" s="154">
        <f ca="1">STDEV(INDIRECT("K"&amp;AD91):INDIRECT("K"&amp;AD92-1))</f>
        <v>7.0710678118694807E-8</v>
      </c>
    </row>
    <row r="92" spans="1:41" ht="14.25" customHeight="1">
      <c r="A92" s="21" t="s">
        <v>397</v>
      </c>
      <c r="B92" s="21" t="s">
        <v>259</v>
      </c>
      <c r="C92" s="21">
        <v>0</v>
      </c>
      <c r="D92" s="21">
        <v>200</v>
      </c>
      <c r="E92" s="21">
        <v>976</v>
      </c>
      <c r="F92" s="21" t="s">
        <v>260</v>
      </c>
      <c r="G92" s="154">
        <v>6.8928000000000001E-4</v>
      </c>
      <c r="H92" s="154">
        <v>2.4573E-5</v>
      </c>
      <c r="I92" s="154">
        <v>-8.2657999999999997E-6</v>
      </c>
      <c r="J92" s="154">
        <v>-3.7749999999999999E-7</v>
      </c>
      <c r="K92" s="154">
        <v>6.9755000000000001E-4</v>
      </c>
      <c r="L92" s="154">
        <v>2.4950999999999999E-5</v>
      </c>
      <c r="M92" s="155">
        <v>2.0499999999999998</v>
      </c>
      <c r="N92" s="21">
        <v>0</v>
      </c>
      <c r="O92" s="21">
        <v>0</v>
      </c>
      <c r="P92" s="21">
        <v>0</v>
      </c>
      <c r="Q92" s="21">
        <v>1</v>
      </c>
      <c r="R92" s="21">
        <v>6.9755000000000004E-6</v>
      </c>
      <c r="S92" s="21">
        <v>2.495E-7</v>
      </c>
      <c r="T92" s="21">
        <v>3</v>
      </c>
      <c r="U92" s="21">
        <v>0</v>
      </c>
      <c r="V92" s="21">
        <v>0</v>
      </c>
      <c r="W92" s="156" t="s">
        <v>398</v>
      </c>
      <c r="X92" s="21" t="s">
        <v>262</v>
      </c>
      <c r="Y92" s="21" t="s">
        <v>263</v>
      </c>
      <c r="Z92" s="21"/>
      <c r="AA92" s="21"/>
      <c r="AB92" s="21"/>
      <c r="AC92" s="21"/>
      <c r="AD92" s="21">
        <v>182</v>
      </c>
      <c r="AE92" s="21">
        <v>91</v>
      </c>
      <c r="AF92" s="21" t="str">
        <f t="shared" ca="1" si="6"/>
        <v>116-ALL</v>
      </c>
      <c r="AG92" s="21">
        <f t="shared" ca="1" si="7"/>
        <v>200</v>
      </c>
      <c r="AH92" s="21">
        <f t="shared" ca="1" si="8"/>
        <v>976</v>
      </c>
      <c r="AI92" s="154">
        <f t="shared" ca="1" si="9"/>
        <v>-8.2193999999999996E-6</v>
      </c>
      <c r="AJ92" s="154">
        <f t="shared" ca="1" si="10"/>
        <v>-3.8920000000000002E-7</v>
      </c>
      <c r="AK92" s="154">
        <f ca="1">AVERAGE(INDIRECT("K"&amp;AD92):INDIRECT("K"&amp;AD93-1))</f>
        <v>5.1469999999999999E-4</v>
      </c>
      <c r="AL92" s="154">
        <f ca="1">AVERAGE(INDIRECT("L"&amp;AD92):INDIRECT("L"&amp;AD93-1))</f>
        <v>1.9066E-5</v>
      </c>
      <c r="AM92" s="154">
        <f t="shared" ca="1" si="11"/>
        <v>5.1505300926797811E-4</v>
      </c>
      <c r="AN92" s="21"/>
      <c r="AO92" s="154">
        <f ca="1">STDEV(INDIRECT("K"&amp;AD92):INDIRECT("K"&amp;AD93-1))</f>
        <v>2.8284271247447256E-8</v>
      </c>
    </row>
    <row r="93" spans="1:41" ht="14.25" customHeight="1">
      <c r="A93" s="21" t="s">
        <v>397</v>
      </c>
      <c r="B93" s="21" t="s">
        <v>259</v>
      </c>
      <c r="C93" s="21">
        <v>0</v>
      </c>
      <c r="D93" s="21">
        <v>200</v>
      </c>
      <c r="E93" s="21">
        <v>976</v>
      </c>
      <c r="F93" s="21" t="s">
        <v>260</v>
      </c>
      <c r="G93" s="154">
        <v>6.8922000000000005E-4</v>
      </c>
      <c r="H93" s="154">
        <v>2.4519E-5</v>
      </c>
      <c r="I93" s="154">
        <v>-8.2657999999999997E-6</v>
      </c>
      <c r="J93" s="154">
        <v>-3.7749999999999999E-7</v>
      </c>
      <c r="K93" s="154">
        <v>6.9749000000000005E-4</v>
      </c>
      <c r="L93" s="154">
        <v>2.4896E-5</v>
      </c>
      <c r="M93" s="155">
        <v>2.04</v>
      </c>
      <c r="N93" s="21">
        <v>0</v>
      </c>
      <c r="O93" s="21">
        <v>0</v>
      </c>
      <c r="P93" s="21">
        <v>0</v>
      </c>
      <c r="Q93" s="21">
        <v>1</v>
      </c>
      <c r="R93" s="21">
        <v>6.9748999999999999E-6</v>
      </c>
      <c r="S93" s="21">
        <v>2.4900000000000002E-7</v>
      </c>
      <c r="T93" s="21">
        <v>3</v>
      </c>
      <c r="U93" s="21">
        <v>0</v>
      </c>
      <c r="V93" s="21">
        <v>0</v>
      </c>
      <c r="W93" s="156" t="s">
        <v>399</v>
      </c>
      <c r="X93" s="21" t="s">
        <v>262</v>
      </c>
      <c r="Y93" s="21" t="s">
        <v>263</v>
      </c>
      <c r="Z93" s="21"/>
      <c r="AA93" s="21"/>
      <c r="AB93" s="21"/>
      <c r="AC93" s="21"/>
      <c r="AD93" s="21">
        <v>184</v>
      </c>
      <c r="AE93" s="21">
        <v>92</v>
      </c>
      <c r="AF93" s="21" t="str">
        <f t="shared" ca="1" si="6"/>
        <v>116-0.8</v>
      </c>
      <c r="AG93" s="21">
        <f t="shared" ca="1" si="7"/>
        <v>200</v>
      </c>
      <c r="AH93" s="21">
        <f t="shared" ca="1" si="8"/>
        <v>976</v>
      </c>
      <c r="AI93" s="154">
        <f t="shared" ca="1" si="9"/>
        <v>-8.2193999999999996E-6</v>
      </c>
      <c r="AJ93" s="154">
        <f t="shared" ca="1" si="10"/>
        <v>-3.8920000000000002E-7</v>
      </c>
      <c r="AK93" s="154">
        <f ca="1">AVERAGE(INDIRECT("K"&amp;AD93):INDIRECT("K"&amp;AD94-1))</f>
        <v>1.0385500000000001E-3</v>
      </c>
      <c r="AL93" s="154">
        <f ca="1">AVERAGE(INDIRECT("L"&amp;AD93):INDIRECT("L"&amp;AD94-1))</f>
        <v>3.7849999999999998E-5</v>
      </c>
      <c r="AM93" s="154">
        <f t="shared" ca="1" si="11"/>
        <v>1.0392394935721024E-3</v>
      </c>
      <c r="AN93" s="21"/>
      <c r="AO93" s="154">
        <f ca="1">STDEV(INDIRECT("K"&amp;AD93):INDIRECT("K"&amp;AD94-1))</f>
        <v>7.0710678118694807E-8</v>
      </c>
    </row>
    <row r="94" spans="1:41" ht="14.25" customHeight="1">
      <c r="A94" s="21" t="s">
        <v>400</v>
      </c>
      <c r="B94" s="21" t="s">
        <v>259</v>
      </c>
      <c r="C94" s="21">
        <v>0</v>
      </c>
      <c r="D94" s="21">
        <v>200</v>
      </c>
      <c r="E94" s="21">
        <v>976</v>
      </c>
      <c r="F94" s="21" t="s">
        <v>260</v>
      </c>
      <c r="G94" s="154">
        <v>8.8838999999999997E-4</v>
      </c>
      <c r="H94" s="154">
        <v>3.1541000000000002E-5</v>
      </c>
      <c r="I94" s="154">
        <v>-8.2657999999999997E-6</v>
      </c>
      <c r="J94" s="154">
        <v>-3.7749999999999999E-7</v>
      </c>
      <c r="K94" s="154">
        <v>8.9665000000000003E-4</v>
      </c>
      <c r="L94" s="154">
        <v>3.1918999999999997E-5</v>
      </c>
      <c r="M94" s="155">
        <v>2.04</v>
      </c>
      <c r="N94" s="21">
        <v>0</v>
      </c>
      <c r="O94" s="21">
        <v>0</v>
      </c>
      <c r="P94" s="21">
        <v>0</v>
      </c>
      <c r="Q94" s="21">
        <v>1</v>
      </c>
      <c r="R94" s="21">
        <v>8.9664999999999996E-6</v>
      </c>
      <c r="S94" s="21">
        <v>3.192E-7</v>
      </c>
      <c r="T94" s="21">
        <v>3</v>
      </c>
      <c r="U94" s="21">
        <v>0</v>
      </c>
      <c r="V94" s="21">
        <v>0</v>
      </c>
      <c r="W94" s="156" t="s">
        <v>401</v>
      </c>
      <c r="X94" s="21" t="s">
        <v>262</v>
      </c>
      <c r="Y94" s="21" t="s">
        <v>263</v>
      </c>
      <c r="Z94" s="21"/>
      <c r="AA94" s="21"/>
      <c r="AB94" s="21"/>
      <c r="AC94" s="21"/>
      <c r="AD94" s="21">
        <v>186</v>
      </c>
      <c r="AE94" s="21">
        <v>93</v>
      </c>
      <c r="AF94" s="21" t="str">
        <f t="shared" ca="1" si="6"/>
        <v>116-0.6</v>
      </c>
      <c r="AG94" s="21">
        <f t="shared" ca="1" si="7"/>
        <v>200</v>
      </c>
      <c r="AH94" s="21">
        <f t="shared" ca="1" si="8"/>
        <v>976</v>
      </c>
      <c r="AI94" s="154">
        <f t="shared" ca="1" si="9"/>
        <v>-8.2193999999999996E-6</v>
      </c>
      <c r="AJ94" s="154">
        <f t="shared" ca="1" si="10"/>
        <v>-3.8920000000000002E-7</v>
      </c>
      <c r="AK94" s="154">
        <f ca="1">AVERAGE(INDIRECT("K"&amp;AD94):INDIRECT("K"&amp;AD95-1))</f>
        <v>5.57965E-4</v>
      </c>
      <c r="AL94" s="154">
        <f ca="1">AVERAGE(INDIRECT("L"&amp;AD94):INDIRECT("L"&amp;AD95-1))</f>
        <v>2.0653500000000001E-5</v>
      </c>
      <c r="AM94" s="154">
        <f t="shared" ca="1" si="11"/>
        <v>5.5834712167902325E-4</v>
      </c>
      <c r="AN94" s="21"/>
      <c r="AO94" s="154">
        <f ca="1">STDEV(INDIRECT("K"&amp;AD94):INDIRECT("K"&amp;AD95-1))</f>
        <v>7.7781745930518291E-8</v>
      </c>
    </row>
    <row r="95" spans="1:41" ht="14.25" customHeight="1">
      <c r="A95" s="21" t="s">
        <v>400</v>
      </c>
      <c r="B95" s="21" t="s">
        <v>259</v>
      </c>
      <c r="C95" s="21">
        <v>0</v>
      </c>
      <c r="D95" s="21">
        <v>200</v>
      </c>
      <c r="E95" s="21">
        <v>976</v>
      </c>
      <c r="F95" s="21" t="s">
        <v>260</v>
      </c>
      <c r="G95" s="154">
        <v>8.8842999999999995E-4</v>
      </c>
      <c r="H95" s="154">
        <v>3.1457000000000001E-5</v>
      </c>
      <c r="I95" s="154">
        <v>-8.2657999999999997E-6</v>
      </c>
      <c r="J95" s="154">
        <v>-3.7749999999999999E-7</v>
      </c>
      <c r="K95" s="154">
        <v>8.9669999999999995E-4</v>
      </c>
      <c r="L95" s="154">
        <v>3.1835000000000003E-5</v>
      </c>
      <c r="M95" s="155">
        <v>2.0299999999999998</v>
      </c>
      <c r="N95" s="21">
        <v>0</v>
      </c>
      <c r="O95" s="21">
        <v>0</v>
      </c>
      <c r="P95" s="21">
        <v>0</v>
      </c>
      <c r="Q95" s="21">
        <v>1</v>
      </c>
      <c r="R95" s="21">
        <v>8.9670000000000007E-6</v>
      </c>
      <c r="S95" s="21">
        <v>3.1829999999999998E-7</v>
      </c>
      <c r="T95" s="21">
        <v>3</v>
      </c>
      <c r="U95" s="21">
        <v>0</v>
      </c>
      <c r="V95" s="21">
        <v>0</v>
      </c>
      <c r="W95" s="156" t="s">
        <v>402</v>
      </c>
      <c r="X95" s="21" t="s">
        <v>262</v>
      </c>
      <c r="Y95" s="21" t="s">
        <v>263</v>
      </c>
      <c r="Z95" s="21"/>
      <c r="AA95" s="21"/>
      <c r="AB95" s="21"/>
      <c r="AC95" s="21"/>
      <c r="AD95" s="21">
        <v>188</v>
      </c>
      <c r="AE95" s="21">
        <v>94</v>
      </c>
      <c r="AF95" s="21" t="str">
        <f t="shared" ca="1" si="6"/>
        <v>116-0.4</v>
      </c>
      <c r="AG95" s="21">
        <f t="shared" ca="1" si="7"/>
        <v>200</v>
      </c>
      <c r="AH95" s="21">
        <f t="shared" ca="1" si="8"/>
        <v>976</v>
      </c>
      <c r="AI95" s="154">
        <f t="shared" ca="1" si="9"/>
        <v>-8.2193999999999996E-6</v>
      </c>
      <c r="AJ95" s="154">
        <f t="shared" ca="1" si="10"/>
        <v>-3.8920000000000002E-7</v>
      </c>
      <c r="AK95" s="154">
        <f ca="1">AVERAGE(INDIRECT("K"&amp;AD95):INDIRECT("K"&amp;AD96-1))</f>
        <v>5.5736000000000002E-4</v>
      </c>
      <c r="AL95" s="154">
        <f ca="1">AVERAGE(INDIRECT("L"&amp;AD95):INDIRECT("L"&amp;AD96-1))</f>
        <v>1.9904499999999999E-5</v>
      </c>
      <c r="AM95" s="154">
        <f t="shared" ca="1" si="11"/>
        <v>5.5771530256955477E-4</v>
      </c>
      <c r="AN95" s="21"/>
      <c r="AO95" s="154">
        <f ca="1">STDEV(INDIRECT("K"&amp;AD95):INDIRECT("K"&amp;AD96-1))</f>
        <v>5.6568542494894512E-8</v>
      </c>
    </row>
    <row r="96" spans="1:41" ht="14.25" customHeight="1">
      <c r="A96" s="21" t="s">
        <v>403</v>
      </c>
      <c r="B96" s="21" t="s">
        <v>259</v>
      </c>
      <c r="C96" s="21">
        <v>0</v>
      </c>
      <c r="D96" s="21">
        <v>200</v>
      </c>
      <c r="E96" s="21">
        <v>976</v>
      </c>
      <c r="F96" s="21" t="s">
        <v>260</v>
      </c>
      <c r="G96" s="154">
        <v>1.8565000000000001E-3</v>
      </c>
      <c r="H96" s="154">
        <v>6.3899999999999995E-5</v>
      </c>
      <c r="I96" s="154">
        <v>-8.2657999999999997E-6</v>
      </c>
      <c r="J96" s="154">
        <v>-3.7749999999999999E-7</v>
      </c>
      <c r="K96" s="154">
        <v>1.8647E-3</v>
      </c>
      <c r="L96" s="154">
        <v>6.4300000000000004E-5</v>
      </c>
      <c r="M96" s="155">
        <v>1.97</v>
      </c>
      <c r="N96" s="21">
        <v>0</v>
      </c>
      <c r="O96" s="21">
        <v>0</v>
      </c>
      <c r="P96" s="21">
        <v>0</v>
      </c>
      <c r="Q96" s="21">
        <v>1</v>
      </c>
      <c r="R96" s="21">
        <v>1.8647E-5</v>
      </c>
      <c r="S96" s="21">
        <v>6.426E-7</v>
      </c>
      <c r="T96" s="21">
        <v>3</v>
      </c>
      <c r="U96" s="21">
        <v>0</v>
      </c>
      <c r="V96" s="21">
        <v>0</v>
      </c>
      <c r="W96" s="156" t="s">
        <v>404</v>
      </c>
      <c r="X96" s="21" t="s">
        <v>262</v>
      </c>
      <c r="Y96" s="21" t="s">
        <v>263</v>
      </c>
      <c r="Z96" s="21"/>
      <c r="AA96" s="21"/>
      <c r="AB96" s="21"/>
      <c r="AC96" s="21"/>
      <c r="AD96" s="21">
        <v>190</v>
      </c>
      <c r="AE96" s="21">
        <v>95</v>
      </c>
      <c r="AF96" s="21" t="str">
        <f t="shared" ca="1" si="6"/>
        <v>116-0.2</v>
      </c>
      <c r="AG96" s="21">
        <f t="shared" ca="1" si="7"/>
        <v>200</v>
      </c>
      <c r="AH96" s="21">
        <f t="shared" ca="1" si="8"/>
        <v>976</v>
      </c>
      <c r="AI96" s="154">
        <f t="shared" ca="1" si="9"/>
        <v>-8.2193999999999996E-6</v>
      </c>
      <c r="AJ96" s="154">
        <f t="shared" ca="1" si="10"/>
        <v>-3.8920000000000002E-7</v>
      </c>
      <c r="AK96" s="154">
        <f ca="1">AVERAGE(INDIRECT("K"&amp;AD96):INDIRECT("K"&amp;AD97-1))</f>
        <v>5.4530500000000005E-4</v>
      </c>
      <c r="AL96" s="154">
        <f ca="1">AVERAGE(INDIRECT("L"&amp;AD96):INDIRECT("L"&amp;AD97-1))</f>
        <v>1.9579499999999998E-5</v>
      </c>
      <c r="AM96" s="154">
        <f t="shared" ca="1" si="11"/>
        <v>5.4565639357131155E-4</v>
      </c>
      <c r="AN96" s="21"/>
      <c r="AO96" s="154">
        <f ca="1">STDEV(INDIRECT("K"&amp;AD96):INDIRECT("K"&amp;AD97-1))</f>
        <v>1.6263455967293672E-7</v>
      </c>
    </row>
    <row r="97" spans="1:41" ht="14.25" customHeight="1">
      <c r="A97" s="21" t="s">
        <v>403</v>
      </c>
      <c r="B97" s="21" t="s">
        <v>259</v>
      </c>
      <c r="C97" s="21">
        <v>0</v>
      </c>
      <c r="D97" s="21">
        <v>200</v>
      </c>
      <c r="E97" s="21">
        <v>976</v>
      </c>
      <c r="F97" s="21" t="s">
        <v>260</v>
      </c>
      <c r="G97" s="154">
        <v>1.8564E-3</v>
      </c>
      <c r="H97" s="154">
        <v>6.3600000000000001E-5</v>
      </c>
      <c r="I97" s="154">
        <v>-8.2657999999999997E-6</v>
      </c>
      <c r="J97" s="154">
        <v>-3.7749999999999999E-7</v>
      </c>
      <c r="K97" s="154">
        <v>1.8645999999999999E-3</v>
      </c>
      <c r="L97" s="154">
        <v>6.3999999999999997E-5</v>
      </c>
      <c r="M97" s="155">
        <v>1.97</v>
      </c>
      <c r="N97" s="21">
        <v>0</v>
      </c>
      <c r="O97" s="21">
        <v>0</v>
      </c>
      <c r="P97" s="21">
        <v>0</v>
      </c>
      <c r="Q97" s="21">
        <v>1</v>
      </c>
      <c r="R97" s="21">
        <v>1.8646000000000001E-5</v>
      </c>
      <c r="S97" s="21">
        <v>6.4020000000000003E-7</v>
      </c>
      <c r="T97" s="21">
        <v>3</v>
      </c>
      <c r="U97" s="21">
        <v>0</v>
      </c>
      <c r="V97" s="21">
        <v>0</v>
      </c>
      <c r="W97" s="156" t="s">
        <v>405</v>
      </c>
      <c r="X97" s="21" t="s">
        <v>262</v>
      </c>
      <c r="Y97" s="21" t="s">
        <v>263</v>
      </c>
      <c r="Z97" s="21"/>
      <c r="AA97" s="21"/>
      <c r="AB97" s="21"/>
      <c r="AC97" s="21"/>
      <c r="AD97" s="21">
        <v>192</v>
      </c>
      <c r="AE97" s="21">
        <v>96</v>
      </c>
      <c r="AF97" s="21" t="str">
        <f t="shared" ca="1" si="6"/>
        <v>116-&lt;0.2</v>
      </c>
      <c r="AG97" s="21">
        <f t="shared" ca="1" si="7"/>
        <v>200</v>
      </c>
      <c r="AH97" s="21">
        <f t="shared" ca="1" si="8"/>
        <v>976</v>
      </c>
      <c r="AI97" s="154">
        <f t="shared" ca="1" si="9"/>
        <v>-8.2193999999999996E-6</v>
      </c>
      <c r="AJ97" s="154">
        <f t="shared" ca="1" si="10"/>
        <v>-3.8920000000000002E-7</v>
      </c>
      <c r="AK97" s="154">
        <f ca="1">AVERAGE(INDIRECT("K"&amp;AD97):INDIRECT("K"&amp;AD98-1))</f>
        <v>8.90155E-4</v>
      </c>
      <c r="AL97" s="154">
        <f ca="1">AVERAGE(INDIRECT("L"&amp;AD97):INDIRECT("L"&amp;AD98-1))</f>
        <v>3.0522999999999999E-5</v>
      </c>
      <c r="AM97" s="154">
        <f t="shared" ca="1" si="11"/>
        <v>8.9067815598789675E-4</v>
      </c>
      <c r="AN97" s="21"/>
      <c r="AO97" s="154">
        <f ca="1">STDEV(INDIRECT("K"&amp;AD97):INDIRECT("K"&amp;AD98-1))</f>
        <v>3.5355339059270734E-8</v>
      </c>
    </row>
    <row r="98" spans="1:41" ht="14.25" customHeight="1">
      <c r="A98" s="21" t="s">
        <v>406</v>
      </c>
      <c r="B98" s="21" t="s">
        <v>259</v>
      </c>
      <c r="C98" s="21">
        <v>0</v>
      </c>
      <c r="D98" s="21">
        <v>200</v>
      </c>
      <c r="E98" s="21">
        <v>976</v>
      </c>
      <c r="F98" s="21" t="s">
        <v>260</v>
      </c>
      <c r="G98" s="154">
        <v>1.6846999999999999E-3</v>
      </c>
      <c r="H98" s="154">
        <v>5.5999999999999999E-5</v>
      </c>
      <c r="I98" s="154">
        <v>-8.2657999999999997E-6</v>
      </c>
      <c r="J98" s="154">
        <v>-3.7749999999999999E-7</v>
      </c>
      <c r="K98" s="154">
        <v>1.6930000000000001E-3</v>
      </c>
      <c r="L98" s="154">
        <v>5.6400000000000002E-5</v>
      </c>
      <c r="M98" s="155">
        <v>1.91</v>
      </c>
      <c r="N98" s="21">
        <v>0</v>
      </c>
      <c r="O98" s="21">
        <v>0</v>
      </c>
      <c r="P98" s="21">
        <v>0</v>
      </c>
      <c r="Q98" s="21">
        <v>1</v>
      </c>
      <c r="R98" s="21">
        <v>1.6929999999999999E-5</v>
      </c>
      <c r="S98" s="21">
        <v>5.6349999999999998E-7</v>
      </c>
      <c r="T98" s="21">
        <v>3</v>
      </c>
      <c r="U98" s="21">
        <v>0</v>
      </c>
      <c r="V98" s="21">
        <v>0</v>
      </c>
      <c r="W98" s="156" t="s">
        <v>407</v>
      </c>
      <c r="X98" s="21" t="s">
        <v>262</v>
      </c>
      <c r="Y98" s="21" t="s">
        <v>263</v>
      </c>
      <c r="Z98" s="21"/>
      <c r="AA98" s="21"/>
      <c r="AB98" s="21"/>
      <c r="AC98" s="21"/>
      <c r="AD98" s="21">
        <v>194</v>
      </c>
      <c r="AE98" s="21">
        <v>97</v>
      </c>
      <c r="AF98" s="21" t="str">
        <f t="shared" ca="1" si="6"/>
        <v>117-ALL</v>
      </c>
      <c r="AG98" s="21">
        <f t="shared" ca="1" si="7"/>
        <v>200</v>
      </c>
      <c r="AH98" s="21">
        <f t="shared" ca="1" si="8"/>
        <v>976</v>
      </c>
      <c r="AI98" s="154">
        <f t="shared" ca="1" si="9"/>
        <v>-8.2193999999999996E-6</v>
      </c>
      <c r="AJ98" s="154">
        <f t="shared" ca="1" si="10"/>
        <v>-3.8920000000000002E-7</v>
      </c>
      <c r="AK98" s="154">
        <f ca="1">AVERAGE(INDIRECT("K"&amp;AD98):INDIRECT("K"&amp;AD99-1))</f>
        <v>1.4888E-3</v>
      </c>
      <c r="AL98" s="154">
        <f ca="1">AVERAGE(INDIRECT("L"&amp;AD98):INDIRECT("L"&amp;AD99-1))</f>
        <v>4.6999999999999997E-5</v>
      </c>
      <c r="AM98" s="154">
        <f t="shared" ca="1" si="11"/>
        <v>1.4895416879026919E-3</v>
      </c>
      <c r="AN98" s="21"/>
      <c r="AO98" s="154">
        <f ca="1">STDEV(INDIRECT("K"&amp;AD98):INDIRECT("K"&amp;AD99-1))</f>
        <v>0</v>
      </c>
    </row>
    <row r="99" spans="1:41" ht="14.25" customHeight="1">
      <c r="A99" s="21" t="s">
        <v>406</v>
      </c>
      <c r="B99" s="21" t="s">
        <v>259</v>
      </c>
      <c r="C99" s="21">
        <v>0</v>
      </c>
      <c r="D99" s="21">
        <v>200</v>
      </c>
      <c r="E99" s="21">
        <v>976</v>
      </c>
      <c r="F99" s="21" t="s">
        <v>260</v>
      </c>
      <c r="G99" s="154">
        <v>1.6845E-3</v>
      </c>
      <c r="H99" s="154">
        <v>5.5800000000000001E-5</v>
      </c>
      <c r="I99" s="154">
        <v>-8.2657999999999997E-6</v>
      </c>
      <c r="J99" s="154">
        <v>-3.7749999999999999E-7</v>
      </c>
      <c r="K99" s="154">
        <v>1.6927999999999999E-3</v>
      </c>
      <c r="L99" s="154">
        <v>5.6100000000000002E-5</v>
      </c>
      <c r="M99" s="155">
        <v>1.9</v>
      </c>
      <c r="N99" s="21">
        <v>0</v>
      </c>
      <c r="O99" s="21">
        <v>0</v>
      </c>
      <c r="P99" s="21">
        <v>0</v>
      </c>
      <c r="Q99" s="21">
        <v>1</v>
      </c>
      <c r="R99" s="21">
        <v>1.6928000000000001E-5</v>
      </c>
      <c r="S99" s="21">
        <v>5.6150000000000005E-7</v>
      </c>
      <c r="T99" s="21">
        <v>3</v>
      </c>
      <c r="U99" s="21">
        <v>0</v>
      </c>
      <c r="V99" s="21">
        <v>0</v>
      </c>
      <c r="W99" s="156" t="s">
        <v>408</v>
      </c>
      <c r="X99" s="21" t="s">
        <v>262</v>
      </c>
      <c r="Y99" s="21" t="s">
        <v>263</v>
      </c>
      <c r="Z99" s="21"/>
      <c r="AA99" s="21"/>
      <c r="AB99" s="21"/>
      <c r="AC99" s="21"/>
      <c r="AD99" s="21">
        <v>196</v>
      </c>
      <c r="AE99" s="21">
        <v>98</v>
      </c>
      <c r="AF99" s="21" t="str">
        <f t="shared" ca="1" si="6"/>
        <v>117-0.8</v>
      </c>
      <c r="AG99" s="21">
        <f t="shared" ca="1" si="7"/>
        <v>200</v>
      </c>
      <c r="AH99" s="21">
        <f t="shared" ca="1" si="8"/>
        <v>976</v>
      </c>
      <c r="AI99" s="154">
        <f t="shared" ca="1" si="9"/>
        <v>-8.2193999999999996E-6</v>
      </c>
      <c r="AJ99" s="154">
        <f t="shared" ca="1" si="10"/>
        <v>-3.8920000000000002E-7</v>
      </c>
      <c r="AK99" s="154">
        <f ca="1">AVERAGE(INDIRECT("K"&amp;AD99):INDIRECT("K"&amp;AD100-1))</f>
        <v>1.3888500000000001E-3</v>
      </c>
      <c r="AL99" s="154">
        <f ca="1">AVERAGE(INDIRECT("L"&amp;AD99):INDIRECT("L"&amp;AD100-1))</f>
        <v>4.7149999999999994E-5</v>
      </c>
      <c r="AM99" s="154">
        <f t="shared" ca="1" si="11"/>
        <v>1.3896501160364073E-3</v>
      </c>
      <c r="AN99" s="21"/>
      <c r="AO99" s="154">
        <f ca="1">STDEV(INDIRECT("K"&amp;AD99):INDIRECT("K"&amp;AD100-1))</f>
        <v>2.1213203435593108E-7</v>
      </c>
    </row>
    <row r="100" spans="1:41" ht="14.25" customHeight="1">
      <c r="A100" s="21" t="s">
        <v>409</v>
      </c>
      <c r="B100" s="21" t="s">
        <v>259</v>
      </c>
      <c r="C100" s="21">
        <v>0</v>
      </c>
      <c r="D100" s="21">
        <v>200</v>
      </c>
      <c r="E100" s="21">
        <v>976</v>
      </c>
      <c r="F100" s="21" t="s">
        <v>260</v>
      </c>
      <c r="G100" s="154">
        <v>2.5672E-3</v>
      </c>
      <c r="H100" s="154">
        <v>9.8599999999999998E-5</v>
      </c>
      <c r="I100" s="154">
        <v>-8.2657999999999997E-6</v>
      </c>
      <c r="J100" s="154">
        <v>-3.7749999999999999E-7</v>
      </c>
      <c r="K100" s="154">
        <v>2.5753999999999998E-3</v>
      </c>
      <c r="L100" s="154">
        <v>9.8999999999999994E-5</v>
      </c>
      <c r="M100" s="155">
        <v>2.2000000000000002</v>
      </c>
      <c r="N100" s="21">
        <v>0</v>
      </c>
      <c r="O100" s="21">
        <v>0</v>
      </c>
      <c r="P100" s="21">
        <v>0</v>
      </c>
      <c r="Q100" s="21">
        <v>1</v>
      </c>
      <c r="R100" s="21">
        <v>2.5754000000000001E-5</v>
      </c>
      <c r="S100" s="21">
        <v>9.8960000000000002E-7</v>
      </c>
      <c r="T100" s="21">
        <v>3</v>
      </c>
      <c r="U100" s="21">
        <v>0</v>
      </c>
      <c r="V100" s="21">
        <v>0</v>
      </c>
      <c r="W100" s="156" t="s">
        <v>410</v>
      </c>
      <c r="X100" s="21" t="s">
        <v>262</v>
      </c>
      <c r="Y100" s="21" t="s">
        <v>263</v>
      </c>
      <c r="Z100" s="21"/>
      <c r="AA100" s="21"/>
      <c r="AB100" s="21"/>
      <c r="AC100" s="21"/>
      <c r="AD100" s="21">
        <v>198</v>
      </c>
      <c r="AE100" s="21">
        <v>99</v>
      </c>
      <c r="AF100" s="21" t="str">
        <f t="shared" ca="1" si="6"/>
        <v>117-0.6</v>
      </c>
      <c r="AG100" s="21">
        <f t="shared" ca="1" si="7"/>
        <v>200</v>
      </c>
      <c r="AH100" s="21">
        <f t="shared" ca="1" si="8"/>
        <v>976</v>
      </c>
      <c r="AI100" s="154">
        <f t="shared" ca="1" si="9"/>
        <v>-8.2193999999999996E-6</v>
      </c>
      <c r="AJ100" s="154">
        <f t="shared" ca="1" si="10"/>
        <v>-3.8920000000000002E-7</v>
      </c>
      <c r="AK100" s="154">
        <f ca="1">AVERAGE(INDIRECT("K"&amp;AD100):INDIRECT("K"&amp;AD101-1))</f>
        <v>1.1464000000000001E-3</v>
      </c>
      <c r="AL100" s="154">
        <f ca="1">AVERAGE(INDIRECT("L"&amp;AD100):INDIRECT("L"&amp;AD101-1))</f>
        <v>3.8000000000000002E-5</v>
      </c>
      <c r="AM100" s="154">
        <f t="shared" ca="1" si="11"/>
        <v>1.1470296247264062E-3</v>
      </c>
      <c r="AN100" s="21"/>
      <c r="AO100" s="154">
        <f ca="1">STDEV(INDIRECT("K"&amp;AD100):INDIRECT("K"&amp;AD101-1))</f>
        <v>2.8284271247462586E-7</v>
      </c>
    </row>
    <row r="101" spans="1:41" ht="14.25" customHeight="1">
      <c r="A101" s="21" t="s">
        <v>409</v>
      </c>
      <c r="B101" s="21" t="s">
        <v>259</v>
      </c>
      <c r="C101" s="21">
        <v>0</v>
      </c>
      <c r="D101" s="21">
        <v>200</v>
      </c>
      <c r="E101" s="21">
        <v>976</v>
      </c>
      <c r="F101" s="21" t="s">
        <v>260</v>
      </c>
      <c r="G101" s="154">
        <v>2.5666E-3</v>
      </c>
      <c r="H101" s="154">
        <v>9.8499999999999995E-5</v>
      </c>
      <c r="I101" s="154">
        <v>-8.2657999999999997E-6</v>
      </c>
      <c r="J101" s="154">
        <v>-3.7749999999999999E-7</v>
      </c>
      <c r="K101" s="154">
        <v>2.5749000000000002E-3</v>
      </c>
      <c r="L101" s="154">
        <v>9.8800000000000003E-5</v>
      </c>
      <c r="M101" s="155">
        <v>2.2000000000000002</v>
      </c>
      <c r="N101" s="21">
        <v>0</v>
      </c>
      <c r="O101" s="21">
        <v>0</v>
      </c>
      <c r="P101" s="21">
        <v>0</v>
      </c>
      <c r="Q101" s="21">
        <v>1</v>
      </c>
      <c r="R101" s="21">
        <v>2.5749E-5</v>
      </c>
      <c r="S101" s="21">
        <v>9.8839999999999993E-7</v>
      </c>
      <c r="T101" s="21">
        <v>3</v>
      </c>
      <c r="U101" s="21">
        <v>0</v>
      </c>
      <c r="V101" s="21">
        <v>0</v>
      </c>
      <c r="W101" s="156" t="s">
        <v>411</v>
      </c>
      <c r="X101" s="21" t="s">
        <v>262</v>
      </c>
      <c r="Y101" s="21" t="s">
        <v>263</v>
      </c>
      <c r="Z101" s="21"/>
      <c r="AA101" s="21"/>
      <c r="AB101" s="21"/>
      <c r="AC101" s="21"/>
      <c r="AD101" s="21">
        <v>200</v>
      </c>
      <c r="AE101" s="21">
        <v>100</v>
      </c>
      <c r="AF101" s="21" t="str">
        <f t="shared" ca="1" si="6"/>
        <v>117-0.4</v>
      </c>
      <c r="AG101" s="21">
        <f t="shared" ca="1" si="7"/>
        <v>200</v>
      </c>
      <c r="AH101" s="21">
        <f t="shared" ca="1" si="8"/>
        <v>976</v>
      </c>
      <c r="AI101" s="154">
        <f t="shared" ca="1" si="9"/>
        <v>-8.2193999999999996E-6</v>
      </c>
      <c r="AJ101" s="154">
        <f t="shared" ca="1" si="10"/>
        <v>-3.8920000000000002E-7</v>
      </c>
      <c r="AK101" s="154">
        <f ca="1">AVERAGE(INDIRECT("K"&amp;AD101):INDIRECT("K"&amp;AD102-1))</f>
        <v>7.7101999999999997E-4</v>
      </c>
      <c r="AL101" s="154">
        <f ca="1">AVERAGE(INDIRECT("L"&amp;AD101):INDIRECT("L"&amp;AD102-1))</f>
        <v>2.5465500000000002E-5</v>
      </c>
      <c r="AM101" s="154">
        <f t="shared" ca="1" si="11"/>
        <v>7.714404267927952E-4</v>
      </c>
      <c r="AN101" s="21"/>
      <c r="AO101" s="154">
        <f ca="1">STDEV(INDIRECT("K"&amp;AD101):INDIRECT("K"&amp;AD102-1))</f>
        <v>1.5556349186103658E-7</v>
      </c>
    </row>
    <row r="102" spans="1:41" ht="14.25" customHeight="1">
      <c r="A102" s="21" t="s">
        <v>412</v>
      </c>
      <c r="B102" s="21" t="s">
        <v>259</v>
      </c>
      <c r="C102" s="21">
        <v>0</v>
      </c>
      <c r="D102" s="21">
        <v>200</v>
      </c>
      <c r="E102" s="21">
        <v>976</v>
      </c>
      <c r="F102" s="21" t="s">
        <v>260</v>
      </c>
      <c r="G102" s="154">
        <v>2.5764E-3</v>
      </c>
      <c r="H102" s="154">
        <v>9.4099999999999997E-5</v>
      </c>
      <c r="I102" s="154">
        <v>-8.2657999999999997E-6</v>
      </c>
      <c r="J102" s="154">
        <v>-3.7749999999999999E-7</v>
      </c>
      <c r="K102" s="154">
        <v>2.5847000000000001E-3</v>
      </c>
      <c r="L102" s="154">
        <v>9.4500000000000007E-5</v>
      </c>
      <c r="M102" s="155">
        <v>2.09</v>
      </c>
      <c r="N102" s="21">
        <v>0</v>
      </c>
      <c r="O102" s="21">
        <v>0</v>
      </c>
      <c r="P102" s="21">
        <v>0</v>
      </c>
      <c r="Q102" s="21">
        <v>1</v>
      </c>
      <c r="R102" s="21">
        <v>2.5846999999999998E-5</v>
      </c>
      <c r="S102" s="21">
        <v>9.4470000000000004E-7</v>
      </c>
      <c r="T102" s="21">
        <v>3</v>
      </c>
      <c r="U102" s="21">
        <v>0</v>
      </c>
      <c r="V102" s="21">
        <v>0</v>
      </c>
      <c r="W102" s="156" t="s">
        <v>413</v>
      </c>
      <c r="X102" s="21" t="s">
        <v>262</v>
      </c>
      <c r="Y102" s="21" t="s">
        <v>263</v>
      </c>
      <c r="Z102" s="21"/>
      <c r="AA102" s="21"/>
      <c r="AB102" s="21"/>
      <c r="AC102" s="21"/>
      <c r="AD102" s="21">
        <v>202</v>
      </c>
      <c r="AE102" s="21">
        <v>101</v>
      </c>
      <c r="AF102" s="21" t="str">
        <f t="shared" ca="1" si="6"/>
        <v>117-0.2</v>
      </c>
      <c r="AG102" s="21">
        <f t="shared" ca="1" si="7"/>
        <v>200</v>
      </c>
      <c r="AH102" s="21">
        <f t="shared" ca="1" si="8"/>
        <v>976</v>
      </c>
      <c r="AI102" s="154">
        <f t="shared" ca="1" si="9"/>
        <v>-8.2193999999999996E-6</v>
      </c>
      <c r="AJ102" s="154">
        <f t="shared" ca="1" si="10"/>
        <v>-3.8920000000000002E-7</v>
      </c>
      <c r="AK102" s="154">
        <f ca="1">AVERAGE(INDIRECT("K"&amp;AD102):INDIRECT("K"&amp;AD103-1))</f>
        <v>1.2375999999999999E-3</v>
      </c>
      <c r="AL102" s="154">
        <f ca="1">AVERAGE(INDIRECT("L"&amp;AD102):INDIRECT("L"&amp;AD103-1))</f>
        <v>3.8699999999999999E-5</v>
      </c>
      <c r="AM102" s="154">
        <f t="shared" ca="1" si="11"/>
        <v>1.2382049305345217E-3</v>
      </c>
      <c r="AN102" s="21"/>
      <c r="AO102" s="154">
        <f ca="1">STDEV(INDIRECT("K"&amp;AD102):INDIRECT("K"&amp;AD103-1))</f>
        <v>0</v>
      </c>
    </row>
    <row r="103" spans="1:41" ht="14.25" customHeight="1">
      <c r="A103" s="21" t="s">
        <v>412</v>
      </c>
      <c r="B103" s="21" t="s">
        <v>259</v>
      </c>
      <c r="C103" s="21">
        <v>0</v>
      </c>
      <c r="D103" s="21">
        <v>200</v>
      </c>
      <c r="E103" s="21">
        <v>976</v>
      </c>
      <c r="F103" s="21" t="s">
        <v>260</v>
      </c>
      <c r="G103" s="154">
        <v>2.5763000000000001E-3</v>
      </c>
      <c r="H103" s="154">
        <v>9.3800000000000003E-5</v>
      </c>
      <c r="I103" s="154">
        <v>-8.2657999999999997E-6</v>
      </c>
      <c r="J103" s="154">
        <v>-3.7749999999999999E-7</v>
      </c>
      <c r="K103" s="154">
        <v>2.5845E-3</v>
      </c>
      <c r="L103" s="154">
        <v>9.4199999999999999E-5</v>
      </c>
      <c r="M103" s="155">
        <v>2.09</v>
      </c>
      <c r="N103" s="21">
        <v>0</v>
      </c>
      <c r="O103" s="21">
        <v>0</v>
      </c>
      <c r="P103" s="21">
        <v>0</v>
      </c>
      <c r="Q103" s="21">
        <v>1</v>
      </c>
      <c r="R103" s="21">
        <v>2.5845000000000001E-5</v>
      </c>
      <c r="S103" s="21">
        <v>9.4160000000000001E-7</v>
      </c>
      <c r="T103" s="21">
        <v>3</v>
      </c>
      <c r="U103" s="21">
        <v>0</v>
      </c>
      <c r="V103" s="21">
        <v>0</v>
      </c>
      <c r="W103" s="156" t="s">
        <v>414</v>
      </c>
      <c r="X103" s="21" t="s">
        <v>262</v>
      </c>
      <c r="Y103" s="21" t="s">
        <v>263</v>
      </c>
      <c r="Z103" s="21"/>
      <c r="AA103" s="21"/>
      <c r="AB103" s="21"/>
      <c r="AC103" s="21"/>
      <c r="AD103" s="21">
        <v>204</v>
      </c>
      <c r="AE103" s="21">
        <v>102</v>
      </c>
      <c r="AF103" s="21" t="str">
        <f t="shared" ca="1" si="6"/>
        <v>117-&lt;0.2</v>
      </c>
      <c r="AG103" s="21">
        <f t="shared" ca="1" si="7"/>
        <v>200</v>
      </c>
      <c r="AH103" s="21">
        <f t="shared" ca="1" si="8"/>
        <v>976</v>
      </c>
      <c r="AI103" s="154">
        <f t="shared" ca="1" si="9"/>
        <v>-8.2193999999999996E-6</v>
      </c>
      <c r="AJ103" s="154">
        <f t="shared" ca="1" si="10"/>
        <v>-3.8920000000000002E-7</v>
      </c>
      <c r="AK103" s="154">
        <f ca="1">AVERAGE(INDIRECT("K"&amp;AD103):INDIRECT("K"&amp;AD104-1))</f>
        <v>2.3908499999999999E-3</v>
      </c>
      <c r="AL103" s="154">
        <f ca="1">AVERAGE(INDIRECT("L"&amp;AD103):INDIRECT("L"&amp;AD104-1))</f>
        <v>7.0950000000000003E-5</v>
      </c>
      <c r="AM103" s="154">
        <f t="shared" ca="1" si="11"/>
        <v>2.3919025116003368E-3</v>
      </c>
      <c r="AN103" s="21"/>
      <c r="AO103" s="154">
        <f ca="1">STDEV(INDIRECT("K"&amp;AD103):INDIRECT("K"&amp;AD104-1))</f>
        <v>7.071067811854148E-8</v>
      </c>
    </row>
    <row r="104" spans="1:41" ht="14.25" customHeight="1">
      <c r="A104" s="21" t="s">
        <v>415</v>
      </c>
      <c r="B104" s="21" t="s">
        <v>259</v>
      </c>
      <c r="C104" s="21">
        <v>0</v>
      </c>
      <c r="D104" s="21">
        <v>200</v>
      </c>
      <c r="E104" s="21">
        <v>976</v>
      </c>
      <c r="F104" s="21" t="s">
        <v>260</v>
      </c>
      <c r="G104" s="154">
        <v>1.1156E-3</v>
      </c>
      <c r="H104" s="154">
        <v>3.9799999999999998E-5</v>
      </c>
      <c r="I104" s="154">
        <v>-8.2657999999999997E-6</v>
      </c>
      <c r="J104" s="154">
        <v>-3.7749999999999999E-7</v>
      </c>
      <c r="K104" s="154">
        <v>1.1238999999999999E-3</v>
      </c>
      <c r="L104" s="154">
        <v>4.0200000000000001E-5</v>
      </c>
      <c r="M104" s="155">
        <v>2.0499999999999998</v>
      </c>
      <c r="N104" s="21">
        <v>0</v>
      </c>
      <c r="O104" s="21">
        <v>0</v>
      </c>
      <c r="P104" s="21">
        <v>0</v>
      </c>
      <c r="Q104" s="21">
        <v>1</v>
      </c>
      <c r="R104" s="21">
        <v>1.1239E-5</v>
      </c>
      <c r="S104" s="21">
        <v>4.0180000000000001E-7</v>
      </c>
      <c r="T104" s="21">
        <v>3</v>
      </c>
      <c r="U104" s="21">
        <v>0</v>
      </c>
      <c r="V104" s="21">
        <v>0</v>
      </c>
      <c r="W104" s="156" t="s">
        <v>416</v>
      </c>
      <c r="X104" s="21" t="s">
        <v>262</v>
      </c>
      <c r="Y104" s="21" t="s">
        <v>263</v>
      </c>
      <c r="Z104" s="21"/>
      <c r="AA104" s="21"/>
      <c r="AB104" s="21"/>
      <c r="AC104" s="21"/>
      <c r="AD104" s="21">
        <v>206</v>
      </c>
      <c r="AE104" s="21">
        <v>103</v>
      </c>
      <c r="AF104" s="21" t="str">
        <f t="shared" ca="1" si="6"/>
        <v>118-ALL</v>
      </c>
      <c r="AG104" s="21">
        <f t="shared" ca="1" si="7"/>
        <v>200</v>
      </c>
      <c r="AH104" s="21">
        <f t="shared" ca="1" si="8"/>
        <v>976</v>
      </c>
      <c r="AI104" s="154">
        <f t="shared" ca="1" si="9"/>
        <v>-8.2193999999999996E-6</v>
      </c>
      <c r="AJ104" s="154">
        <f t="shared" ca="1" si="10"/>
        <v>-3.8920000000000002E-7</v>
      </c>
      <c r="AK104" s="154">
        <f ca="1">AVERAGE(INDIRECT("K"&amp;AD104):INDIRECT("K"&amp;AD105-1))</f>
        <v>3.5557999999999998E-4</v>
      </c>
      <c r="AL104" s="154">
        <f ca="1">AVERAGE(INDIRECT("L"&amp;AD104):INDIRECT("L"&amp;AD105-1))</f>
        <v>1.6866000000000001E-5</v>
      </c>
      <c r="AM104" s="154">
        <f t="shared" ca="1" si="11"/>
        <v>3.559797723972529E-4</v>
      </c>
      <c r="AN104" s="21"/>
      <c r="AO104" s="154">
        <f ca="1">STDEV(INDIRECT("K"&amp;AD104):INDIRECT("K"&amp;AD105-1))</f>
        <v>1.4142135623731293E-7</v>
      </c>
    </row>
    <row r="105" spans="1:41" ht="14.25" customHeight="1">
      <c r="A105" s="21" t="s">
        <v>415</v>
      </c>
      <c r="B105" s="21" t="s">
        <v>259</v>
      </c>
      <c r="C105" s="21">
        <v>0</v>
      </c>
      <c r="D105" s="21">
        <v>200</v>
      </c>
      <c r="E105" s="21">
        <v>976</v>
      </c>
      <c r="F105" s="21" t="s">
        <v>260</v>
      </c>
      <c r="G105" s="154">
        <v>1.1156E-3</v>
      </c>
      <c r="H105" s="154">
        <v>3.9900000000000001E-5</v>
      </c>
      <c r="I105" s="154">
        <v>-8.2657999999999997E-6</v>
      </c>
      <c r="J105" s="154">
        <v>-3.7749999999999999E-7</v>
      </c>
      <c r="K105" s="154">
        <v>1.1238999999999999E-3</v>
      </c>
      <c r="L105" s="154">
        <v>4.0299999999999997E-5</v>
      </c>
      <c r="M105" s="155">
        <v>2.0499999999999998</v>
      </c>
      <c r="N105" s="21">
        <v>0</v>
      </c>
      <c r="O105" s="21">
        <v>0</v>
      </c>
      <c r="P105" s="21">
        <v>0</v>
      </c>
      <c r="Q105" s="21">
        <v>1</v>
      </c>
      <c r="R105" s="21">
        <v>1.1239E-5</v>
      </c>
      <c r="S105" s="21">
        <v>4.0320000000000001E-7</v>
      </c>
      <c r="T105" s="21">
        <v>3</v>
      </c>
      <c r="U105" s="21">
        <v>0</v>
      </c>
      <c r="V105" s="21">
        <v>0</v>
      </c>
      <c r="W105" s="156" t="s">
        <v>417</v>
      </c>
      <c r="X105" s="21" t="s">
        <v>262</v>
      </c>
      <c r="Y105" s="21" t="s">
        <v>263</v>
      </c>
      <c r="Z105" s="21"/>
      <c r="AA105" s="21"/>
      <c r="AB105" s="21"/>
      <c r="AC105" s="21"/>
      <c r="AD105" s="21">
        <v>208</v>
      </c>
      <c r="AE105" s="21">
        <v>104</v>
      </c>
      <c r="AF105" s="21" t="str">
        <f t="shared" ca="1" si="6"/>
        <v>118-0.8</v>
      </c>
      <c r="AG105" s="21">
        <f t="shared" ca="1" si="7"/>
        <v>200</v>
      </c>
      <c r="AH105" s="21">
        <f t="shared" ca="1" si="8"/>
        <v>976</v>
      </c>
      <c r="AI105" s="154">
        <f t="shared" ca="1" si="9"/>
        <v>-8.2193999999999996E-6</v>
      </c>
      <c r="AJ105" s="154">
        <f t="shared" ca="1" si="10"/>
        <v>-3.8920000000000002E-7</v>
      </c>
      <c r="AK105" s="154">
        <f ca="1">AVERAGE(INDIRECT("K"&amp;AD105):INDIRECT("K"&amp;AD106-1))</f>
        <v>1.4085499999999999E-3</v>
      </c>
      <c r="AL105" s="154">
        <f ca="1">AVERAGE(INDIRECT("L"&amp;AD105):INDIRECT("L"&amp;AD106-1))</f>
        <v>7.3900000000000007E-5</v>
      </c>
      <c r="AM105" s="154">
        <f t="shared" ca="1" si="11"/>
        <v>1.4104872606656184E-3</v>
      </c>
      <c r="AN105" s="21"/>
      <c r="AO105" s="154">
        <f ca="1">STDEV(INDIRECT("K"&amp;AD105):INDIRECT("K"&amp;AD106-1))</f>
        <v>2.1213203435593108E-7</v>
      </c>
    </row>
    <row r="106" spans="1:41" ht="14.25" customHeight="1">
      <c r="A106" s="21" t="s">
        <v>418</v>
      </c>
      <c r="B106" s="21" t="s">
        <v>259</v>
      </c>
      <c r="C106" s="21">
        <v>0</v>
      </c>
      <c r="D106" s="21">
        <v>200</v>
      </c>
      <c r="E106" s="21">
        <v>976</v>
      </c>
      <c r="F106" s="21" t="s">
        <v>260</v>
      </c>
      <c r="G106" s="154">
        <v>9.5494999999999998E-4</v>
      </c>
      <c r="H106" s="154">
        <v>3.3797000000000002E-5</v>
      </c>
      <c r="I106" s="154">
        <v>-8.2657999999999997E-6</v>
      </c>
      <c r="J106" s="154">
        <v>-3.7749999999999999E-7</v>
      </c>
      <c r="K106" s="154">
        <v>9.6321999999999998E-4</v>
      </c>
      <c r="L106" s="154">
        <v>3.4174999999999997E-5</v>
      </c>
      <c r="M106" s="155">
        <v>2.0299999999999998</v>
      </c>
      <c r="N106" s="21">
        <v>0</v>
      </c>
      <c r="O106" s="21">
        <v>0</v>
      </c>
      <c r="P106" s="21">
        <v>0</v>
      </c>
      <c r="Q106" s="21">
        <v>1</v>
      </c>
      <c r="R106" s="21">
        <v>9.6322000000000007E-6</v>
      </c>
      <c r="S106" s="21">
        <v>3.417E-7</v>
      </c>
      <c r="T106" s="21">
        <v>3</v>
      </c>
      <c r="U106" s="21">
        <v>0</v>
      </c>
      <c r="V106" s="21">
        <v>0</v>
      </c>
      <c r="W106" s="156" t="s">
        <v>419</v>
      </c>
      <c r="X106" s="21" t="s">
        <v>262</v>
      </c>
      <c r="Y106" s="21" t="s">
        <v>263</v>
      </c>
      <c r="Z106" s="21"/>
      <c r="AA106" s="21"/>
      <c r="AB106" s="21"/>
      <c r="AC106" s="21"/>
      <c r="AD106" s="21">
        <v>210</v>
      </c>
      <c r="AE106" s="21">
        <v>105</v>
      </c>
      <c r="AF106" s="21" t="str">
        <f t="shared" ca="1" si="6"/>
        <v>118-0.6</v>
      </c>
      <c r="AG106" s="21">
        <f t="shared" ca="1" si="7"/>
        <v>200</v>
      </c>
      <c r="AH106" s="21">
        <f t="shared" ca="1" si="8"/>
        <v>976</v>
      </c>
      <c r="AI106" s="154">
        <f t="shared" ca="1" si="9"/>
        <v>-8.2193999999999996E-6</v>
      </c>
      <c r="AJ106" s="154">
        <f t="shared" ca="1" si="10"/>
        <v>-3.8920000000000002E-7</v>
      </c>
      <c r="AK106" s="154">
        <f ca="1">AVERAGE(INDIRECT("K"&amp;AD106):INDIRECT("K"&amp;AD107-1))</f>
        <v>7.5340499999999996E-4</v>
      </c>
      <c r="AL106" s="154">
        <f ca="1">AVERAGE(INDIRECT("L"&amp;AD106):INDIRECT("L"&amp;AD107-1))</f>
        <v>3.5843499999999997E-5</v>
      </c>
      <c r="AM106" s="154">
        <f t="shared" ca="1" si="11"/>
        <v>7.5425715145250693E-4</v>
      </c>
      <c r="AN106" s="21"/>
      <c r="AO106" s="154">
        <f ca="1">STDEV(INDIRECT("K"&amp;AD106):INDIRECT("K"&amp;AD107-1))</f>
        <v>2.1920310216783122E-7</v>
      </c>
    </row>
    <row r="107" spans="1:41" ht="14.25" customHeight="1">
      <c r="A107" s="21" t="s">
        <v>418</v>
      </c>
      <c r="B107" s="21" t="s">
        <v>259</v>
      </c>
      <c r="C107" s="21">
        <v>0</v>
      </c>
      <c r="D107" s="21">
        <v>200</v>
      </c>
      <c r="E107" s="21">
        <v>976</v>
      </c>
      <c r="F107" s="21" t="s">
        <v>260</v>
      </c>
      <c r="G107" s="154">
        <v>9.5502E-4</v>
      </c>
      <c r="H107" s="154">
        <v>3.3730999999999999E-5</v>
      </c>
      <c r="I107" s="154">
        <v>-8.2657999999999997E-6</v>
      </c>
      <c r="J107" s="154">
        <v>-3.7749999999999999E-7</v>
      </c>
      <c r="K107" s="154">
        <v>9.6327999999999995E-4</v>
      </c>
      <c r="L107" s="154">
        <v>3.4107999999999999E-5</v>
      </c>
      <c r="M107" s="155">
        <v>2.0299999999999998</v>
      </c>
      <c r="N107" s="21">
        <v>0</v>
      </c>
      <c r="O107" s="21">
        <v>0</v>
      </c>
      <c r="P107" s="21">
        <v>0</v>
      </c>
      <c r="Q107" s="21">
        <v>1</v>
      </c>
      <c r="R107" s="21">
        <v>9.6328000000000003E-6</v>
      </c>
      <c r="S107" s="21">
        <v>3.411E-7</v>
      </c>
      <c r="T107" s="21">
        <v>3</v>
      </c>
      <c r="U107" s="21">
        <v>0</v>
      </c>
      <c r="V107" s="21">
        <v>0</v>
      </c>
      <c r="W107" s="156" t="s">
        <v>420</v>
      </c>
      <c r="X107" s="21" t="s">
        <v>262</v>
      </c>
      <c r="Y107" s="21" t="s">
        <v>263</v>
      </c>
      <c r="Z107" s="21"/>
      <c r="AA107" s="21"/>
      <c r="AB107" s="21"/>
      <c r="AC107" s="21"/>
      <c r="AD107" s="21">
        <v>212</v>
      </c>
      <c r="AE107" s="21">
        <v>106</v>
      </c>
      <c r="AF107" s="21" t="str">
        <f t="shared" ca="1" si="6"/>
        <v>118-0.4</v>
      </c>
      <c r="AG107" s="21">
        <f t="shared" ca="1" si="7"/>
        <v>200</v>
      </c>
      <c r="AH107" s="21">
        <f t="shared" ca="1" si="8"/>
        <v>976</v>
      </c>
      <c r="AI107" s="154">
        <f t="shared" ca="1" si="9"/>
        <v>-8.2193999999999996E-6</v>
      </c>
      <c r="AJ107" s="154">
        <f t="shared" ca="1" si="10"/>
        <v>-3.8920000000000002E-7</v>
      </c>
      <c r="AK107" s="154">
        <f ca="1">AVERAGE(INDIRECT("K"&amp;AD107):INDIRECT("K"&amp;AD108-1))</f>
        <v>3.6616999999999997E-4</v>
      </c>
      <c r="AL107" s="154">
        <f ca="1">AVERAGE(INDIRECT("L"&amp;AD107):INDIRECT("L"&amp;AD108-1))</f>
        <v>1.5889499999999998E-5</v>
      </c>
      <c r="AM107" s="154">
        <f t="shared" ca="1" si="11"/>
        <v>3.665145905830353E-4</v>
      </c>
      <c r="AN107" s="21"/>
      <c r="AO107" s="154">
        <f ca="1">STDEV(INDIRECT("K"&amp;AD107):INDIRECT("K"&amp;AD108-1))</f>
        <v>2.5455844122714028E-7</v>
      </c>
    </row>
    <row r="108" spans="1:41" ht="14.25" customHeight="1">
      <c r="A108" s="21" t="s">
        <v>421</v>
      </c>
      <c r="B108" s="21" t="s">
        <v>259</v>
      </c>
      <c r="C108" s="21">
        <v>0</v>
      </c>
      <c r="D108" s="21">
        <v>200</v>
      </c>
      <c r="E108" s="21">
        <v>976</v>
      </c>
      <c r="F108" s="21" t="s">
        <v>260</v>
      </c>
      <c r="G108" s="154">
        <v>2.6478999999999999E-3</v>
      </c>
      <c r="H108" s="154">
        <v>8.2100000000000003E-5</v>
      </c>
      <c r="I108" s="154">
        <v>-8.2657999999999997E-6</v>
      </c>
      <c r="J108" s="154">
        <v>-3.7749999999999999E-7</v>
      </c>
      <c r="K108" s="154">
        <v>2.6562000000000001E-3</v>
      </c>
      <c r="L108" s="154">
        <v>8.25E-5</v>
      </c>
      <c r="M108" s="155">
        <v>1.78</v>
      </c>
      <c r="N108" s="21">
        <v>0</v>
      </c>
      <c r="O108" s="21">
        <v>0</v>
      </c>
      <c r="P108" s="21">
        <v>0</v>
      </c>
      <c r="Q108" s="21">
        <v>1</v>
      </c>
      <c r="R108" s="21">
        <v>2.6562000000000001E-5</v>
      </c>
      <c r="S108" s="21">
        <v>8.245E-7</v>
      </c>
      <c r="T108" s="21">
        <v>3</v>
      </c>
      <c r="U108" s="21">
        <v>0</v>
      </c>
      <c r="V108" s="21">
        <v>0</v>
      </c>
      <c r="W108" s="156" t="s">
        <v>422</v>
      </c>
      <c r="X108" s="21" t="s">
        <v>262</v>
      </c>
      <c r="Y108" s="21" t="s">
        <v>263</v>
      </c>
      <c r="Z108" s="21"/>
      <c r="AA108" s="21"/>
      <c r="AB108" s="21"/>
      <c r="AC108" s="21"/>
      <c r="AD108" s="21">
        <v>214</v>
      </c>
      <c r="AE108" s="21">
        <v>107</v>
      </c>
      <c r="AF108" s="21" t="str">
        <f t="shared" ca="1" si="6"/>
        <v>118-0.2</v>
      </c>
      <c r="AG108" s="21">
        <f t="shared" ca="1" si="7"/>
        <v>200</v>
      </c>
      <c r="AH108" s="21">
        <f t="shared" ca="1" si="8"/>
        <v>976</v>
      </c>
      <c r="AI108" s="154">
        <f t="shared" ca="1" si="9"/>
        <v>-8.2193999999999996E-6</v>
      </c>
      <c r="AJ108" s="154">
        <f t="shared" ca="1" si="10"/>
        <v>-3.8920000000000002E-7</v>
      </c>
      <c r="AK108" s="154">
        <f ca="1">AVERAGE(INDIRECT("K"&amp;AD108):INDIRECT("K"&amp;AD109-1))</f>
        <v>3.2704999999999995E-4</v>
      </c>
      <c r="AL108" s="154">
        <f ca="1">AVERAGE(INDIRECT("L"&amp;AD108):INDIRECT("L"&amp;AD109-1))</f>
        <v>1.36155E-5</v>
      </c>
      <c r="AM108" s="154">
        <f t="shared" ca="1" si="11"/>
        <v>3.2733329244097667E-4</v>
      </c>
      <c r="AN108" s="21"/>
      <c r="AO108" s="154">
        <f ca="1">STDEV(INDIRECT("K"&amp;AD108):INDIRECT("K"&amp;AD109-1))</f>
        <v>8.4852813742380103E-8</v>
      </c>
    </row>
    <row r="109" spans="1:41" ht="14.25" customHeight="1">
      <c r="A109" s="21" t="s">
        <v>421</v>
      </c>
      <c r="B109" s="21" t="s">
        <v>259</v>
      </c>
      <c r="C109" s="21">
        <v>0</v>
      </c>
      <c r="D109" s="21">
        <v>200</v>
      </c>
      <c r="E109" s="21">
        <v>976</v>
      </c>
      <c r="F109" s="21" t="s">
        <v>260</v>
      </c>
      <c r="G109" s="154">
        <v>2.6483000000000001E-3</v>
      </c>
      <c r="H109" s="154">
        <v>8.2399999999999997E-5</v>
      </c>
      <c r="I109" s="154">
        <v>-8.2657999999999997E-6</v>
      </c>
      <c r="J109" s="154">
        <v>-3.7749999999999999E-7</v>
      </c>
      <c r="K109" s="154">
        <v>2.6565999999999998E-3</v>
      </c>
      <c r="L109" s="154">
        <v>8.2799999999999993E-5</v>
      </c>
      <c r="M109" s="155">
        <v>1.79</v>
      </c>
      <c r="N109" s="21">
        <v>0</v>
      </c>
      <c r="O109" s="21">
        <v>0</v>
      </c>
      <c r="P109" s="21">
        <v>0</v>
      </c>
      <c r="Q109" s="21">
        <v>1</v>
      </c>
      <c r="R109" s="21">
        <v>2.6565999999999999E-5</v>
      </c>
      <c r="S109" s="21">
        <v>8.2799999999999995E-7</v>
      </c>
      <c r="T109" s="21">
        <v>3</v>
      </c>
      <c r="U109" s="21">
        <v>0</v>
      </c>
      <c r="V109" s="21">
        <v>0</v>
      </c>
      <c r="W109" s="156" t="s">
        <v>423</v>
      </c>
      <c r="X109" s="21" t="s">
        <v>262</v>
      </c>
      <c r="Y109" s="21" t="s">
        <v>263</v>
      </c>
      <c r="Z109" s="21"/>
      <c r="AA109" s="21"/>
      <c r="AB109" s="21"/>
      <c r="AC109" s="21"/>
      <c r="AD109" s="21">
        <v>216</v>
      </c>
      <c r="AE109" s="21">
        <v>108</v>
      </c>
      <c r="AF109" s="21" t="str">
        <f t="shared" ca="1" si="6"/>
        <v>118-&lt;0.2</v>
      </c>
      <c r="AG109" s="21">
        <f t="shared" ca="1" si="7"/>
        <v>200</v>
      </c>
      <c r="AH109" s="21">
        <f t="shared" ca="1" si="8"/>
        <v>976</v>
      </c>
      <c r="AI109" s="154">
        <f t="shared" ca="1" si="9"/>
        <v>-8.2193999999999996E-6</v>
      </c>
      <c r="AJ109" s="154">
        <f t="shared" ca="1" si="10"/>
        <v>-3.8920000000000002E-7</v>
      </c>
      <c r="AK109" s="154">
        <f ca="1">AVERAGE(INDIRECT("K"&amp;AD109):INDIRECT("K"&amp;AD110-1))</f>
        <v>5.1452000000000008E-4</v>
      </c>
      <c r="AL109" s="154">
        <f ca="1">AVERAGE(INDIRECT("L"&amp;AD109):INDIRECT("L"&amp;AD110-1))</f>
        <v>2.1348E-5</v>
      </c>
      <c r="AM109" s="154">
        <f t="shared" ca="1" si="11"/>
        <v>5.1496268554527343E-4</v>
      </c>
      <c r="AN109" s="21"/>
      <c r="AO109" s="154">
        <f ca="1">STDEV(INDIRECT("K"&amp;AD109):INDIRECT("K"&amp;AD110-1))</f>
        <v>1.4142135623731293E-7</v>
      </c>
    </row>
    <row r="110" spans="1:41" ht="14.25" customHeight="1">
      <c r="A110" s="21" t="s">
        <v>424</v>
      </c>
      <c r="B110" s="21" t="s">
        <v>259</v>
      </c>
      <c r="C110" s="21">
        <v>0</v>
      </c>
      <c r="D110" s="21">
        <v>200</v>
      </c>
      <c r="E110" s="21">
        <v>976</v>
      </c>
      <c r="F110" s="21" t="s">
        <v>260</v>
      </c>
      <c r="G110" s="154">
        <v>9.7440000000000005E-4</v>
      </c>
      <c r="H110" s="154">
        <v>3.1877E-5</v>
      </c>
      <c r="I110" s="154">
        <v>-8.2657999999999997E-6</v>
      </c>
      <c r="J110" s="154">
        <v>-3.7749999999999999E-7</v>
      </c>
      <c r="K110" s="154">
        <v>9.8266999999999994E-4</v>
      </c>
      <c r="L110" s="154">
        <v>3.2255000000000002E-5</v>
      </c>
      <c r="M110" s="155">
        <v>1.88</v>
      </c>
      <c r="N110" s="21">
        <v>0</v>
      </c>
      <c r="O110" s="21">
        <v>0</v>
      </c>
      <c r="P110" s="21">
        <v>0</v>
      </c>
      <c r="Q110" s="21">
        <v>1</v>
      </c>
      <c r="R110" s="21">
        <v>9.8267000000000003E-6</v>
      </c>
      <c r="S110" s="21">
        <v>3.2249999999999998E-7</v>
      </c>
      <c r="T110" s="21">
        <v>3</v>
      </c>
      <c r="U110" s="21">
        <v>0</v>
      </c>
      <c r="V110" s="21">
        <v>0</v>
      </c>
      <c r="W110" s="156" t="s">
        <v>425</v>
      </c>
      <c r="X110" s="21" t="s">
        <v>262</v>
      </c>
      <c r="Y110" s="21" t="s">
        <v>263</v>
      </c>
      <c r="Z110" s="21"/>
      <c r="AA110" s="21"/>
      <c r="AB110" s="21"/>
      <c r="AC110" s="21"/>
      <c r="AD110" s="21">
        <v>218</v>
      </c>
      <c r="AE110" s="21">
        <v>109</v>
      </c>
      <c r="AF110" s="21" t="str">
        <f t="shared" ca="1" si="6"/>
        <v>119-ALL</v>
      </c>
      <c r="AG110" s="21">
        <f t="shared" ca="1" si="7"/>
        <v>200</v>
      </c>
      <c r="AH110" s="21">
        <f t="shared" ca="1" si="8"/>
        <v>976</v>
      </c>
      <c r="AI110" s="154">
        <f t="shared" ca="1" si="9"/>
        <v>-8.2193999999999996E-6</v>
      </c>
      <c r="AJ110" s="154">
        <f t="shared" ca="1" si="10"/>
        <v>-3.8920000000000002E-7</v>
      </c>
      <c r="AK110" s="154">
        <f ca="1">AVERAGE(INDIRECT("K"&amp;AD110):INDIRECT("K"&amp;AD111-1))</f>
        <v>2.38105E-3</v>
      </c>
      <c r="AL110" s="154">
        <f ca="1">AVERAGE(INDIRECT("L"&amp;AD110):INDIRECT("L"&amp;AD111-1))</f>
        <v>8.4649999999999998E-5</v>
      </c>
      <c r="AM110" s="154">
        <f t="shared" ca="1" si="11"/>
        <v>2.3825542438735787E-3</v>
      </c>
      <c r="AN110" s="21"/>
      <c r="AO110" s="154">
        <f ca="1">STDEV(INDIRECT("K"&amp;AD110):INDIRECT("K"&amp;AD111-1))</f>
        <v>3.5355339059301407E-7</v>
      </c>
    </row>
    <row r="111" spans="1:41" ht="14.25" customHeight="1">
      <c r="A111" s="21" t="s">
        <v>424</v>
      </c>
      <c r="B111" s="21" t="s">
        <v>259</v>
      </c>
      <c r="C111" s="21">
        <v>0</v>
      </c>
      <c r="D111" s="21">
        <v>200</v>
      </c>
      <c r="E111" s="21">
        <v>976</v>
      </c>
      <c r="F111" s="21" t="s">
        <v>260</v>
      </c>
      <c r="G111" s="154">
        <v>9.7442000000000004E-4</v>
      </c>
      <c r="H111" s="154">
        <v>3.2019E-5</v>
      </c>
      <c r="I111" s="154">
        <v>-8.2657999999999997E-6</v>
      </c>
      <c r="J111" s="154">
        <v>-3.7749999999999999E-7</v>
      </c>
      <c r="K111" s="154">
        <v>9.826800000000001E-4</v>
      </c>
      <c r="L111" s="154">
        <v>3.2396E-5</v>
      </c>
      <c r="M111" s="155">
        <v>1.89</v>
      </c>
      <c r="N111" s="21">
        <v>0</v>
      </c>
      <c r="O111" s="21">
        <v>0</v>
      </c>
      <c r="P111" s="21">
        <v>0</v>
      </c>
      <c r="Q111" s="21">
        <v>1</v>
      </c>
      <c r="R111" s="21">
        <v>9.8268000000000005E-6</v>
      </c>
      <c r="S111" s="21">
        <v>3.2399999999999999E-7</v>
      </c>
      <c r="T111" s="21">
        <v>3</v>
      </c>
      <c r="U111" s="21">
        <v>0</v>
      </c>
      <c r="V111" s="21">
        <v>0</v>
      </c>
      <c r="W111" s="156" t="s">
        <v>426</v>
      </c>
      <c r="X111" s="21" t="s">
        <v>262</v>
      </c>
      <c r="Y111" s="21" t="s">
        <v>263</v>
      </c>
      <c r="Z111" s="21"/>
      <c r="AA111" s="21"/>
      <c r="AB111" s="21"/>
      <c r="AC111" s="21"/>
      <c r="AD111" s="21">
        <v>220</v>
      </c>
      <c r="AE111" s="21">
        <v>110</v>
      </c>
      <c r="AF111" s="21" t="str">
        <f t="shared" ca="1" si="6"/>
        <v>119-0.8</v>
      </c>
      <c r="AG111" s="21">
        <f t="shared" ca="1" si="7"/>
        <v>200</v>
      </c>
      <c r="AH111" s="21">
        <f t="shared" ca="1" si="8"/>
        <v>976</v>
      </c>
      <c r="AI111" s="154">
        <f t="shared" ca="1" si="9"/>
        <v>-8.2193999999999996E-6</v>
      </c>
      <c r="AJ111" s="154">
        <f t="shared" ca="1" si="10"/>
        <v>-3.8920000000000002E-7</v>
      </c>
      <c r="AK111" s="154">
        <f ca="1">AVERAGE(INDIRECT("K"&amp;AD111):INDIRECT("K"&amp;AD112-1))</f>
        <v>1.5269999999999999E-3</v>
      </c>
      <c r="AL111" s="154">
        <f ca="1">AVERAGE(INDIRECT("L"&amp;AD111):INDIRECT("L"&amp;AD112-1))</f>
        <v>5.5800000000000001E-5</v>
      </c>
      <c r="AM111" s="154">
        <f t="shared" ca="1" si="11"/>
        <v>1.5280191883611932E-3</v>
      </c>
      <c r="AN111" s="21"/>
      <c r="AO111" s="154">
        <f ca="1">STDEV(INDIRECT("K"&amp;AD111):INDIRECT("K"&amp;AD112-1))</f>
        <v>0</v>
      </c>
    </row>
    <row r="112" spans="1:41" ht="14.25" customHeight="1">
      <c r="A112" s="21" t="s">
        <v>427</v>
      </c>
      <c r="B112" s="21" t="s">
        <v>259</v>
      </c>
      <c r="C112" s="21">
        <v>0</v>
      </c>
      <c r="D112" s="21">
        <v>200</v>
      </c>
      <c r="E112" s="21">
        <v>976</v>
      </c>
      <c r="F112" s="21" t="s">
        <v>260</v>
      </c>
      <c r="G112" s="154">
        <v>3.0125E-3</v>
      </c>
      <c r="H112" s="154">
        <v>1.0950000000000001E-4</v>
      </c>
      <c r="I112" s="154">
        <v>-8.2657999999999997E-6</v>
      </c>
      <c r="J112" s="154">
        <v>-3.7749999999999999E-7</v>
      </c>
      <c r="K112" s="154">
        <v>3.0208000000000001E-3</v>
      </c>
      <c r="L112" s="154">
        <v>1.099E-4</v>
      </c>
      <c r="M112" s="155">
        <v>2.08</v>
      </c>
      <c r="N112" s="21">
        <v>0</v>
      </c>
      <c r="O112" s="21">
        <v>0</v>
      </c>
      <c r="P112" s="21">
        <v>0</v>
      </c>
      <c r="Q112" s="21">
        <v>1</v>
      </c>
      <c r="R112" s="21">
        <v>3.0207999999999999E-5</v>
      </c>
      <c r="S112" s="21">
        <v>1.0986E-6</v>
      </c>
      <c r="T112" s="21">
        <v>4</v>
      </c>
      <c r="U112" s="21">
        <v>0</v>
      </c>
      <c r="V112" s="21">
        <v>0</v>
      </c>
      <c r="W112" s="156" t="s">
        <v>428</v>
      </c>
      <c r="X112" s="21" t="s">
        <v>262</v>
      </c>
      <c r="Y112" s="21" t="s">
        <v>263</v>
      </c>
      <c r="Z112" s="21"/>
      <c r="AA112" s="21"/>
      <c r="AB112" s="21"/>
      <c r="AC112" s="21"/>
      <c r="AD112" s="21">
        <v>222</v>
      </c>
      <c r="AE112" s="21">
        <v>111</v>
      </c>
      <c r="AF112" s="21" t="str">
        <f t="shared" ca="1" si="6"/>
        <v>119-0.6</v>
      </c>
      <c r="AG112" s="21">
        <f t="shared" ca="1" si="7"/>
        <v>200</v>
      </c>
      <c r="AH112" s="21">
        <f t="shared" ca="1" si="8"/>
        <v>976</v>
      </c>
      <c r="AI112" s="154">
        <f t="shared" ca="1" si="9"/>
        <v>-8.2193999999999996E-6</v>
      </c>
      <c r="AJ112" s="154">
        <f t="shared" ca="1" si="10"/>
        <v>-3.8920000000000002E-7</v>
      </c>
      <c r="AK112" s="154">
        <f ca="1">AVERAGE(INDIRECT("K"&amp;AD112):INDIRECT("K"&amp;AD113-1))</f>
        <v>2.0321000000000002E-3</v>
      </c>
      <c r="AL112" s="154">
        <f ca="1">AVERAGE(INDIRECT("L"&amp;AD112):INDIRECT("L"&amp;AD113-1))</f>
        <v>7.3700000000000002E-5</v>
      </c>
      <c r="AM112" s="154">
        <f t="shared" ca="1" si="11"/>
        <v>2.0334360329255508E-3</v>
      </c>
      <c r="AN112" s="21"/>
      <c r="AO112" s="154">
        <f ca="1">STDEV(INDIRECT("K"&amp;AD112):INDIRECT("K"&amp;AD113-1))</f>
        <v>4.2426406871216884E-7</v>
      </c>
    </row>
    <row r="113" spans="1:41" ht="14.25" customHeight="1">
      <c r="A113" s="21" t="s">
        <v>427</v>
      </c>
      <c r="B113" s="21" t="s">
        <v>259</v>
      </c>
      <c r="C113" s="21">
        <v>0</v>
      </c>
      <c r="D113" s="21">
        <v>200</v>
      </c>
      <c r="E113" s="21">
        <v>976</v>
      </c>
      <c r="F113" s="21" t="s">
        <v>260</v>
      </c>
      <c r="G113" s="154">
        <v>3.0122999999999999E-3</v>
      </c>
      <c r="H113" s="154">
        <v>1.0959999999999999E-4</v>
      </c>
      <c r="I113" s="154">
        <v>-8.2657999999999997E-6</v>
      </c>
      <c r="J113" s="154">
        <v>-3.7749999999999999E-7</v>
      </c>
      <c r="K113" s="154">
        <v>3.0206E-3</v>
      </c>
      <c r="L113" s="154">
        <v>1.099E-4</v>
      </c>
      <c r="M113" s="155">
        <v>2.08</v>
      </c>
      <c r="N113" s="21">
        <v>0</v>
      </c>
      <c r="O113" s="21">
        <v>0</v>
      </c>
      <c r="P113" s="21">
        <v>0</v>
      </c>
      <c r="Q113" s="21">
        <v>1</v>
      </c>
      <c r="R113" s="21">
        <v>3.0205999999999998E-5</v>
      </c>
      <c r="S113" s="21">
        <v>1.0993E-6</v>
      </c>
      <c r="T113" s="21">
        <v>4</v>
      </c>
      <c r="U113" s="21">
        <v>0</v>
      </c>
      <c r="V113" s="21">
        <v>0</v>
      </c>
      <c r="W113" s="156" t="s">
        <v>429</v>
      </c>
      <c r="X113" s="21" t="s">
        <v>262</v>
      </c>
      <c r="Y113" s="21" t="s">
        <v>263</v>
      </c>
      <c r="Z113" s="21"/>
      <c r="AA113" s="21"/>
      <c r="AB113" s="21"/>
      <c r="AC113" s="21"/>
      <c r="AD113" s="21">
        <v>224</v>
      </c>
      <c r="AE113" s="21">
        <v>112</v>
      </c>
      <c r="AF113" s="21" t="str">
        <f t="shared" ca="1" si="6"/>
        <v>119-0.4</v>
      </c>
      <c r="AG113" s="21">
        <f t="shared" ca="1" si="7"/>
        <v>200</v>
      </c>
      <c r="AH113" s="21">
        <f t="shared" ca="1" si="8"/>
        <v>976</v>
      </c>
      <c r="AI113" s="154">
        <f t="shared" ca="1" si="9"/>
        <v>-8.2193999999999996E-6</v>
      </c>
      <c r="AJ113" s="154">
        <f t="shared" ca="1" si="10"/>
        <v>-3.8920000000000002E-7</v>
      </c>
      <c r="AK113" s="154">
        <f ca="1">AVERAGE(INDIRECT("K"&amp;AD113):INDIRECT("K"&amp;AD114-1))</f>
        <v>1.1003499999999999E-3</v>
      </c>
      <c r="AL113" s="154">
        <f ca="1">AVERAGE(INDIRECT("L"&amp;AD113):INDIRECT("L"&amp;AD114-1))</f>
        <v>4.0349999999999998E-5</v>
      </c>
      <c r="AM113" s="154">
        <f t="shared" ca="1" si="11"/>
        <v>1.1010895717424626E-3</v>
      </c>
      <c r="AN113" s="21"/>
      <c r="AO113" s="154">
        <f ca="1">STDEV(INDIRECT("K"&amp;AD113):INDIRECT("K"&amp;AD114-1))</f>
        <v>7.0710678118694807E-8</v>
      </c>
    </row>
    <row r="114" spans="1:41" ht="14.25" customHeight="1">
      <c r="A114" s="21" t="s">
        <v>430</v>
      </c>
      <c r="B114" s="21" t="s">
        <v>259</v>
      </c>
      <c r="C114" s="21">
        <v>0</v>
      </c>
      <c r="D114" s="21">
        <v>200</v>
      </c>
      <c r="E114" s="21">
        <v>976</v>
      </c>
      <c r="F114" s="21" t="s">
        <v>260</v>
      </c>
      <c r="G114" s="154">
        <v>1.3006000000000001E-3</v>
      </c>
      <c r="H114" s="154">
        <v>3.8999999999999999E-5</v>
      </c>
      <c r="I114" s="154">
        <v>-8.2657999999999997E-6</v>
      </c>
      <c r="J114" s="154">
        <v>-3.7749999999999999E-7</v>
      </c>
      <c r="K114" s="154">
        <v>1.3087999999999999E-3</v>
      </c>
      <c r="L114" s="154">
        <v>3.9400000000000002E-5</v>
      </c>
      <c r="M114" s="155">
        <v>1.72</v>
      </c>
      <c r="N114" s="21">
        <v>0</v>
      </c>
      <c r="O114" s="21">
        <v>0</v>
      </c>
      <c r="P114" s="21">
        <v>0</v>
      </c>
      <c r="Q114" s="21">
        <v>1</v>
      </c>
      <c r="R114" s="21">
        <v>1.3088000000000001E-5</v>
      </c>
      <c r="S114" s="21">
        <v>3.9359999999999998E-7</v>
      </c>
      <c r="T114" s="21">
        <v>3</v>
      </c>
      <c r="U114" s="21">
        <v>0</v>
      </c>
      <c r="V114" s="21">
        <v>0</v>
      </c>
      <c r="W114" s="156" t="s">
        <v>431</v>
      </c>
      <c r="X114" s="21" t="s">
        <v>262</v>
      </c>
      <c r="Y114" s="21" t="s">
        <v>263</v>
      </c>
      <c r="Z114" s="21"/>
      <c r="AA114" s="21"/>
      <c r="AB114" s="21"/>
      <c r="AC114" s="21"/>
      <c r="AD114" s="21">
        <v>226</v>
      </c>
      <c r="AE114" s="21">
        <v>113</v>
      </c>
      <c r="AF114" s="21" t="str">
        <f t="shared" ca="1" si="6"/>
        <v>119-0.2</v>
      </c>
      <c r="AG114" s="21">
        <f t="shared" ca="1" si="7"/>
        <v>200</v>
      </c>
      <c r="AH114" s="21">
        <f t="shared" ca="1" si="8"/>
        <v>976</v>
      </c>
      <c r="AI114" s="154">
        <f t="shared" ca="1" si="9"/>
        <v>-8.2193999999999996E-6</v>
      </c>
      <c r="AJ114" s="154">
        <f t="shared" ca="1" si="10"/>
        <v>-3.8920000000000002E-7</v>
      </c>
      <c r="AK114" s="154">
        <f ca="1">AVERAGE(INDIRECT("K"&amp;AD114):INDIRECT("K"&amp;AD115-1))</f>
        <v>1.0944000000000001E-3</v>
      </c>
      <c r="AL114" s="154">
        <f ca="1">AVERAGE(INDIRECT("L"&amp;AD114):INDIRECT("L"&amp;AD115-1))</f>
        <v>4.1300000000000001E-5</v>
      </c>
      <c r="AM114" s="154">
        <f t="shared" ca="1" si="11"/>
        <v>1.0951790036336528E-3</v>
      </c>
      <c r="AN114" s="21"/>
      <c r="AO114" s="154">
        <f ca="1">STDEV(INDIRECT("K"&amp;AD114):INDIRECT("K"&amp;AD115-1))</f>
        <v>1.4142135623723627E-7</v>
      </c>
    </row>
    <row r="115" spans="1:41" ht="14.25" customHeight="1">
      <c r="A115" s="21" t="s">
        <v>430</v>
      </c>
      <c r="B115" s="21" t="s">
        <v>259</v>
      </c>
      <c r="C115" s="21">
        <v>0</v>
      </c>
      <c r="D115" s="21">
        <v>200</v>
      </c>
      <c r="E115" s="21">
        <v>976</v>
      </c>
      <c r="F115" s="21" t="s">
        <v>260</v>
      </c>
      <c r="G115" s="154">
        <v>1.3008E-3</v>
      </c>
      <c r="H115" s="154">
        <v>3.8600000000000003E-5</v>
      </c>
      <c r="I115" s="154">
        <v>-8.2657999999999997E-6</v>
      </c>
      <c r="J115" s="154">
        <v>-3.7749999999999999E-7</v>
      </c>
      <c r="K115" s="154">
        <v>1.3091000000000001E-3</v>
      </c>
      <c r="L115" s="154">
        <v>3.8999999999999999E-5</v>
      </c>
      <c r="M115" s="155">
        <v>1.71</v>
      </c>
      <c r="N115" s="21">
        <v>0</v>
      </c>
      <c r="O115" s="21">
        <v>0</v>
      </c>
      <c r="P115" s="21">
        <v>0</v>
      </c>
      <c r="Q115" s="21">
        <v>1</v>
      </c>
      <c r="R115" s="21">
        <v>1.3091000000000001E-5</v>
      </c>
      <c r="S115" s="21">
        <v>3.9000000000000002E-7</v>
      </c>
      <c r="T115" s="21">
        <v>3</v>
      </c>
      <c r="U115" s="21">
        <v>0</v>
      </c>
      <c r="V115" s="21">
        <v>0</v>
      </c>
      <c r="W115" s="156" t="s">
        <v>432</v>
      </c>
      <c r="X115" s="21" t="s">
        <v>262</v>
      </c>
      <c r="Y115" s="21" t="s">
        <v>263</v>
      </c>
      <c r="Z115" s="21"/>
      <c r="AA115" s="21"/>
      <c r="AB115" s="21"/>
      <c r="AC115" s="21"/>
      <c r="AD115" s="21">
        <v>228</v>
      </c>
      <c r="AE115" s="21">
        <v>114</v>
      </c>
      <c r="AF115" s="21" t="str">
        <f t="shared" ca="1" si="6"/>
        <v>119-&lt;0.2</v>
      </c>
      <c r="AG115" s="21">
        <f t="shared" ca="1" si="7"/>
        <v>200</v>
      </c>
      <c r="AH115" s="21">
        <f t="shared" ca="1" si="8"/>
        <v>976</v>
      </c>
      <c r="AI115" s="154">
        <f t="shared" ca="1" si="9"/>
        <v>-8.2193999999999996E-6</v>
      </c>
      <c r="AJ115" s="154">
        <f t="shared" ca="1" si="10"/>
        <v>-3.8920000000000002E-7</v>
      </c>
      <c r="AK115" s="154">
        <f ca="1">AVERAGE(INDIRECT("K"&amp;AD115):INDIRECT("K"&amp;AD116-1))</f>
        <v>2.9629000000000001E-3</v>
      </c>
      <c r="AL115" s="154">
        <f ca="1">AVERAGE(INDIRECT("L"&amp;AD115):INDIRECT("L"&amp;AD116-1))</f>
        <v>1.0605E-4</v>
      </c>
      <c r="AM115" s="154">
        <f t="shared" ca="1" si="11"/>
        <v>2.9647972970339811E-3</v>
      </c>
      <c r="AN115" s="21"/>
      <c r="AO115" s="154">
        <f ca="1">STDEV(INDIRECT("K"&amp;AD115):INDIRECT("K"&amp;AD116-1))</f>
        <v>1.4142135623738961E-7</v>
      </c>
    </row>
    <row r="116" spans="1:41" ht="14.25" customHeight="1">
      <c r="A116" s="21" t="s">
        <v>433</v>
      </c>
      <c r="B116" s="21" t="s">
        <v>259</v>
      </c>
      <c r="C116" s="21">
        <v>0</v>
      </c>
      <c r="D116" s="21">
        <v>200</v>
      </c>
      <c r="E116" s="21">
        <v>976</v>
      </c>
      <c r="F116" s="21" t="s">
        <v>260</v>
      </c>
      <c r="G116" s="154">
        <v>7.5358000000000001E-4</v>
      </c>
      <c r="H116" s="154">
        <v>2.4448E-5</v>
      </c>
      <c r="I116" s="154">
        <v>-8.2657999999999997E-6</v>
      </c>
      <c r="J116" s="154">
        <v>-3.7749999999999999E-7</v>
      </c>
      <c r="K116" s="154">
        <v>7.6183999999999996E-4</v>
      </c>
      <c r="L116" s="154">
        <v>2.4825E-5</v>
      </c>
      <c r="M116" s="155">
        <v>1.87</v>
      </c>
      <c r="N116" s="21">
        <v>0</v>
      </c>
      <c r="O116" s="21">
        <v>0</v>
      </c>
      <c r="P116" s="21">
        <v>0</v>
      </c>
      <c r="Q116" s="21">
        <v>1</v>
      </c>
      <c r="R116" s="21">
        <v>7.6183999999999998E-6</v>
      </c>
      <c r="S116" s="21">
        <v>2.4830000000000002E-7</v>
      </c>
      <c r="T116" s="21">
        <v>3</v>
      </c>
      <c r="U116" s="21">
        <v>0</v>
      </c>
      <c r="V116" s="21">
        <v>0</v>
      </c>
      <c r="W116" s="156" t="s">
        <v>434</v>
      </c>
      <c r="X116" s="21" t="s">
        <v>262</v>
      </c>
      <c r="Y116" s="21" t="s">
        <v>263</v>
      </c>
      <c r="Z116" s="21"/>
      <c r="AA116" s="21"/>
      <c r="AB116" s="21"/>
      <c r="AC116" s="21"/>
      <c r="AD116" s="21">
        <v>230</v>
      </c>
      <c r="AE116" s="21">
        <v>115</v>
      </c>
      <c r="AF116" s="21" t="str">
        <f t="shared" ca="1" si="6"/>
        <v>120-ALL</v>
      </c>
      <c r="AG116" s="21">
        <f t="shared" ca="1" si="7"/>
        <v>200</v>
      </c>
      <c r="AH116" s="21">
        <f t="shared" ca="1" si="8"/>
        <v>976</v>
      </c>
      <c r="AI116" s="154">
        <f t="shared" ca="1" si="9"/>
        <v>-8.2193999999999996E-6</v>
      </c>
      <c r="AJ116" s="154">
        <f t="shared" ca="1" si="10"/>
        <v>-3.8920000000000002E-7</v>
      </c>
      <c r="AK116" s="154">
        <f ca="1">AVERAGE(INDIRECT("K"&amp;AD116):INDIRECT("K"&amp;AD117-1))</f>
        <v>5.7387999999999992E-4</v>
      </c>
      <c r="AL116" s="154">
        <f ca="1">AVERAGE(INDIRECT("L"&amp;AD116):INDIRECT("L"&amp;AD117-1))</f>
        <v>1.9887000000000001E-5</v>
      </c>
      <c r="AM116" s="154">
        <f t="shared" ca="1" si="11"/>
        <v>5.7422447454719301E-4</v>
      </c>
      <c r="AN116" s="21"/>
      <c r="AO116" s="154">
        <f ca="1">STDEV(INDIRECT("K"&amp;AD116):INDIRECT("K"&amp;AD117-1))</f>
        <v>1.1313708498986569E-7</v>
      </c>
    </row>
    <row r="117" spans="1:41" ht="14.25" customHeight="1">
      <c r="A117" s="21" t="s">
        <v>433</v>
      </c>
      <c r="B117" s="21" t="s">
        <v>259</v>
      </c>
      <c r="C117" s="21">
        <v>0</v>
      </c>
      <c r="D117" s="21">
        <v>200</v>
      </c>
      <c r="E117" s="21">
        <v>976</v>
      </c>
      <c r="F117" s="21" t="s">
        <v>260</v>
      </c>
      <c r="G117" s="154">
        <v>7.5347000000000001E-4</v>
      </c>
      <c r="H117" s="154">
        <v>2.4467000000000001E-5</v>
      </c>
      <c r="I117" s="154">
        <v>-8.2657999999999997E-6</v>
      </c>
      <c r="J117" s="154">
        <v>-3.7749999999999999E-7</v>
      </c>
      <c r="K117" s="154">
        <v>7.6174000000000001E-4</v>
      </c>
      <c r="L117" s="154">
        <v>2.4845E-5</v>
      </c>
      <c r="M117" s="155">
        <v>1.87</v>
      </c>
      <c r="N117" s="21">
        <v>0</v>
      </c>
      <c r="O117" s="21">
        <v>0</v>
      </c>
      <c r="P117" s="21">
        <v>0</v>
      </c>
      <c r="Q117" s="21">
        <v>1</v>
      </c>
      <c r="R117" s="21">
        <v>7.6174000000000001E-6</v>
      </c>
      <c r="S117" s="21">
        <v>2.4839999999999997E-7</v>
      </c>
      <c r="T117" s="21">
        <v>3</v>
      </c>
      <c r="U117" s="21">
        <v>0</v>
      </c>
      <c r="V117" s="21">
        <v>0</v>
      </c>
      <c r="W117" s="156" t="s">
        <v>435</v>
      </c>
      <c r="X117" s="21" t="s">
        <v>262</v>
      </c>
      <c r="Y117" s="21" t="s">
        <v>263</v>
      </c>
      <c r="Z117" s="21"/>
      <c r="AA117" s="21"/>
      <c r="AB117" s="21"/>
      <c r="AC117" s="21"/>
      <c r="AD117" s="21">
        <v>232</v>
      </c>
      <c r="AE117" s="21">
        <v>116</v>
      </c>
      <c r="AF117" s="21" t="str">
        <f t="shared" ca="1" si="6"/>
        <v>120-0.8</v>
      </c>
      <c r="AG117" s="21">
        <f t="shared" ca="1" si="7"/>
        <v>200</v>
      </c>
      <c r="AH117" s="21">
        <f t="shared" ca="1" si="8"/>
        <v>976</v>
      </c>
      <c r="AI117" s="154">
        <f t="shared" ca="1" si="9"/>
        <v>-8.2193999999999996E-6</v>
      </c>
      <c r="AJ117" s="154">
        <f t="shared" ca="1" si="10"/>
        <v>-3.8920000000000002E-7</v>
      </c>
      <c r="AK117" s="154">
        <f ca="1">AVERAGE(INDIRECT("K"&amp;AD117):INDIRECT("K"&amp;AD118-1))</f>
        <v>9.7885500000000005E-4</v>
      </c>
      <c r="AL117" s="154">
        <f ca="1">AVERAGE(INDIRECT("L"&amp;AD117):INDIRECT("L"&amp;AD118-1))</f>
        <v>3.4684999999999997E-5</v>
      </c>
      <c r="AM117" s="154">
        <f t="shared" ca="1" si="11"/>
        <v>9.7946932583414781E-4</v>
      </c>
      <c r="AN117" s="21"/>
      <c r="AO117" s="154">
        <f ca="1">STDEV(INDIRECT("K"&amp;AD117):INDIRECT("K"&amp;AD118-1))</f>
        <v>9.1923881554318572E-8</v>
      </c>
    </row>
    <row r="118" spans="1:41" ht="14.25" customHeight="1">
      <c r="A118" s="21" t="s">
        <v>436</v>
      </c>
      <c r="B118" s="21" t="s">
        <v>259</v>
      </c>
      <c r="C118" s="21">
        <v>0</v>
      </c>
      <c r="D118" s="21">
        <v>200</v>
      </c>
      <c r="E118" s="21">
        <v>976</v>
      </c>
      <c r="F118" s="21" t="s">
        <v>260</v>
      </c>
      <c r="G118" s="154">
        <v>7.7147999999999995E-4</v>
      </c>
      <c r="H118" s="154">
        <v>2.5882999999999999E-5</v>
      </c>
      <c r="I118" s="154">
        <v>-8.2657999999999997E-6</v>
      </c>
      <c r="J118" s="154">
        <v>-3.7749999999999999E-7</v>
      </c>
      <c r="K118" s="154">
        <v>7.7974999999999995E-4</v>
      </c>
      <c r="L118" s="154">
        <v>2.6261000000000001E-5</v>
      </c>
      <c r="M118" s="155">
        <v>1.93</v>
      </c>
      <c r="N118" s="21">
        <v>0</v>
      </c>
      <c r="O118" s="21">
        <v>0</v>
      </c>
      <c r="P118" s="21">
        <v>0</v>
      </c>
      <c r="Q118" s="21">
        <v>1</v>
      </c>
      <c r="R118" s="21">
        <v>7.7974999999999995E-6</v>
      </c>
      <c r="S118" s="21">
        <v>2.6259999999999998E-7</v>
      </c>
      <c r="T118" s="21">
        <v>3</v>
      </c>
      <c r="U118" s="21">
        <v>0</v>
      </c>
      <c r="V118" s="21">
        <v>0</v>
      </c>
      <c r="W118" s="156" t="s">
        <v>437</v>
      </c>
      <c r="X118" s="21" t="s">
        <v>262</v>
      </c>
      <c r="Y118" s="21" t="s">
        <v>263</v>
      </c>
      <c r="Z118" s="21"/>
      <c r="AA118" s="21"/>
      <c r="AB118" s="21"/>
      <c r="AC118" s="21"/>
      <c r="AD118" s="21">
        <v>234</v>
      </c>
      <c r="AE118" s="21">
        <v>117</v>
      </c>
      <c r="AF118" s="21" t="str">
        <f t="shared" ca="1" si="6"/>
        <v>120-0.6</v>
      </c>
      <c r="AG118" s="21">
        <f t="shared" ca="1" si="7"/>
        <v>200</v>
      </c>
      <c r="AH118" s="21">
        <f t="shared" ca="1" si="8"/>
        <v>976</v>
      </c>
      <c r="AI118" s="154">
        <f t="shared" ca="1" si="9"/>
        <v>-8.2193999999999996E-6</v>
      </c>
      <c r="AJ118" s="154">
        <f t="shared" ca="1" si="10"/>
        <v>-3.8920000000000002E-7</v>
      </c>
      <c r="AK118" s="154">
        <f ca="1">AVERAGE(INDIRECT("K"&amp;AD118):INDIRECT("K"&amp;AD119-1))</f>
        <v>7.9241000000000001E-4</v>
      </c>
      <c r="AL118" s="154">
        <f ca="1">AVERAGE(INDIRECT("L"&amp;AD118):INDIRECT("L"&amp;AD119-1))</f>
        <v>2.8224500000000001E-5</v>
      </c>
      <c r="AM118" s="154">
        <f t="shared" ca="1" si="11"/>
        <v>7.9291249864045532E-4</v>
      </c>
      <c r="AN118" s="21"/>
      <c r="AO118" s="154">
        <f ca="1">STDEV(INDIRECT("K"&amp;AD118):INDIRECT("K"&amp;AD119-1))</f>
        <v>7.0710678118694807E-8</v>
      </c>
    </row>
    <row r="119" spans="1:41" ht="14.25" customHeight="1">
      <c r="A119" s="21" t="s">
        <v>436</v>
      </c>
      <c r="B119" s="21" t="s">
        <v>259</v>
      </c>
      <c r="C119" s="21">
        <v>0</v>
      </c>
      <c r="D119" s="21">
        <v>200</v>
      </c>
      <c r="E119" s="21">
        <v>976</v>
      </c>
      <c r="F119" s="21" t="s">
        <v>260</v>
      </c>
      <c r="G119" s="154">
        <v>7.7125999999999996E-4</v>
      </c>
      <c r="H119" s="154">
        <v>2.5712999999999999E-5</v>
      </c>
      <c r="I119" s="154">
        <v>-8.2657999999999997E-6</v>
      </c>
      <c r="J119" s="154">
        <v>-3.7749999999999999E-7</v>
      </c>
      <c r="K119" s="154">
        <v>7.7952999999999996E-4</v>
      </c>
      <c r="L119" s="154">
        <v>2.6091000000000001E-5</v>
      </c>
      <c r="M119" s="155">
        <v>1.92</v>
      </c>
      <c r="N119" s="21">
        <v>0</v>
      </c>
      <c r="O119" s="21">
        <v>0</v>
      </c>
      <c r="P119" s="21">
        <v>0</v>
      </c>
      <c r="Q119" s="21">
        <v>1</v>
      </c>
      <c r="R119" s="21">
        <v>7.7952999999999997E-6</v>
      </c>
      <c r="S119" s="21">
        <v>2.6090000000000001E-7</v>
      </c>
      <c r="T119" s="21">
        <v>3</v>
      </c>
      <c r="U119" s="21">
        <v>0</v>
      </c>
      <c r="V119" s="21">
        <v>0</v>
      </c>
      <c r="W119" s="156" t="s">
        <v>438</v>
      </c>
      <c r="X119" s="21" t="s">
        <v>262</v>
      </c>
      <c r="Y119" s="21" t="s">
        <v>263</v>
      </c>
      <c r="Z119" s="21"/>
      <c r="AA119" s="21"/>
      <c r="AB119" s="21"/>
      <c r="AC119" s="21"/>
      <c r="AD119" s="21">
        <v>236</v>
      </c>
      <c r="AE119" s="21">
        <v>118</v>
      </c>
      <c r="AF119" s="21" t="str">
        <f t="shared" ca="1" si="6"/>
        <v>120-0.4</v>
      </c>
      <c r="AG119" s="21">
        <f t="shared" ca="1" si="7"/>
        <v>200</v>
      </c>
      <c r="AH119" s="21">
        <f t="shared" ca="1" si="8"/>
        <v>976</v>
      </c>
      <c r="AI119" s="154">
        <f t="shared" ca="1" si="9"/>
        <v>-8.2193999999999996E-6</v>
      </c>
      <c r="AJ119" s="154">
        <f t="shared" ca="1" si="10"/>
        <v>-3.8920000000000002E-7</v>
      </c>
      <c r="AK119" s="154">
        <f ca="1">AVERAGE(INDIRECT("K"&amp;AD119):INDIRECT("K"&amp;AD120-1))</f>
        <v>3.3297999999999997E-4</v>
      </c>
      <c r="AL119" s="154">
        <f ca="1">AVERAGE(INDIRECT("L"&amp;AD119):INDIRECT("L"&amp;AD120-1))</f>
        <v>1.23845E-5</v>
      </c>
      <c r="AM119" s="154">
        <f t="shared" ca="1" si="11"/>
        <v>3.3321022829476587E-4</v>
      </c>
      <c r="AN119" s="21"/>
      <c r="AO119" s="154">
        <f ca="1">STDEV(INDIRECT("K"&amp;AD119):INDIRECT("K"&amp;AD120-1))</f>
        <v>1.2727922061355098E-7</v>
      </c>
    </row>
    <row r="120" spans="1:41" ht="14.25" customHeight="1">
      <c r="A120" s="21" t="s">
        <v>439</v>
      </c>
      <c r="B120" s="21" t="s">
        <v>259</v>
      </c>
      <c r="C120" s="21">
        <v>0</v>
      </c>
      <c r="D120" s="21">
        <v>200</v>
      </c>
      <c r="E120" s="21">
        <v>976</v>
      </c>
      <c r="F120" s="21" t="s">
        <v>260</v>
      </c>
      <c r="G120" s="154">
        <v>1.807E-3</v>
      </c>
      <c r="H120" s="154">
        <v>5.77E-5</v>
      </c>
      <c r="I120" s="154">
        <v>-8.2657999999999997E-6</v>
      </c>
      <c r="J120" s="154">
        <v>-3.7749999999999999E-7</v>
      </c>
      <c r="K120" s="154">
        <v>1.8152000000000001E-3</v>
      </c>
      <c r="L120" s="154">
        <v>5.8100000000000003E-5</v>
      </c>
      <c r="M120" s="155">
        <v>1.83</v>
      </c>
      <c r="N120" s="21">
        <v>0</v>
      </c>
      <c r="O120" s="21">
        <v>0</v>
      </c>
      <c r="P120" s="21">
        <v>0</v>
      </c>
      <c r="Q120" s="21">
        <v>1</v>
      </c>
      <c r="R120" s="21">
        <v>1.8151999999999998E-5</v>
      </c>
      <c r="S120" s="21">
        <v>5.8110000000000004E-7</v>
      </c>
      <c r="T120" s="21">
        <v>3</v>
      </c>
      <c r="U120" s="21">
        <v>0</v>
      </c>
      <c r="V120" s="21">
        <v>0</v>
      </c>
      <c r="W120" s="156" t="s">
        <v>440</v>
      </c>
      <c r="X120" s="21" t="s">
        <v>262</v>
      </c>
      <c r="Y120" s="21" t="s">
        <v>263</v>
      </c>
      <c r="Z120" s="21"/>
      <c r="AA120" s="21"/>
      <c r="AB120" s="21"/>
      <c r="AC120" s="21"/>
      <c r="AD120" s="21">
        <v>238</v>
      </c>
      <c r="AE120" s="21">
        <v>119</v>
      </c>
      <c r="AF120" s="21" t="str">
        <f t="shared" ca="1" si="6"/>
        <v>120-0.2</v>
      </c>
      <c r="AG120" s="21">
        <f t="shared" ca="1" si="7"/>
        <v>200</v>
      </c>
      <c r="AH120" s="21">
        <f t="shared" ca="1" si="8"/>
        <v>976</v>
      </c>
      <c r="AI120" s="154">
        <f t="shared" ca="1" si="9"/>
        <v>-8.2193999999999996E-6</v>
      </c>
      <c r="AJ120" s="154">
        <f t="shared" ca="1" si="10"/>
        <v>-3.8920000000000002E-7</v>
      </c>
      <c r="AK120" s="154">
        <f ca="1">AVERAGE(INDIRECT("K"&amp;AD120):INDIRECT("K"&amp;AD121-1))</f>
        <v>3.1035500000000001E-4</v>
      </c>
      <c r="AL120" s="154">
        <f ca="1">AVERAGE(INDIRECT("L"&amp;AD120):INDIRECT("L"&amp;AD121-1))</f>
        <v>1.1324E-5</v>
      </c>
      <c r="AM120" s="154">
        <f t="shared" ca="1" si="11"/>
        <v>3.1056152208700936E-4</v>
      </c>
      <c r="AN120" s="21"/>
      <c r="AO120" s="154">
        <f ca="1">STDEV(INDIRECT("K"&amp;AD120):INDIRECT("K"&amp;AD121-1))</f>
        <v>7.071067811861814E-9</v>
      </c>
    </row>
    <row r="121" spans="1:41" ht="14.25" customHeight="1">
      <c r="A121" s="21" t="s">
        <v>439</v>
      </c>
      <c r="B121" s="21" t="s">
        <v>259</v>
      </c>
      <c r="C121" s="21">
        <v>0</v>
      </c>
      <c r="D121" s="21">
        <v>200</v>
      </c>
      <c r="E121" s="21">
        <v>976</v>
      </c>
      <c r="F121" s="21" t="s">
        <v>260</v>
      </c>
      <c r="G121" s="154">
        <v>1.807E-3</v>
      </c>
      <c r="H121" s="154">
        <v>5.7500000000000002E-5</v>
      </c>
      <c r="I121" s="154">
        <v>-8.2657999999999997E-6</v>
      </c>
      <c r="J121" s="154">
        <v>-3.7749999999999999E-7</v>
      </c>
      <c r="K121" s="154">
        <v>1.8152999999999999E-3</v>
      </c>
      <c r="L121" s="154">
        <v>5.7899999999999998E-5</v>
      </c>
      <c r="M121" s="155">
        <v>1.83</v>
      </c>
      <c r="N121" s="21">
        <v>0</v>
      </c>
      <c r="O121" s="21">
        <v>0</v>
      </c>
      <c r="P121" s="21">
        <v>0</v>
      </c>
      <c r="Q121" s="21">
        <v>1</v>
      </c>
      <c r="R121" s="21">
        <v>1.8153000000000001E-5</v>
      </c>
      <c r="S121" s="21">
        <v>5.7850000000000005E-7</v>
      </c>
      <c r="T121" s="21">
        <v>3</v>
      </c>
      <c r="U121" s="21">
        <v>0</v>
      </c>
      <c r="V121" s="21">
        <v>0</v>
      </c>
      <c r="W121" s="156" t="s">
        <v>441</v>
      </c>
      <c r="X121" s="21" t="s">
        <v>262</v>
      </c>
      <c r="Y121" s="21" t="s">
        <v>263</v>
      </c>
      <c r="Z121" s="21"/>
      <c r="AA121" s="21"/>
      <c r="AB121" s="21"/>
      <c r="AC121" s="21"/>
      <c r="AD121" s="21">
        <v>240</v>
      </c>
      <c r="AE121" s="21">
        <v>120</v>
      </c>
      <c r="AF121" s="21" t="str">
        <f t="shared" ca="1" si="6"/>
        <v>120-&lt;0.2</v>
      </c>
      <c r="AG121" s="21">
        <f t="shared" ca="1" si="7"/>
        <v>200</v>
      </c>
      <c r="AH121" s="21">
        <f t="shared" ca="1" si="8"/>
        <v>976</v>
      </c>
      <c r="AI121" s="154">
        <f t="shared" ca="1" si="9"/>
        <v>-8.2193999999999996E-6</v>
      </c>
      <c r="AJ121" s="154">
        <f t="shared" ca="1" si="10"/>
        <v>-3.8920000000000002E-7</v>
      </c>
      <c r="AK121" s="154">
        <f ca="1">AVERAGE(INDIRECT("K"&amp;AD121):INDIRECT("K"&amp;AD122-1))</f>
        <v>2.89635E-4</v>
      </c>
      <c r="AL121" s="154">
        <f ca="1">AVERAGE(INDIRECT("L"&amp;AD121):INDIRECT("L"&amp;AD122-1))</f>
        <v>9.9950500000000001E-6</v>
      </c>
      <c r="AM121" s="154">
        <f t="shared" ca="1" si="11"/>
        <v>2.8980740889339337E-4</v>
      </c>
      <c r="AN121" s="21"/>
      <c r="AO121" s="154">
        <f ca="1">STDEV(INDIRECT("K"&amp;AD121):INDIRECT("K"&amp;AD122-1))</f>
        <v>7.0710678119001464E-9</v>
      </c>
    </row>
    <row r="122" spans="1:41" ht="14.25" customHeight="1">
      <c r="A122" s="21" t="s">
        <v>442</v>
      </c>
      <c r="B122" s="21" t="s">
        <v>259</v>
      </c>
      <c r="C122" s="21">
        <v>0</v>
      </c>
      <c r="D122" s="21">
        <v>200</v>
      </c>
      <c r="E122" s="21">
        <v>976</v>
      </c>
      <c r="F122" s="21" t="s">
        <v>260</v>
      </c>
      <c r="G122" s="154">
        <v>6.8008999999999995E-4</v>
      </c>
      <c r="H122" s="154">
        <v>2.1607000000000002E-5</v>
      </c>
      <c r="I122" s="154">
        <v>-8.2657999999999997E-6</v>
      </c>
      <c r="J122" s="154">
        <v>-3.7749999999999999E-7</v>
      </c>
      <c r="K122" s="154">
        <v>6.8835000000000001E-4</v>
      </c>
      <c r="L122" s="154">
        <v>2.1985E-5</v>
      </c>
      <c r="M122" s="155">
        <v>1.83</v>
      </c>
      <c r="N122" s="21">
        <v>0</v>
      </c>
      <c r="O122" s="21">
        <v>0</v>
      </c>
      <c r="P122" s="21">
        <v>0</v>
      </c>
      <c r="Q122" s="21">
        <v>1</v>
      </c>
      <c r="R122" s="21">
        <v>6.8835000000000002E-6</v>
      </c>
      <c r="S122" s="21">
        <v>2.198E-7</v>
      </c>
      <c r="T122" s="21">
        <v>3</v>
      </c>
      <c r="U122" s="21">
        <v>0</v>
      </c>
      <c r="V122" s="21">
        <v>0</v>
      </c>
      <c r="W122" s="156" t="s">
        <v>443</v>
      </c>
      <c r="X122" s="21" t="s">
        <v>262</v>
      </c>
      <c r="Y122" s="21" t="s">
        <v>263</v>
      </c>
      <c r="Z122" s="21"/>
      <c r="AA122" s="21"/>
      <c r="AB122" s="21"/>
      <c r="AC122" s="21"/>
      <c r="AD122" s="21">
        <v>242</v>
      </c>
      <c r="AE122" s="21">
        <v>121</v>
      </c>
      <c r="AF122" s="21" t="str">
        <f t="shared" ca="1" si="6"/>
        <v>121-ALL</v>
      </c>
      <c r="AG122" s="21">
        <f t="shared" ca="1" si="7"/>
        <v>200</v>
      </c>
      <c r="AH122" s="21">
        <f t="shared" ca="1" si="8"/>
        <v>976</v>
      </c>
      <c r="AI122" s="154">
        <f t="shared" ca="1" si="9"/>
        <v>-8.2193999999999996E-6</v>
      </c>
      <c r="AJ122" s="154">
        <f t="shared" ca="1" si="10"/>
        <v>-3.8920000000000002E-7</v>
      </c>
      <c r="AK122" s="154">
        <f ca="1">AVERAGE(INDIRECT("K"&amp;AD122):INDIRECT("K"&amp;AD123-1))</f>
        <v>6.0747500000000001E-4</v>
      </c>
      <c r="AL122" s="154">
        <f ca="1">AVERAGE(INDIRECT("L"&amp;AD122):INDIRECT("L"&amp;AD123-1))</f>
        <v>2.3948499999999999E-5</v>
      </c>
      <c r="AM122" s="154">
        <f t="shared" ca="1" si="11"/>
        <v>6.0794687784151839E-4</v>
      </c>
      <c r="AN122" s="21"/>
      <c r="AO122" s="154">
        <f ca="1">STDEV(INDIRECT("K"&amp;AD122):INDIRECT("K"&amp;AD123-1))</f>
        <v>1.2020815280176582E-7</v>
      </c>
    </row>
    <row r="123" spans="1:41" ht="14.25" customHeight="1">
      <c r="A123" s="21" t="s">
        <v>442</v>
      </c>
      <c r="B123" s="21" t="s">
        <v>259</v>
      </c>
      <c r="C123" s="21">
        <v>0</v>
      </c>
      <c r="D123" s="21">
        <v>200</v>
      </c>
      <c r="E123" s="21">
        <v>976</v>
      </c>
      <c r="F123" s="21" t="s">
        <v>260</v>
      </c>
      <c r="G123" s="154">
        <v>6.803E-4</v>
      </c>
      <c r="H123" s="154">
        <v>2.1574E-5</v>
      </c>
      <c r="I123" s="154">
        <v>-8.2657999999999997E-6</v>
      </c>
      <c r="J123" s="154">
        <v>-3.7749999999999999E-7</v>
      </c>
      <c r="K123" s="154">
        <v>6.8857E-4</v>
      </c>
      <c r="L123" s="154">
        <v>2.1951E-5</v>
      </c>
      <c r="M123" s="155">
        <v>1.83</v>
      </c>
      <c r="N123" s="21">
        <v>0</v>
      </c>
      <c r="O123" s="21">
        <v>0</v>
      </c>
      <c r="P123" s="21">
        <v>0</v>
      </c>
      <c r="Q123" s="21">
        <v>1</v>
      </c>
      <c r="R123" s="21">
        <v>6.8857E-6</v>
      </c>
      <c r="S123" s="21">
        <v>2.195E-7</v>
      </c>
      <c r="T123" s="21">
        <v>3</v>
      </c>
      <c r="U123" s="21">
        <v>0</v>
      </c>
      <c r="V123" s="21">
        <v>0</v>
      </c>
      <c r="W123" s="156" t="s">
        <v>444</v>
      </c>
      <c r="X123" s="21" t="s">
        <v>262</v>
      </c>
      <c r="Y123" s="21" t="s">
        <v>263</v>
      </c>
      <c r="Z123" s="21"/>
      <c r="AA123" s="21"/>
      <c r="AB123" s="21"/>
      <c r="AC123" s="21"/>
      <c r="AD123" s="21">
        <v>244</v>
      </c>
      <c r="AE123" s="21">
        <v>122</v>
      </c>
      <c r="AF123" s="21" t="str">
        <f t="shared" ca="1" si="6"/>
        <v>121-0.8</v>
      </c>
      <c r="AG123" s="21">
        <f t="shared" ca="1" si="7"/>
        <v>200</v>
      </c>
      <c r="AH123" s="21">
        <f t="shared" ca="1" si="8"/>
        <v>976</v>
      </c>
      <c r="AI123" s="154">
        <f t="shared" ca="1" si="9"/>
        <v>-8.2193999999999996E-6</v>
      </c>
      <c r="AJ123" s="154">
        <f t="shared" ca="1" si="10"/>
        <v>-3.8920000000000002E-7</v>
      </c>
      <c r="AK123" s="154">
        <f ca="1">AVERAGE(INDIRECT("K"&amp;AD123):INDIRECT("K"&amp;AD124-1))</f>
        <v>1.37465E-3</v>
      </c>
      <c r="AL123" s="154">
        <f ca="1">AVERAGE(INDIRECT("L"&amp;AD123):INDIRECT("L"&amp;AD124-1))</f>
        <v>5.8199999999999998E-5</v>
      </c>
      <c r="AM123" s="154">
        <f t="shared" ca="1" si="11"/>
        <v>1.3758814856302123E-3</v>
      </c>
      <c r="AN123" s="21"/>
      <c r="AO123" s="154">
        <f ca="1">STDEV(INDIRECT("K"&amp;AD123):INDIRECT("K"&amp;AD124-1))</f>
        <v>3.5355339059332069E-7</v>
      </c>
    </row>
    <row r="124" spans="1:41" ht="14.25" customHeight="1">
      <c r="A124" s="21" t="s">
        <v>445</v>
      </c>
      <c r="B124" s="21" t="s">
        <v>259</v>
      </c>
      <c r="C124" s="21">
        <v>0</v>
      </c>
      <c r="D124" s="21">
        <v>200</v>
      </c>
      <c r="E124" s="21">
        <v>976</v>
      </c>
      <c r="F124" s="21" t="s">
        <v>260</v>
      </c>
      <c r="G124" s="154">
        <v>1.0026E-3</v>
      </c>
      <c r="H124" s="154">
        <v>3.0800000000000003E-5</v>
      </c>
      <c r="I124" s="154">
        <v>-8.2657999999999997E-6</v>
      </c>
      <c r="J124" s="154">
        <v>-3.7749999999999999E-7</v>
      </c>
      <c r="K124" s="154">
        <v>1.0108999999999999E-3</v>
      </c>
      <c r="L124" s="154">
        <v>3.1199999999999999E-5</v>
      </c>
      <c r="M124" s="155">
        <v>1.77</v>
      </c>
      <c r="N124" s="21">
        <v>0</v>
      </c>
      <c r="O124" s="21">
        <v>0</v>
      </c>
      <c r="P124" s="21">
        <v>0</v>
      </c>
      <c r="Q124" s="21">
        <v>1</v>
      </c>
      <c r="R124" s="21">
        <v>1.0108999999999999E-5</v>
      </c>
      <c r="S124" s="21">
        <v>3.1180000000000003E-7</v>
      </c>
      <c r="T124" s="21">
        <v>3</v>
      </c>
      <c r="U124" s="21">
        <v>0</v>
      </c>
      <c r="V124" s="21">
        <v>0</v>
      </c>
      <c r="W124" s="156" t="s">
        <v>446</v>
      </c>
      <c r="X124" s="21" t="s">
        <v>262</v>
      </c>
      <c r="Y124" s="21" t="s">
        <v>263</v>
      </c>
      <c r="Z124" s="21"/>
      <c r="AA124" s="21"/>
      <c r="AB124" s="21"/>
      <c r="AC124" s="21"/>
      <c r="AD124" s="21">
        <v>246</v>
      </c>
      <c r="AE124" s="21">
        <v>123</v>
      </c>
      <c r="AF124" s="21" t="str">
        <f t="shared" ca="1" si="6"/>
        <v>121-0.6</v>
      </c>
      <c r="AG124" s="21">
        <f t="shared" ca="1" si="7"/>
        <v>200</v>
      </c>
      <c r="AH124" s="21">
        <f t="shared" ca="1" si="8"/>
        <v>976</v>
      </c>
      <c r="AI124" s="154">
        <f t="shared" ca="1" si="9"/>
        <v>-8.2193999999999996E-6</v>
      </c>
      <c r="AJ124" s="154">
        <f t="shared" ca="1" si="10"/>
        <v>-3.8920000000000002E-7</v>
      </c>
      <c r="AK124" s="154">
        <f ca="1">AVERAGE(INDIRECT("K"&amp;AD124):INDIRECT("K"&amp;AD125-1))</f>
        <v>7.7240499999999999E-4</v>
      </c>
      <c r="AL124" s="154">
        <f ca="1">AVERAGE(INDIRECT("L"&amp;AD124):INDIRECT("L"&amp;AD125-1))</f>
        <v>2.9791E-5</v>
      </c>
      <c r="AM124" s="154">
        <f t="shared" ca="1" si="11"/>
        <v>7.7297929319354998E-4</v>
      </c>
      <c r="AN124" s="21"/>
      <c r="AO124" s="154">
        <f ca="1">STDEV(INDIRECT("K"&amp;AD124):INDIRECT("K"&amp;AD125-1))</f>
        <v>1.484924240492131E-7</v>
      </c>
    </row>
    <row r="125" spans="1:41" ht="14.25" customHeight="1">
      <c r="A125" s="21" t="s">
        <v>445</v>
      </c>
      <c r="B125" s="21" t="s">
        <v>259</v>
      </c>
      <c r="C125" s="21">
        <v>0</v>
      </c>
      <c r="D125" s="21">
        <v>200</v>
      </c>
      <c r="E125" s="21">
        <v>976</v>
      </c>
      <c r="F125" s="21" t="s">
        <v>260</v>
      </c>
      <c r="G125" s="154">
        <v>1.003E-3</v>
      </c>
      <c r="H125" s="154">
        <v>3.0899999999999999E-5</v>
      </c>
      <c r="I125" s="154">
        <v>-8.2657999999999997E-6</v>
      </c>
      <c r="J125" s="154">
        <v>-3.7749999999999999E-7</v>
      </c>
      <c r="K125" s="154">
        <v>1.0112999999999999E-3</v>
      </c>
      <c r="L125" s="154">
        <v>3.1199999999999999E-5</v>
      </c>
      <c r="M125" s="155">
        <v>1.77</v>
      </c>
      <c r="N125" s="21">
        <v>0</v>
      </c>
      <c r="O125" s="21">
        <v>0</v>
      </c>
      <c r="P125" s="21">
        <v>0</v>
      </c>
      <c r="Q125" s="21">
        <v>1</v>
      </c>
      <c r="R125" s="21">
        <v>1.0113E-5</v>
      </c>
      <c r="S125" s="21">
        <v>3.1250000000000003E-7</v>
      </c>
      <c r="T125" s="21">
        <v>3</v>
      </c>
      <c r="U125" s="21">
        <v>0</v>
      </c>
      <c r="V125" s="21">
        <v>0</v>
      </c>
      <c r="W125" s="156" t="s">
        <v>447</v>
      </c>
      <c r="X125" s="21" t="s">
        <v>262</v>
      </c>
      <c r="Y125" s="21" t="s">
        <v>263</v>
      </c>
      <c r="Z125" s="21"/>
      <c r="AA125" s="21"/>
      <c r="AB125" s="21"/>
      <c r="AC125" s="21"/>
      <c r="AD125" s="21">
        <v>248</v>
      </c>
      <c r="AE125" s="21">
        <v>124</v>
      </c>
      <c r="AF125" s="21" t="str">
        <f t="shared" ca="1" si="6"/>
        <v>121-0.4</v>
      </c>
      <c r="AG125" s="21">
        <f t="shared" ca="1" si="7"/>
        <v>200</v>
      </c>
      <c r="AH125" s="21">
        <f t="shared" ca="1" si="8"/>
        <v>976</v>
      </c>
      <c r="AI125" s="154">
        <f t="shared" ca="1" si="9"/>
        <v>-8.2193999999999996E-6</v>
      </c>
      <c r="AJ125" s="154">
        <f t="shared" ca="1" si="10"/>
        <v>-3.8920000000000002E-7</v>
      </c>
      <c r="AK125" s="154">
        <f ca="1">AVERAGE(INDIRECT("K"&amp;AD125):INDIRECT("K"&amp;AD126-1))</f>
        <v>5.0737000000000004E-4</v>
      </c>
      <c r="AL125" s="154">
        <f ca="1">AVERAGE(INDIRECT("L"&amp;AD125):INDIRECT("L"&amp;AD126-1))</f>
        <v>1.8803000000000003E-5</v>
      </c>
      <c r="AM125" s="154">
        <f t="shared" ca="1" si="11"/>
        <v>5.0771829759129231E-4</v>
      </c>
      <c r="AN125" s="21"/>
      <c r="AO125" s="154">
        <f ca="1">STDEV(INDIRECT("K"&amp;AD125):INDIRECT("K"&amp;AD126-1))</f>
        <v>1.4142135623723628E-8</v>
      </c>
    </row>
    <row r="126" spans="1:41" ht="14.25" customHeight="1">
      <c r="A126" s="21" t="s">
        <v>448</v>
      </c>
      <c r="B126" s="21" t="s">
        <v>259</v>
      </c>
      <c r="C126" s="21">
        <v>0</v>
      </c>
      <c r="D126" s="21">
        <v>200</v>
      </c>
      <c r="E126" s="21">
        <v>976</v>
      </c>
      <c r="F126" s="21" t="s">
        <v>260</v>
      </c>
      <c r="G126" s="154">
        <v>9.3444000000000003E-4</v>
      </c>
      <c r="H126" s="154">
        <v>2.7348E-5</v>
      </c>
      <c r="I126" s="154">
        <v>-8.2657999999999997E-6</v>
      </c>
      <c r="J126" s="154">
        <v>-3.7749999999999999E-7</v>
      </c>
      <c r="K126" s="154">
        <v>9.4271000000000003E-4</v>
      </c>
      <c r="L126" s="154">
        <v>2.7725E-5</v>
      </c>
      <c r="M126" s="155">
        <v>1.68</v>
      </c>
      <c r="N126" s="21">
        <v>0</v>
      </c>
      <c r="O126" s="21">
        <v>0</v>
      </c>
      <c r="P126" s="21">
        <v>0</v>
      </c>
      <c r="Q126" s="21">
        <v>1</v>
      </c>
      <c r="R126" s="21">
        <v>9.4270999999999999E-6</v>
      </c>
      <c r="S126" s="21">
        <v>2.7729999999999998E-7</v>
      </c>
      <c r="T126" s="21">
        <v>3</v>
      </c>
      <c r="U126" s="21">
        <v>0</v>
      </c>
      <c r="V126" s="21">
        <v>0</v>
      </c>
      <c r="W126" s="156" t="s">
        <v>449</v>
      </c>
      <c r="X126" s="21" t="s">
        <v>262</v>
      </c>
      <c r="Y126" s="21" t="s">
        <v>263</v>
      </c>
      <c r="Z126" s="21"/>
      <c r="AA126" s="21"/>
      <c r="AB126" s="21"/>
      <c r="AC126" s="21"/>
      <c r="AD126" s="21">
        <v>250</v>
      </c>
      <c r="AE126" s="21">
        <v>125</v>
      </c>
      <c r="AF126" s="21" t="str">
        <f t="shared" ca="1" si="6"/>
        <v>121-0.2</v>
      </c>
      <c r="AG126" s="21">
        <f t="shared" ca="1" si="7"/>
        <v>200</v>
      </c>
      <c r="AH126" s="21">
        <f t="shared" ca="1" si="8"/>
        <v>976</v>
      </c>
      <c r="AI126" s="154">
        <f t="shared" ca="1" si="9"/>
        <v>-8.2193999999999996E-6</v>
      </c>
      <c r="AJ126" s="154">
        <f t="shared" ca="1" si="10"/>
        <v>-3.8920000000000002E-7</v>
      </c>
      <c r="AK126" s="154">
        <f ca="1">AVERAGE(INDIRECT("K"&amp;AD126):INDIRECT("K"&amp;AD127-1))</f>
        <v>5.0207500000000005E-4</v>
      </c>
      <c r="AL126" s="154">
        <f ca="1">AVERAGE(INDIRECT("L"&amp;AD126):INDIRECT("L"&amp;AD127-1))</f>
        <v>1.8617499999999999E-5</v>
      </c>
      <c r="AM126" s="154">
        <f t="shared" ca="1" si="11"/>
        <v>5.0242006023968634E-4</v>
      </c>
      <c r="AN126" s="21"/>
      <c r="AO126" s="154">
        <f ca="1">STDEV(INDIRECT("K"&amp;AD126):INDIRECT("K"&amp;AD127-1))</f>
        <v>2.4748737341527844E-7</v>
      </c>
    </row>
    <row r="127" spans="1:41" ht="14.25" customHeight="1">
      <c r="A127" s="21" t="s">
        <v>448</v>
      </c>
      <c r="B127" s="21" t="s">
        <v>259</v>
      </c>
      <c r="C127" s="21">
        <v>0</v>
      </c>
      <c r="D127" s="21">
        <v>200</v>
      </c>
      <c r="E127" s="21">
        <v>976</v>
      </c>
      <c r="F127" s="21" t="s">
        <v>260</v>
      </c>
      <c r="G127" s="154">
        <v>9.3329999999999997E-4</v>
      </c>
      <c r="H127" s="154">
        <v>2.7095000000000001E-5</v>
      </c>
      <c r="I127" s="154">
        <v>-8.2657999999999997E-6</v>
      </c>
      <c r="J127" s="154">
        <v>-3.7749999999999999E-7</v>
      </c>
      <c r="K127" s="154">
        <v>9.4156999999999997E-4</v>
      </c>
      <c r="L127" s="154">
        <v>2.7472999999999999E-5</v>
      </c>
      <c r="M127" s="155">
        <v>1.67</v>
      </c>
      <c r="N127" s="21">
        <v>0</v>
      </c>
      <c r="O127" s="21">
        <v>0</v>
      </c>
      <c r="P127" s="21">
        <v>0</v>
      </c>
      <c r="Q127" s="21">
        <v>1</v>
      </c>
      <c r="R127" s="21">
        <v>9.4157000000000003E-6</v>
      </c>
      <c r="S127" s="21">
        <v>2.7469999999999999E-7</v>
      </c>
      <c r="T127" s="21">
        <v>3</v>
      </c>
      <c r="U127" s="21">
        <v>0</v>
      </c>
      <c r="V127" s="21">
        <v>0</v>
      </c>
      <c r="W127" s="156" t="s">
        <v>450</v>
      </c>
      <c r="X127" s="21" t="s">
        <v>262</v>
      </c>
      <c r="Y127" s="21" t="s">
        <v>263</v>
      </c>
      <c r="Z127" s="21"/>
      <c r="AA127" s="21"/>
      <c r="AB127" s="21"/>
      <c r="AC127" s="21"/>
      <c r="AD127" s="21">
        <v>252</v>
      </c>
      <c r="AE127" s="21">
        <v>126</v>
      </c>
      <c r="AF127" s="21" t="str">
        <f t="shared" ca="1" si="6"/>
        <v>121-&lt;0.2</v>
      </c>
      <c r="AG127" s="21">
        <f t="shared" ca="1" si="7"/>
        <v>200</v>
      </c>
      <c r="AH127" s="21">
        <f t="shared" ca="1" si="8"/>
        <v>976</v>
      </c>
      <c r="AI127" s="154">
        <f t="shared" ca="1" si="9"/>
        <v>-8.2193999999999996E-6</v>
      </c>
      <c r="AJ127" s="154">
        <f t="shared" ca="1" si="10"/>
        <v>-3.8920000000000002E-7</v>
      </c>
      <c r="AK127" s="154">
        <f ca="1">AVERAGE(INDIRECT("K"&amp;AD127):INDIRECT("K"&amp;AD128-1))</f>
        <v>1.1722500000000001E-3</v>
      </c>
      <c r="AL127" s="154">
        <f ca="1">AVERAGE(INDIRECT("L"&amp;AD127):INDIRECT("L"&amp;AD128-1))</f>
        <v>4.1350000000000002E-5</v>
      </c>
      <c r="AM127" s="154">
        <f t="shared" ca="1" si="11"/>
        <v>1.1729790641780442E-3</v>
      </c>
      <c r="AN127" s="21"/>
      <c r="AO127" s="154">
        <f ca="1">STDEV(INDIRECT("K"&amp;AD127):INDIRECT("K"&amp;AD128-1))</f>
        <v>3.5355339059316738E-7</v>
      </c>
    </row>
    <row r="128" spans="1:41" ht="14.25" customHeight="1">
      <c r="A128" s="21" t="s">
        <v>451</v>
      </c>
      <c r="B128" s="21" t="s">
        <v>259</v>
      </c>
      <c r="C128" s="21">
        <v>0</v>
      </c>
      <c r="D128" s="21">
        <v>200</v>
      </c>
      <c r="E128" s="21">
        <v>976</v>
      </c>
      <c r="F128" s="21" t="s">
        <v>260</v>
      </c>
      <c r="G128" s="154">
        <v>4.5942999999999998E-4</v>
      </c>
      <c r="H128" s="154">
        <v>1.5418999999999999E-5</v>
      </c>
      <c r="I128" s="154">
        <v>-8.2657999999999997E-6</v>
      </c>
      <c r="J128" s="154">
        <v>-3.7749999999999999E-7</v>
      </c>
      <c r="K128" s="154">
        <v>4.6768999999999999E-4</v>
      </c>
      <c r="L128" s="154">
        <v>1.5797000000000001E-5</v>
      </c>
      <c r="M128" s="155">
        <v>1.93</v>
      </c>
      <c r="N128" s="21">
        <v>0</v>
      </c>
      <c r="O128" s="21">
        <v>0</v>
      </c>
      <c r="P128" s="21">
        <v>0</v>
      </c>
      <c r="Q128" s="21">
        <v>1</v>
      </c>
      <c r="R128" s="21">
        <v>4.6769000000000001E-6</v>
      </c>
      <c r="S128" s="21">
        <v>1.5800000000000001E-7</v>
      </c>
      <c r="T128" s="21">
        <v>3</v>
      </c>
      <c r="U128" s="21">
        <v>0</v>
      </c>
      <c r="V128" s="21">
        <v>0</v>
      </c>
      <c r="W128" s="156" t="s">
        <v>452</v>
      </c>
      <c r="X128" s="21" t="s">
        <v>262</v>
      </c>
      <c r="Y128" s="21" t="s">
        <v>263</v>
      </c>
      <c r="Z128" s="21"/>
      <c r="AA128" s="21"/>
      <c r="AB128" s="21"/>
      <c r="AC128" s="21"/>
      <c r="AD128" s="21">
        <v>254</v>
      </c>
      <c r="AE128" s="21">
        <v>127</v>
      </c>
      <c r="AF128" s="21" t="str">
        <f t="shared" ca="1" si="6"/>
        <v>122-ALL</v>
      </c>
      <c r="AG128" s="21">
        <f t="shared" ca="1" si="7"/>
        <v>200</v>
      </c>
      <c r="AH128" s="21">
        <f t="shared" ca="1" si="8"/>
        <v>976</v>
      </c>
      <c r="AI128" s="154">
        <f t="shared" ca="1" si="9"/>
        <v>-8.2193999999999996E-6</v>
      </c>
      <c r="AJ128" s="154">
        <f t="shared" ca="1" si="10"/>
        <v>-3.8920000000000002E-7</v>
      </c>
      <c r="AK128" s="154">
        <f ca="1">AVERAGE(INDIRECT("K"&amp;AD128):INDIRECT("K"&amp;AD129-1))</f>
        <v>5.0044999999999994E-4</v>
      </c>
      <c r="AL128" s="154">
        <f ca="1">AVERAGE(INDIRECT("L"&amp;AD128):INDIRECT("L"&amp;AD129-1))</f>
        <v>1.825E-5</v>
      </c>
      <c r="AM128" s="154">
        <f t="shared" ca="1" si="11"/>
        <v>5.0078265245513448E-4</v>
      </c>
      <c r="AN128" s="21"/>
      <c r="AO128" s="154">
        <f ca="1">STDEV(INDIRECT("K"&amp;AD128):INDIRECT("K"&amp;AD129-1))</f>
        <v>2.2627416997965471E-7</v>
      </c>
    </row>
    <row r="129" spans="1:41" ht="14.25" customHeight="1">
      <c r="A129" s="21" t="s">
        <v>451</v>
      </c>
      <c r="B129" s="21" t="s">
        <v>259</v>
      </c>
      <c r="C129" s="21">
        <v>0</v>
      </c>
      <c r="D129" s="21">
        <v>200</v>
      </c>
      <c r="E129" s="21">
        <v>976</v>
      </c>
      <c r="F129" s="21" t="s">
        <v>260</v>
      </c>
      <c r="G129" s="154">
        <v>4.5944999999999997E-4</v>
      </c>
      <c r="H129" s="154">
        <v>1.5291999999999999E-5</v>
      </c>
      <c r="I129" s="154">
        <v>-8.2657999999999997E-6</v>
      </c>
      <c r="J129" s="154">
        <v>-3.7749999999999999E-7</v>
      </c>
      <c r="K129" s="154">
        <v>4.6771999999999997E-4</v>
      </c>
      <c r="L129" s="154">
        <v>1.5670000000000001E-5</v>
      </c>
      <c r="M129" s="155">
        <v>1.92</v>
      </c>
      <c r="N129" s="21">
        <v>0</v>
      </c>
      <c r="O129" s="21">
        <v>0</v>
      </c>
      <c r="P129" s="21">
        <v>0</v>
      </c>
      <c r="Q129" s="21">
        <v>1</v>
      </c>
      <c r="R129" s="21">
        <v>4.6771999999999999E-6</v>
      </c>
      <c r="S129" s="21">
        <v>1.5669999999999999E-7</v>
      </c>
      <c r="T129" s="21">
        <v>3</v>
      </c>
      <c r="U129" s="21">
        <v>0</v>
      </c>
      <c r="V129" s="21">
        <v>0</v>
      </c>
      <c r="W129" s="156" t="s">
        <v>453</v>
      </c>
      <c r="X129" s="21" t="s">
        <v>262</v>
      </c>
      <c r="Y129" s="21" t="s">
        <v>263</v>
      </c>
      <c r="Z129" s="21"/>
      <c r="AA129" s="21"/>
      <c r="AB129" s="21"/>
      <c r="AC129" s="21"/>
      <c r="AD129" s="21">
        <v>256</v>
      </c>
      <c r="AE129" s="21">
        <v>128</v>
      </c>
      <c r="AF129" s="21" t="str">
        <f t="shared" ca="1" si="6"/>
        <v>122-0.8</v>
      </c>
      <c r="AG129" s="21">
        <f t="shared" ca="1" si="7"/>
        <v>200</v>
      </c>
      <c r="AH129" s="21">
        <f t="shared" ca="1" si="8"/>
        <v>976</v>
      </c>
      <c r="AI129" s="154">
        <f t="shared" ca="1" si="9"/>
        <v>-8.2193999999999996E-6</v>
      </c>
      <c r="AJ129" s="154">
        <f t="shared" ca="1" si="10"/>
        <v>-3.8920000000000002E-7</v>
      </c>
      <c r="AK129" s="154">
        <f ca="1">AVERAGE(INDIRECT("K"&amp;AD129):INDIRECT("K"&amp;AD130-1))</f>
        <v>1.42205E-3</v>
      </c>
      <c r="AL129" s="154">
        <f ca="1">AVERAGE(INDIRECT("L"&amp;AD129):INDIRECT("L"&amp;AD130-1))</f>
        <v>5.185E-5</v>
      </c>
      <c r="AM129" s="154">
        <f t="shared" ca="1" si="11"/>
        <v>1.4229949490423357E-3</v>
      </c>
      <c r="AN129" s="21"/>
      <c r="AO129" s="154">
        <f ca="1">STDEV(INDIRECT("K"&amp;AD129):INDIRECT("K"&amp;AD130-1))</f>
        <v>7.0710678118541467E-8</v>
      </c>
    </row>
    <row r="130" spans="1:41" ht="14.25" customHeight="1">
      <c r="A130" s="21" t="s">
        <v>454</v>
      </c>
      <c r="B130" s="21" t="s">
        <v>259</v>
      </c>
      <c r="C130" s="21">
        <v>0</v>
      </c>
      <c r="D130" s="21">
        <v>200</v>
      </c>
      <c r="E130" s="21">
        <v>976</v>
      </c>
      <c r="F130" s="21" t="s">
        <v>260</v>
      </c>
      <c r="G130" s="154">
        <v>5.9539E-4</v>
      </c>
      <c r="H130" s="154">
        <v>1.9575000000000001E-5</v>
      </c>
      <c r="I130" s="154">
        <v>-8.2657999999999997E-6</v>
      </c>
      <c r="J130" s="154">
        <v>-3.7749999999999999E-7</v>
      </c>
      <c r="K130" s="154">
        <v>6.0366E-4</v>
      </c>
      <c r="L130" s="154">
        <v>1.9952000000000001E-5</v>
      </c>
      <c r="M130" s="155">
        <v>1.89</v>
      </c>
      <c r="N130" s="21">
        <v>0</v>
      </c>
      <c r="O130" s="21">
        <v>0</v>
      </c>
      <c r="P130" s="21">
        <v>0</v>
      </c>
      <c r="Q130" s="21">
        <v>1</v>
      </c>
      <c r="R130" s="21">
        <v>6.0365999999999999E-6</v>
      </c>
      <c r="S130" s="21">
        <v>1.9950000000000001E-7</v>
      </c>
      <c r="T130" s="21">
        <v>3</v>
      </c>
      <c r="U130" s="21">
        <v>0</v>
      </c>
      <c r="V130" s="21">
        <v>0</v>
      </c>
      <c r="W130" s="156" t="s">
        <v>455</v>
      </c>
      <c r="X130" s="21" t="s">
        <v>262</v>
      </c>
      <c r="Y130" s="21" t="s">
        <v>263</v>
      </c>
      <c r="Z130" s="21"/>
      <c r="AA130" s="21"/>
      <c r="AB130" s="21"/>
      <c r="AC130" s="21"/>
      <c r="AD130" s="21">
        <v>258</v>
      </c>
      <c r="AE130" s="21">
        <v>129</v>
      </c>
      <c r="AF130" s="21" t="str">
        <f t="shared" ref="AF130:AF193" ca="1" si="12">INDIRECT("A"&amp;AD130)</f>
        <v>122-0.6</v>
      </c>
      <c r="AG130" s="21">
        <f t="shared" ref="AG130:AG193" ca="1" si="13">INDIRECT("D"&amp;AD130)</f>
        <v>200</v>
      </c>
      <c r="AH130" s="21">
        <f t="shared" ref="AH130:AH193" ca="1" si="14">INDIRECT("E"&amp;AD130)</f>
        <v>976</v>
      </c>
      <c r="AI130" s="154">
        <f t="shared" ref="AI130:AI193" ca="1" si="15">INDIRECT("I"&amp;AD130)</f>
        <v>-8.2193999999999996E-6</v>
      </c>
      <c r="AJ130" s="154">
        <f t="shared" ref="AJ130:AJ193" ca="1" si="16">INDIRECT("J"&amp;AD130)</f>
        <v>-3.8920000000000002E-7</v>
      </c>
      <c r="AK130" s="154">
        <f ca="1">AVERAGE(INDIRECT("K"&amp;AD130):INDIRECT("K"&amp;AD131-1))</f>
        <v>5.0091999999999997E-4</v>
      </c>
      <c r="AL130" s="154">
        <f ca="1">AVERAGE(INDIRECT("L"&amp;AD130):INDIRECT("L"&amp;AD131-1))</f>
        <v>1.7972E-5</v>
      </c>
      <c r="AM130" s="154">
        <f t="shared" ref="AM130:AM193" ca="1" si="17">(ABS(AK130)/AK130*SQRT((AK130)^2+(AL130)^2))</f>
        <v>5.0124229588493423E-4</v>
      </c>
      <c r="AN130" s="21"/>
      <c r="AO130" s="154">
        <f ca="1">STDEV(INDIRECT("K"&amp;AD130):INDIRECT("K"&amp;AD131-1))</f>
        <v>1.4142135623731293E-7</v>
      </c>
    </row>
    <row r="131" spans="1:41" ht="14.25" customHeight="1">
      <c r="A131" s="21" t="s">
        <v>454</v>
      </c>
      <c r="B131" s="21" t="s">
        <v>259</v>
      </c>
      <c r="C131" s="21">
        <v>0</v>
      </c>
      <c r="D131" s="21">
        <v>200</v>
      </c>
      <c r="E131" s="21">
        <v>976</v>
      </c>
      <c r="F131" s="21" t="s">
        <v>260</v>
      </c>
      <c r="G131" s="154">
        <v>5.9546999999999996E-4</v>
      </c>
      <c r="H131" s="154">
        <v>1.9395E-5</v>
      </c>
      <c r="I131" s="154">
        <v>-8.2657999999999997E-6</v>
      </c>
      <c r="J131" s="154">
        <v>-3.7749999999999999E-7</v>
      </c>
      <c r="K131" s="154">
        <v>6.0373999999999996E-4</v>
      </c>
      <c r="L131" s="154">
        <v>1.9772999999999999E-5</v>
      </c>
      <c r="M131" s="155">
        <v>1.88</v>
      </c>
      <c r="N131" s="21">
        <v>0</v>
      </c>
      <c r="O131" s="21">
        <v>0</v>
      </c>
      <c r="P131" s="21">
        <v>0</v>
      </c>
      <c r="Q131" s="21">
        <v>1</v>
      </c>
      <c r="R131" s="21">
        <v>6.0374E-6</v>
      </c>
      <c r="S131" s="21">
        <v>1.977E-7</v>
      </c>
      <c r="T131" s="21">
        <v>3</v>
      </c>
      <c r="U131" s="21">
        <v>0</v>
      </c>
      <c r="V131" s="21">
        <v>0</v>
      </c>
      <c r="W131" s="156" t="s">
        <v>456</v>
      </c>
      <c r="X131" s="21" t="s">
        <v>262</v>
      </c>
      <c r="Y131" s="21" t="s">
        <v>263</v>
      </c>
      <c r="Z131" s="21"/>
      <c r="AA131" s="21"/>
      <c r="AB131" s="21"/>
      <c r="AC131" s="21"/>
      <c r="AD131" s="21">
        <v>260</v>
      </c>
      <c r="AE131" s="21">
        <v>130</v>
      </c>
      <c r="AF131" s="21" t="str">
        <f t="shared" ca="1" si="12"/>
        <v>122-0.4</v>
      </c>
      <c r="AG131" s="21">
        <f t="shared" ca="1" si="13"/>
        <v>200</v>
      </c>
      <c r="AH131" s="21">
        <f t="shared" ca="1" si="14"/>
        <v>976</v>
      </c>
      <c r="AI131" s="154">
        <f t="shared" ca="1" si="15"/>
        <v>-8.2193999999999996E-6</v>
      </c>
      <c r="AJ131" s="154">
        <f t="shared" ca="1" si="16"/>
        <v>-3.8920000000000002E-7</v>
      </c>
      <c r="AK131" s="154">
        <f ca="1">AVERAGE(INDIRECT("K"&amp;AD131):INDIRECT("K"&amp;AD132-1))</f>
        <v>4.1253000000000004E-4</v>
      </c>
      <c r="AL131" s="154">
        <f ca="1">AVERAGE(INDIRECT("L"&amp;AD131):INDIRECT("L"&amp;AD132-1))</f>
        <v>1.5140000000000001E-5</v>
      </c>
      <c r="AM131" s="154">
        <f t="shared" ca="1" si="17"/>
        <v>4.128077282464562E-4</v>
      </c>
      <c r="AN131" s="21"/>
      <c r="AO131" s="154">
        <f ca="1">STDEV(INDIRECT("K"&amp;AD131):INDIRECT("K"&amp;AD132-1))</f>
        <v>8.4852813742380103E-8</v>
      </c>
    </row>
    <row r="132" spans="1:41" ht="14.25" customHeight="1">
      <c r="A132" s="21" t="s">
        <v>457</v>
      </c>
      <c r="B132" s="21" t="s">
        <v>259</v>
      </c>
      <c r="C132" s="21">
        <v>0</v>
      </c>
      <c r="D132" s="21">
        <v>200</v>
      </c>
      <c r="E132" s="21">
        <v>976</v>
      </c>
      <c r="F132" s="21" t="s">
        <v>260</v>
      </c>
      <c r="G132" s="154">
        <v>9.4295999999999996E-4</v>
      </c>
      <c r="H132" s="154">
        <v>3.0341E-5</v>
      </c>
      <c r="I132" s="154">
        <v>-8.2657999999999997E-6</v>
      </c>
      <c r="J132" s="154">
        <v>-3.7749999999999999E-7</v>
      </c>
      <c r="K132" s="154">
        <v>9.5122999999999996E-4</v>
      </c>
      <c r="L132" s="154">
        <v>3.0718E-5</v>
      </c>
      <c r="M132" s="155">
        <v>1.85</v>
      </c>
      <c r="N132" s="21">
        <v>0</v>
      </c>
      <c r="O132" s="21">
        <v>0</v>
      </c>
      <c r="P132" s="21">
        <v>0</v>
      </c>
      <c r="Q132" s="21">
        <v>1</v>
      </c>
      <c r="R132" s="21">
        <v>9.5123000000000004E-6</v>
      </c>
      <c r="S132" s="21">
        <v>3.072E-7</v>
      </c>
      <c r="T132" s="21">
        <v>3</v>
      </c>
      <c r="U132" s="21">
        <v>0</v>
      </c>
      <c r="V132" s="21">
        <v>0</v>
      </c>
      <c r="W132" s="156" t="s">
        <v>458</v>
      </c>
      <c r="X132" s="21" t="s">
        <v>262</v>
      </c>
      <c r="Y132" s="21" t="s">
        <v>263</v>
      </c>
      <c r="Z132" s="21"/>
      <c r="AA132" s="21"/>
      <c r="AB132" s="21"/>
      <c r="AC132" s="21"/>
      <c r="AD132" s="21">
        <v>262</v>
      </c>
      <c r="AE132" s="21">
        <v>131</v>
      </c>
      <c r="AF132" s="21" t="str">
        <f t="shared" ca="1" si="12"/>
        <v>122-0.2</v>
      </c>
      <c r="AG132" s="21">
        <f t="shared" ca="1" si="13"/>
        <v>200</v>
      </c>
      <c r="AH132" s="21">
        <f t="shared" ca="1" si="14"/>
        <v>976</v>
      </c>
      <c r="AI132" s="154">
        <f t="shared" ca="1" si="15"/>
        <v>-8.2193999999999996E-6</v>
      </c>
      <c r="AJ132" s="154">
        <f t="shared" ca="1" si="16"/>
        <v>-3.8920000000000002E-7</v>
      </c>
      <c r="AK132" s="154">
        <f ca="1">AVERAGE(INDIRECT("K"&amp;AD132):INDIRECT("K"&amp;AD133-1))</f>
        <v>4.3332000000000001E-4</v>
      </c>
      <c r="AL132" s="154">
        <f ca="1">AVERAGE(INDIRECT("L"&amp;AD132):INDIRECT("L"&amp;AD133-1))</f>
        <v>1.6065E-5</v>
      </c>
      <c r="AM132" s="154">
        <f t="shared" ca="1" si="17"/>
        <v>4.3361769639280173E-4</v>
      </c>
      <c r="AN132" s="21"/>
      <c r="AO132" s="154">
        <f ca="1">STDEV(INDIRECT("K"&amp;AD132):INDIRECT("K"&amp;AD133-1))</f>
        <v>0</v>
      </c>
    </row>
    <row r="133" spans="1:41" ht="14.25" customHeight="1">
      <c r="A133" s="21" t="s">
        <v>457</v>
      </c>
      <c r="B133" s="21" t="s">
        <v>259</v>
      </c>
      <c r="C133" s="21">
        <v>0</v>
      </c>
      <c r="D133" s="21">
        <v>200</v>
      </c>
      <c r="E133" s="21">
        <v>976</v>
      </c>
      <c r="F133" s="21" t="s">
        <v>260</v>
      </c>
      <c r="G133" s="154">
        <v>9.4295000000000002E-4</v>
      </c>
      <c r="H133" s="154">
        <v>3.0273E-5</v>
      </c>
      <c r="I133" s="154">
        <v>-8.2657999999999997E-6</v>
      </c>
      <c r="J133" s="154">
        <v>-3.7749999999999999E-7</v>
      </c>
      <c r="K133" s="154">
        <v>9.5120999999999997E-4</v>
      </c>
      <c r="L133" s="154">
        <v>3.065E-5</v>
      </c>
      <c r="M133" s="155">
        <v>1.85</v>
      </c>
      <c r="N133" s="21">
        <v>0</v>
      </c>
      <c r="O133" s="21">
        <v>0</v>
      </c>
      <c r="P133" s="21">
        <v>0</v>
      </c>
      <c r="Q133" s="21">
        <v>1</v>
      </c>
      <c r="R133" s="21">
        <v>9.5120999999999999E-6</v>
      </c>
      <c r="S133" s="21">
        <v>3.065E-7</v>
      </c>
      <c r="T133" s="21">
        <v>3</v>
      </c>
      <c r="U133" s="21">
        <v>0</v>
      </c>
      <c r="V133" s="21">
        <v>0</v>
      </c>
      <c r="W133" s="156" t="s">
        <v>459</v>
      </c>
      <c r="X133" s="21" t="s">
        <v>262</v>
      </c>
      <c r="Y133" s="21" t="s">
        <v>263</v>
      </c>
      <c r="Z133" s="21"/>
      <c r="AA133" s="21"/>
      <c r="AB133" s="21"/>
      <c r="AC133" s="21"/>
      <c r="AD133" s="21">
        <v>264</v>
      </c>
      <c r="AE133" s="21">
        <v>132</v>
      </c>
      <c r="AF133" s="21" t="str">
        <f t="shared" ca="1" si="12"/>
        <v>122-&lt;0.2</v>
      </c>
      <c r="AG133" s="21">
        <f t="shared" ca="1" si="13"/>
        <v>200</v>
      </c>
      <c r="AH133" s="21">
        <f t="shared" ca="1" si="14"/>
        <v>976</v>
      </c>
      <c r="AI133" s="154">
        <f t="shared" ca="1" si="15"/>
        <v>-8.2193999999999996E-6</v>
      </c>
      <c r="AJ133" s="154">
        <f t="shared" ca="1" si="16"/>
        <v>-3.8920000000000002E-7</v>
      </c>
      <c r="AK133" s="154">
        <f ca="1">AVERAGE(INDIRECT("K"&amp;AD133):INDIRECT("K"&amp;AD134-1))</f>
        <v>1.5145E-3</v>
      </c>
      <c r="AL133" s="154">
        <f ca="1">AVERAGE(INDIRECT("L"&amp;AD133):INDIRECT("L"&amp;AD134-1))</f>
        <v>5.0899999999999997E-5</v>
      </c>
      <c r="AM133" s="154">
        <f t="shared" ca="1" si="17"/>
        <v>1.5153550936991634E-3</v>
      </c>
      <c r="AN133" s="21"/>
      <c r="AO133" s="154">
        <f ca="1">STDEV(INDIRECT("K"&amp;AD133):INDIRECT("K"&amp;AD134-1))</f>
        <v>1.4142135623738961E-7</v>
      </c>
    </row>
    <row r="134" spans="1:41" ht="14.25" customHeight="1">
      <c r="A134" s="21" t="s">
        <v>460</v>
      </c>
      <c r="B134" s="21" t="s">
        <v>259</v>
      </c>
      <c r="C134" s="21">
        <v>0</v>
      </c>
      <c r="D134" s="21">
        <v>200</v>
      </c>
      <c r="E134" s="21">
        <v>976</v>
      </c>
      <c r="F134" s="21" t="s">
        <v>260</v>
      </c>
      <c r="G134" s="154">
        <v>2.0141E-3</v>
      </c>
      <c r="H134" s="154">
        <v>6.1500000000000004E-5</v>
      </c>
      <c r="I134" s="154">
        <v>-8.2657999999999997E-6</v>
      </c>
      <c r="J134" s="154">
        <v>-3.7749999999999999E-7</v>
      </c>
      <c r="K134" s="154">
        <v>2.0224000000000002E-3</v>
      </c>
      <c r="L134" s="154">
        <v>6.19E-5</v>
      </c>
      <c r="M134" s="155">
        <v>1.75</v>
      </c>
      <c r="N134" s="21">
        <v>0</v>
      </c>
      <c r="O134" s="21">
        <v>0</v>
      </c>
      <c r="P134" s="21">
        <v>0</v>
      </c>
      <c r="Q134" s="21">
        <v>1</v>
      </c>
      <c r="R134" s="21">
        <v>2.0224000000000002E-5</v>
      </c>
      <c r="S134" s="21">
        <v>6.1880000000000001E-7</v>
      </c>
      <c r="T134" s="21">
        <v>3</v>
      </c>
      <c r="U134" s="21">
        <v>0</v>
      </c>
      <c r="V134" s="21">
        <v>0</v>
      </c>
      <c r="W134" s="156" t="s">
        <v>461</v>
      </c>
      <c r="X134" s="21" t="s">
        <v>262</v>
      </c>
      <c r="Y134" s="21" t="s">
        <v>263</v>
      </c>
      <c r="Z134" s="21"/>
      <c r="AA134" s="21"/>
      <c r="AB134" s="21"/>
      <c r="AC134" s="21"/>
      <c r="AD134" s="21">
        <v>266</v>
      </c>
      <c r="AE134" s="21">
        <v>133</v>
      </c>
      <c r="AF134" s="21" t="str">
        <f t="shared" ca="1" si="12"/>
        <v>123-ALL</v>
      </c>
      <c r="AG134" s="21">
        <f t="shared" ca="1" si="13"/>
        <v>200</v>
      </c>
      <c r="AH134" s="21">
        <f t="shared" ca="1" si="14"/>
        <v>976</v>
      </c>
      <c r="AI134" s="154">
        <f t="shared" ca="1" si="15"/>
        <v>-8.2193999999999996E-6</v>
      </c>
      <c r="AJ134" s="154">
        <f t="shared" ca="1" si="16"/>
        <v>-3.8920000000000002E-7</v>
      </c>
      <c r="AK134" s="154">
        <f ca="1">AVERAGE(INDIRECT("K"&amp;AD134):INDIRECT("K"&amp;AD135-1))</f>
        <v>1.41975E-3</v>
      </c>
      <c r="AL134" s="154">
        <f ca="1">AVERAGE(INDIRECT("L"&amp;AD134):INDIRECT("L"&amp;AD135-1))</f>
        <v>4.0200000000000001E-5</v>
      </c>
      <c r="AM134" s="154">
        <f t="shared" ca="1" si="17"/>
        <v>1.4203190143414963E-3</v>
      </c>
      <c r="AN134" s="21"/>
      <c r="AO134" s="154">
        <f ca="1">STDEV(INDIRECT("K"&amp;AD134):INDIRECT("K"&amp;AD135-1))</f>
        <v>3.5355339059332069E-7</v>
      </c>
    </row>
    <row r="135" spans="1:41" ht="14.25" customHeight="1">
      <c r="A135" s="21" t="s">
        <v>460</v>
      </c>
      <c r="B135" s="21" t="s">
        <v>259</v>
      </c>
      <c r="C135" s="21">
        <v>0</v>
      </c>
      <c r="D135" s="21">
        <v>200</v>
      </c>
      <c r="E135" s="21">
        <v>976</v>
      </c>
      <c r="F135" s="21" t="s">
        <v>260</v>
      </c>
      <c r="G135" s="154">
        <v>2.0140000000000002E-3</v>
      </c>
      <c r="H135" s="154">
        <v>6.1400000000000002E-5</v>
      </c>
      <c r="I135" s="154">
        <v>-8.2657999999999997E-6</v>
      </c>
      <c r="J135" s="154">
        <v>-3.7749999999999999E-7</v>
      </c>
      <c r="K135" s="154">
        <v>2.0222999999999999E-3</v>
      </c>
      <c r="L135" s="154">
        <v>6.1699999999999995E-5</v>
      </c>
      <c r="M135" s="155">
        <v>1.75</v>
      </c>
      <c r="N135" s="21">
        <v>0</v>
      </c>
      <c r="O135" s="21">
        <v>0</v>
      </c>
      <c r="P135" s="21">
        <v>0</v>
      </c>
      <c r="Q135" s="21">
        <v>1</v>
      </c>
      <c r="R135" s="21">
        <v>2.0222999999999999E-5</v>
      </c>
      <c r="S135" s="21">
        <v>6.173E-7</v>
      </c>
      <c r="T135" s="21">
        <v>3</v>
      </c>
      <c r="U135" s="21">
        <v>0</v>
      </c>
      <c r="V135" s="21">
        <v>0</v>
      </c>
      <c r="W135" s="156" t="s">
        <v>462</v>
      </c>
      <c r="X135" s="21" t="s">
        <v>262</v>
      </c>
      <c r="Y135" s="21" t="s">
        <v>263</v>
      </c>
      <c r="Z135" s="21"/>
      <c r="AA135" s="21"/>
      <c r="AB135" s="21"/>
      <c r="AC135" s="21"/>
      <c r="AD135" s="21">
        <v>268</v>
      </c>
      <c r="AE135" s="21">
        <v>134</v>
      </c>
      <c r="AF135" s="21" t="str">
        <f t="shared" ca="1" si="12"/>
        <v>123-0.8</v>
      </c>
      <c r="AG135" s="21">
        <f t="shared" ca="1" si="13"/>
        <v>200</v>
      </c>
      <c r="AH135" s="21">
        <f t="shared" ca="1" si="14"/>
        <v>976</v>
      </c>
      <c r="AI135" s="154">
        <f t="shared" ca="1" si="15"/>
        <v>-8.2193999999999996E-6</v>
      </c>
      <c r="AJ135" s="154">
        <f t="shared" ca="1" si="16"/>
        <v>-3.8920000000000002E-7</v>
      </c>
      <c r="AK135" s="154">
        <f ca="1">AVERAGE(INDIRECT("K"&amp;AD135):INDIRECT("K"&amp;AD136-1))</f>
        <v>2.80795E-3</v>
      </c>
      <c r="AL135" s="154">
        <f ca="1">AVERAGE(INDIRECT("L"&amp;AD135):INDIRECT("L"&amp;AD136-1))</f>
        <v>7.8949999999999995E-5</v>
      </c>
      <c r="AM135" s="154">
        <f t="shared" ca="1" si="17"/>
        <v>2.8090596834172104E-3</v>
      </c>
      <c r="AN135" s="21"/>
      <c r="AO135" s="154">
        <f ca="1">STDEV(INDIRECT("K"&amp;AD135):INDIRECT("K"&amp;AD136-1))</f>
        <v>4.9497474683071031E-7</v>
      </c>
    </row>
    <row r="136" spans="1:41" ht="14.25" customHeight="1">
      <c r="A136" s="21" t="s">
        <v>463</v>
      </c>
      <c r="B136" s="21" t="s">
        <v>259</v>
      </c>
      <c r="C136" s="21">
        <v>0</v>
      </c>
      <c r="D136" s="21">
        <v>200</v>
      </c>
      <c r="E136" s="21">
        <v>976</v>
      </c>
      <c r="F136" s="21" t="s">
        <v>260</v>
      </c>
      <c r="G136" s="154">
        <v>4.8336000000000004E-3</v>
      </c>
      <c r="H136" s="154">
        <v>1.4630000000000001E-4</v>
      </c>
      <c r="I136" s="154">
        <v>-8.2657999999999997E-6</v>
      </c>
      <c r="J136" s="154">
        <v>-3.7749999999999999E-7</v>
      </c>
      <c r="K136" s="154">
        <v>4.8418999999999997E-3</v>
      </c>
      <c r="L136" s="154">
        <v>1.4669999999999999E-4</v>
      </c>
      <c r="M136" s="155">
        <v>1.74</v>
      </c>
      <c r="N136" s="21">
        <v>0</v>
      </c>
      <c r="O136" s="21">
        <v>0</v>
      </c>
      <c r="P136" s="21">
        <v>0</v>
      </c>
      <c r="Q136" s="21">
        <v>1</v>
      </c>
      <c r="R136" s="21">
        <v>4.8418999999999998E-5</v>
      </c>
      <c r="S136" s="21">
        <v>1.4668000000000001E-6</v>
      </c>
      <c r="T136" s="21">
        <v>4</v>
      </c>
      <c r="U136" s="21">
        <v>0</v>
      </c>
      <c r="V136" s="21">
        <v>0</v>
      </c>
      <c r="W136" s="156" t="s">
        <v>464</v>
      </c>
      <c r="X136" s="21" t="s">
        <v>262</v>
      </c>
      <c r="Y136" s="21" t="s">
        <v>263</v>
      </c>
      <c r="Z136" s="21"/>
      <c r="AA136" s="21"/>
      <c r="AB136" s="21"/>
      <c r="AC136" s="21"/>
      <c r="AD136" s="21">
        <v>270</v>
      </c>
      <c r="AE136" s="21">
        <v>135</v>
      </c>
      <c r="AF136" s="21" t="str">
        <f t="shared" ca="1" si="12"/>
        <v>123-0.6</v>
      </c>
      <c r="AG136" s="21">
        <f t="shared" ca="1" si="13"/>
        <v>200</v>
      </c>
      <c r="AH136" s="21">
        <f t="shared" ca="1" si="14"/>
        <v>976</v>
      </c>
      <c r="AI136" s="154">
        <f t="shared" ca="1" si="15"/>
        <v>-8.2193999999999996E-6</v>
      </c>
      <c r="AJ136" s="154">
        <f t="shared" ca="1" si="16"/>
        <v>-3.8920000000000002E-7</v>
      </c>
      <c r="AK136" s="154">
        <f ca="1">AVERAGE(INDIRECT("K"&amp;AD136):INDIRECT("K"&amp;AD137-1))</f>
        <v>1.7837E-3</v>
      </c>
      <c r="AL136" s="154">
        <f ca="1">AVERAGE(INDIRECT("L"&amp;AD136):INDIRECT("L"&amp;AD137-1))</f>
        <v>5.2099999999999999E-5</v>
      </c>
      <c r="AM136" s="154">
        <f t="shared" ca="1" si="17"/>
        <v>1.7844607308652102E-3</v>
      </c>
      <c r="AN136" s="21"/>
      <c r="AO136" s="154">
        <f ca="1">STDEV(INDIRECT("K"&amp;AD136):INDIRECT("K"&amp;AD137-1))</f>
        <v>2.8284271247462586E-7</v>
      </c>
    </row>
    <row r="137" spans="1:41" ht="14.25" customHeight="1">
      <c r="A137" s="21" t="s">
        <v>463</v>
      </c>
      <c r="B137" s="21" t="s">
        <v>259</v>
      </c>
      <c r="C137" s="21">
        <v>0</v>
      </c>
      <c r="D137" s="21">
        <v>200</v>
      </c>
      <c r="E137" s="21">
        <v>976</v>
      </c>
      <c r="F137" s="21" t="s">
        <v>260</v>
      </c>
      <c r="G137" s="154">
        <v>4.8304999999999997E-3</v>
      </c>
      <c r="H137" s="154">
        <v>1.4430000000000001E-4</v>
      </c>
      <c r="I137" s="154">
        <v>-8.2657999999999997E-6</v>
      </c>
      <c r="J137" s="154">
        <v>-3.7749999999999999E-7</v>
      </c>
      <c r="K137" s="154">
        <v>4.8387999999999999E-3</v>
      </c>
      <c r="L137" s="154">
        <v>1.4459999999999999E-4</v>
      </c>
      <c r="M137" s="155">
        <v>1.71</v>
      </c>
      <c r="N137" s="21">
        <v>0</v>
      </c>
      <c r="O137" s="21">
        <v>0</v>
      </c>
      <c r="P137" s="21">
        <v>0</v>
      </c>
      <c r="Q137" s="21">
        <v>1</v>
      </c>
      <c r="R137" s="21">
        <v>4.8387999999999998E-5</v>
      </c>
      <c r="S137" s="21">
        <v>1.4465E-6</v>
      </c>
      <c r="T137" s="21">
        <v>4</v>
      </c>
      <c r="U137" s="21">
        <v>0</v>
      </c>
      <c r="V137" s="21">
        <v>0</v>
      </c>
      <c r="W137" s="156" t="s">
        <v>465</v>
      </c>
      <c r="X137" s="21" t="s">
        <v>262</v>
      </c>
      <c r="Y137" s="21" t="s">
        <v>263</v>
      </c>
      <c r="Z137" s="21"/>
      <c r="AA137" s="21"/>
      <c r="AB137" s="21"/>
      <c r="AC137" s="21"/>
      <c r="AD137" s="21">
        <v>272</v>
      </c>
      <c r="AE137" s="21">
        <v>136</v>
      </c>
      <c r="AF137" s="21" t="str">
        <f t="shared" ca="1" si="12"/>
        <v>123-0.4</v>
      </c>
      <c r="AG137" s="21">
        <f t="shared" ca="1" si="13"/>
        <v>200</v>
      </c>
      <c r="AH137" s="21">
        <f t="shared" ca="1" si="14"/>
        <v>976</v>
      </c>
      <c r="AI137" s="154">
        <f t="shared" ca="1" si="15"/>
        <v>-8.2193999999999996E-6</v>
      </c>
      <c r="AJ137" s="154">
        <f t="shared" ca="1" si="16"/>
        <v>-3.8920000000000002E-7</v>
      </c>
      <c r="AK137" s="154">
        <f ca="1">AVERAGE(INDIRECT("K"&amp;AD137):INDIRECT("K"&amp;AD138-1))</f>
        <v>9.5819000000000004E-4</v>
      </c>
      <c r="AL137" s="154">
        <f ca="1">AVERAGE(INDIRECT("L"&amp;AD137):INDIRECT("L"&amp;AD138-1))</f>
        <v>2.8636500000000003E-5</v>
      </c>
      <c r="AM137" s="154">
        <f t="shared" ca="1" si="17"/>
        <v>9.5861782021421343E-4</v>
      </c>
      <c r="AN137" s="21"/>
      <c r="AO137" s="154">
        <f ca="1">STDEV(INDIRECT("K"&amp;AD137):INDIRECT("K"&amp;AD138-1))</f>
        <v>1.2727922061358931E-7</v>
      </c>
    </row>
    <row r="138" spans="1:41" ht="14.25" customHeight="1">
      <c r="A138" s="21" t="s">
        <v>466</v>
      </c>
      <c r="B138" s="21" t="s">
        <v>259</v>
      </c>
      <c r="C138" s="21">
        <v>0</v>
      </c>
      <c r="D138" s="21">
        <v>200</v>
      </c>
      <c r="E138" s="21">
        <v>976</v>
      </c>
      <c r="F138" s="21" t="s">
        <v>260</v>
      </c>
      <c r="G138" s="154">
        <v>2.4848000000000001E-3</v>
      </c>
      <c r="H138" s="154">
        <v>7.8200000000000003E-5</v>
      </c>
      <c r="I138" s="154">
        <v>-8.2657999999999997E-6</v>
      </c>
      <c r="J138" s="154">
        <v>-3.7749999999999999E-7</v>
      </c>
      <c r="K138" s="154">
        <v>2.4930999999999998E-3</v>
      </c>
      <c r="L138" s="154">
        <v>7.86E-5</v>
      </c>
      <c r="M138" s="155">
        <v>1.81</v>
      </c>
      <c r="N138" s="21">
        <v>0</v>
      </c>
      <c r="O138" s="21">
        <v>0</v>
      </c>
      <c r="P138" s="21">
        <v>0</v>
      </c>
      <c r="Q138" s="21">
        <v>1</v>
      </c>
      <c r="R138" s="21">
        <v>2.4930999999999999E-5</v>
      </c>
      <c r="S138" s="21">
        <v>7.8579999999999996E-7</v>
      </c>
      <c r="T138" s="21">
        <v>3</v>
      </c>
      <c r="U138" s="21">
        <v>0</v>
      </c>
      <c r="V138" s="21">
        <v>0</v>
      </c>
      <c r="W138" s="156" t="s">
        <v>467</v>
      </c>
      <c r="X138" s="21" t="s">
        <v>262</v>
      </c>
      <c r="Y138" s="21" t="s">
        <v>263</v>
      </c>
      <c r="Z138" s="21"/>
      <c r="AA138" s="21"/>
      <c r="AB138" s="21"/>
      <c r="AC138" s="21"/>
      <c r="AD138" s="21">
        <v>274</v>
      </c>
      <c r="AE138" s="21">
        <v>137</v>
      </c>
      <c r="AF138" s="21" t="str">
        <f t="shared" ca="1" si="12"/>
        <v>123-0.2</v>
      </c>
      <c r="AG138" s="21">
        <f t="shared" ca="1" si="13"/>
        <v>200</v>
      </c>
      <c r="AH138" s="21">
        <f t="shared" ca="1" si="14"/>
        <v>976</v>
      </c>
      <c r="AI138" s="154">
        <f t="shared" ca="1" si="15"/>
        <v>-8.2193999999999996E-6</v>
      </c>
      <c r="AJ138" s="154">
        <f t="shared" ca="1" si="16"/>
        <v>-3.8920000000000002E-7</v>
      </c>
      <c r="AK138" s="154">
        <f ca="1">AVERAGE(INDIRECT("K"&amp;AD138):INDIRECT("K"&amp;AD139-1))</f>
        <v>6.9952499999999999E-4</v>
      </c>
      <c r="AL138" s="154">
        <f ca="1">AVERAGE(INDIRECT("L"&amp;AD138):INDIRECT("L"&amp;AD139-1))</f>
        <v>2.11085E-5</v>
      </c>
      <c r="AM138" s="154">
        <f t="shared" ca="1" si="17"/>
        <v>6.9984340705421381E-4</v>
      </c>
      <c r="AN138" s="21"/>
      <c r="AO138" s="154">
        <f ca="1">STDEV(INDIRECT("K"&amp;AD138):INDIRECT("K"&amp;AD139-1))</f>
        <v>1.7677669529666035E-7</v>
      </c>
    </row>
    <row r="139" spans="1:41" ht="14.25" customHeight="1">
      <c r="A139" s="21" t="s">
        <v>466</v>
      </c>
      <c r="B139" s="21" t="s">
        <v>259</v>
      </c>
      <c r="C139" s="21">
        <v>0</v>
      </c>
      <c r="D139" s="21">
        <v>200</v>
      </c>
      <c r="E139" s="21">
        <v>976</v>
      </c>
      <c r="F139" s="21" t="s">
        <v>260</v>
      </c>
      <c r="G139" s="154">
        <v>2.4851000000000001E-3</v>
      </c>
      <c r="H139" s="154">
        <v>7.8100000000000001E-5</v>
      </c>
      <c r="I139" s="154">
        <v>-8.2657999999999997E-6</v>
      </c>
      <c r="J139" s="154">
        <v>-3.7749999999999999E-7</v>
      </c>
      <c r="K139" s="154">
        <v>2.4933999999999998E-3</v>
      </c>
      <c r="L139" s="154">
        <v>7.8499999999999997E-5</v>
      </c>
      <c r="M139" s="155">
        <v>1.8</v>
      </c>
      <c r="N139" s="21">
        <v>0</v>
      </c>
      <c r="O139" s="21">
        <v>0</v>
      </c>
      <c r="P139" s="21">
        <v>0</v>
      </c>
      <c r="Q139" s="21">
        <v>1</v>
      </c>
      <c r="R139" s="21">
        <v>2.4933999999999999E-5</v>
      </c>
      <c r="S139" s="21">
        <v>7.8489999999999999E-7</v>
      </c>
      <c r="T139" s="21">
        <v>3</v>
      </c>
      <c r="U139" s="21">
        <v>0</v>
      </c>
      <c r="V139" s="21">
        <v>0</v>
      </c>
      <c r="W139" s="156" t="s">
        <v>468</v>
      </c>
      <c r="X139" s="21" t="s">
        <v>262</v>
      </c>
      <c r="Y139" s="21" t="s">
        <v>263</v>
      </c>
      <c r="Z139" s="21"/>
      <c r="AA139" s="21"/>
      <c r="AB139" s="21"/>
      <c r="AC139" s="21"/>
      <c r="AD139" s="21">
        <v>276</v>
      </c>
      <c r="AE139" s="21">
        <v>138</v>
      </c>
      <c r="AF139" s="21" t="str">
        <f t="shared" ca="1" si="12"/>
        <v>123-&lt;0.2</v>
      </c>
      <c r="AG139" s="21">
        <f t="shared" ca="1" si="13"/>
        <v>200</v>
      </c>
      <c r="AH139" s="21">
        <f t="shared" ca="1" si="14"/>
        <v>976</v>
      </c>
      <c r="AI139" s="154">
        <f t="shared" ca="1" si="15"/>
        <v>-8.2193999999999996E-6</v>
      </c>
      <c r="AJ139" s="154">
        <f t="shared" ca="1" si="16"/>
        <v>-3.8920000000000002E-7</v>
      </c>
      <c r="AK139" s="154">
        <f ca="1">AVERAGE(INDIRECT("K"&amp;AD139):INDIRECT("K"&amp;AD140-1))</f>
        <v>1.5530499999999998E-3</v>
      </c>
      <c r="AL139" s="154">
        <f ca="1">AVERAGE(INDIRECT("L"&amp;AD139):INDIRECT("L"&amp;AD140-1))</f>
        <v>4.3850000000000002E-5</v>
      </c>
      <c r="AM139" s="154">
        <f t="shared" ca="1" si="17"/>
        <v>1.5536689238702045E-3</v>
      </c>
      <c r="AN139" s="21"/>
      <c r="AO139" s="154">
        <f ca="1">STDEV(INDIRECT("K"&amp;AD139):INDIRECT("K"&amp;AD140-1))</f>
        <v>7.0710678118694807E-8</v>
      </c>
    </row>
    <row r="140" spans="1:41" ht="14.25" customHeight="1">
      <c r="A140" s="21" t="s">
        <v>469</v>
      </c>
      <c r="B140" s="21" t="s">
        <v>259</v>
      </c>
      <c r="C140" s="21">
        <v>0</v>
      </c>
      <c r="D140" s="21">
        <v>200</v>
      </c>
      <c r="E140" s="21">
        <v>976</v>
      </c>
      <c r="F140" s="21" t="s">
        <v>260</v>
      </c>
      <c r="G140" s="154">
        <v>1.4306E-3</v>
      </c>
      <c r="H140" s="154">
        <v>4.5500000000000001E-5</v>
      </c>
      <c r="I140" s="154">
        <v>-8.2657999999999997E-6</v>
      </c>
      <c r="J140" s="154">
        <v>-3.7749999999999999E-7</v>
      </c>
      <c r="K140" s="154">
        <v>1.4388999999999999E-3</v>
      </c>
      <c r="L140" s="154">
        <v>4.5899999999999998E-5</v>
      </c>
      <c r="M140" s="155">
        <v>1.83</v>
      </c>
      <c r="N140" s="21">
        <v>0</v>
      </c>
      <c r="O140" s="21">
        <v>0</v>
      </c>
      <c r="P140" s="21">
        <v>0</v>
      </c>
      <c r="Q140" s="21">
        <v>1</v>
      </c>
      <c r="R140" s="21">
        <v>1.4389000000000001E-5</v>
      </c>
      <c r="S140" s="21">
        <v>4.5890000000000001E-7</v>
      </c>
      <c r="T140" s="21">
        <v>3</v>
      </c>
      <c r="U140" s="21">
        <v>0</v>
      </c>
      <c r="V140" s="21">
        <v>0</v>
      </c>
      <c r="W140" s="156" t="s">
        <v>470</v>
      </c>
      <c r="X140" s="21" t="s">
        <v>262</v>
      </c>
      <c r="Y140" s="21" t="s">
        <v>263</v>
      </c>
      <c r="Z140" s="21"/>
      <c r="AA140" s="21"/>
      <c r="AB140" s="21"/>
      <c r="AC140" s="21"/>
      <c r="AD140" s="21">
        <v>278</v>
      </c>
      <c r="AE140" s="21">
        <v>139</v>
      </c>
      <c r="AF140" s="21" t="str">
        <f t="shared" ca="1" si="12"/>
        <v>124-ALL</v>
      </c>
      <c r="AG140" s="21">
        <f t="shared" ca="1" si="13"/>
        <v>200</v>
      </c>
      <c r="AH140" s="21">
        <f t="shared" ca="1" si="14"/>
        <v>976</v>
      </c>
      <c r="AI140" s="154">
        <f t="shared" ca="1" si="15"/>
        <v>-8.2193999999999996E-6</v>
      </c>
      <c r="AJ140" s="154">
        <f t="shared" ca="1" si="16"/>
        <v>-3.8920000000000002E-7</v>
      </c>
      <c r="AK140" s="154">
        <f ca="1">AVERAGE(INDIRECT("K"&amp;AD140):INDIRECT("K"&amp;AD141-1))</f>
        <v>6.05285E-4</v>
      </c>
      <c r="AL140" s="154">
        <f ca="1">AVERAGE(INDIRECT("L"&amp;AD140):INDIRECT("L"&amp;AD141-1))</f>
        <v>2.03685E-5</v>
      </c>
      <c r="AM140" s="154">
        <f t="shared" ca="1" si="17"/>
        <v>6.0562761414688652E-4</v>
      </c>
      <c r="AN140" s="21"/>
      <c r="AO140" s="154">
        <f ca="1">STDEV(INDIRECT("K"&amp;AD140):INDIRECT("K"&amp;AD141-1))</f>
        <v>5.4447222151362793E-7</v>
      </c>
    </row>
    <row r="141" spans="1:41" ht="14.25" customHeight="1">
      <c r="A141" s="21" t="s">
        <v>469</v>
      </c>
      <c r="B141" s="21" t="s">
        <v>259</v>
      </c>
      <c r="C141" s="21">
        <v>0</v>
      </c>
      <c r="D141" s="21">
        <v>200</v>
      </c>
      <c r="E141" s="21">
        <v>976</v>
      </c>
      <c r="F141" s="21" t="s">
        <v>260</v>
      </c>
      <c r="G141" s="154">
        <v>1.4304999999999999E-3</v>
      </c>
      <c r="H141" s="154">
        <v>4.5300000000000003E-5</v>
      </c>
      <c r="I141" s="154">
        <v>-8.2657999999999997E-6</v>
      </c>
      <c r="J141" s="154">
        <v>-3.7749999999999999E-7</v>
      </c>
      <c r="K141" s="154">
        <v>1.4388000000000001E-3</v>
      </c>
      <c r="L141" s="154">
        <v>4.57E-5</v>
      </c>
      <c r="M141" s="155">
        <v>1.82</v>
      </c>
      <c r="N141" s="21">
        <v>0</v>
      </c>
      <c r="O141" s="21">
        <v>0</v>
      </c>
      <c r="P141" s="21">
        <v>0</v>
      </c>
      <c r="Q141" s="21">
        <v>1</v>
      </c>
      <c r="R141" s="21">
        <v>1.4388E-5</v>
      </c>
      <c r="S141" s="21">
        <v>4.5709999999999998E-7</v>
      </c>
      <c r="T141" s="21">
        <v>3</v>
      </c>
      <c r="U141" s="21">
        <v>0</v>
      </c>
      <c r="V141" s="21">
        <v>0</v>
      </c>
      <c r="W141" s="156" t="s">
        <v>471</v>
      </c>
      <c r="X141" s="21" t="s">
        <v>262</v>
      </c>
      <c r="Y141" s="21" t="s">
        <v>263</v>
      </c>
      <c r="Z141" s="21"/>
      <c r="AA141" s="21"/>
      <c r="AB141" s="21"/>
      <c r="AC141" s="21"/>
      <c r="AD141" s="21">
        <v>280</v>
      </c>
      <c r="AE141" s="21">
        <v>140</v>
      </c>
      <c r="AF141" s="21" t="str">
        <f t="shared" ca="1" si="12"/>
        <v>124-0.8</v>
      </c>
      <c r="AG141" s="21">
        <f t="shared" ca="1" si="13"/>
        <v>200</v>
      </c>
      <c r="AH141" s="21">
        <f t="shared" ca="1" si="14"/>
        <v>976</v>
      </c>
      <c r="AI141" s="154">
        <f t="shared" ca="1" si="15"/>
        <v>-8.2193999999999996E-6</v>
      </c>
      <c r="AJ141" s="154">
        <f t="shared" ca="1" si="16"/>
        <v>-3.8920000000000002E-7</v>
      </c>
      <c r="AK141" s="154">
        <f ca="1">AVERAGE(INDIRECT("K"&amp;AD141):INDIRECT("K"&amp;AD142-1))</f>
        <v>8.2846500000000002E-4</v>
      </c>
      <c r="AL141" s="154">
        <f ca="1">AVERAGE(INDIRECT("L"&amp;AD141):INDIRECT("L"&amp;AD142-1))</f>
        <v>3.0896999999999999E-5</v>
      </c>
      <c r="AM141" s="154">
        <f t="shared" ca="1" si="17"/>
        <v>8.2904094038473153E-4</v>
      </c>
      <c r="AN141" s="21"/>
      <c r="AO141" s="154">
        <f ca="1">STDEV(INDIRECT("K"&amp;AD141):INDIRECT("K"&amp;AD142-1))</f>
        <v>2.1213203435623775E-8</v>
      </c>
    </row>
    <row r="142" spans="1:41" ht="14.25" customHeight="1">
      <c r="A142" s="21" t="s">
        <v>472</v>
      </c>
      <c r="B142" s="21" t="s">
        <v>259</v>
      </c>
      <c r="C142" s="21">
        <v>0</v>
      </c>
      <c r="D142" s="21">
        <v>200</v>
      </c>
      <c r="E142" s="21">
        <v>976</v>
      </c>
      <c r="F142" s="21" t="s">
        <v>260</v>
      </c>
      <c r="G142" s="154">
        <v>1.5054000000000001E-3</v>
      </c>
      <c r="H142" s="154">
        <v>4.5599999999999997E-5</v>
      </c>
      <c r="I142" s="154">
        <v>-8.2657999999999997E-6</v>
      </c>
      <c r="J142" s="154">
        <v>-3.7749999999999999E-7</v>
      </c>
      <c r="K142" s="154">
        <v>1.5137E-3</v>
      </c>
      <c r="L142" s="154">
        <v>4.5899999999999998E-5</v>
      </c>
      <c r="M142" s="155">
        <v>1.74</v>
      </c>
      <c r="N142" s="21">
        <v>0</v>
      </c>
      <c r="O142" s="21">
        <v>0</v>
      </c>
      <c r="P142" s="21">
        <v>0</v>
      </c>
      <c r="Q142" s="21">
        <v>1</v>
      </c>
      <c r="R142" s="21">
        <v>1.5136999999999999E-5</v>
      </c>
      <c r="S142" s="21">
        <v>4.5929999999999999E-7</v>
      </c>
      <c r="T142" s="21">
        <v>3</v>
      </c>
      <c r="U142" s="21">
        <v>0</v>
      </c>
      <c r="V142" s="21">
        <v>0</v>
      </c>
      <c r="W142" s="156" t="s">
        <v>473</v>
      </c>
      <c r="X142" s="21" t="s">
        <v>262</v>
      </c>
      <c r="Y142" s="21" t="s">
        <v>263</v>
      </c>
      <c r="Z142" s="21"/>
      <c r="AA142" s="21"/>
      <c r="AB142" s="21"/>
      <c r="AC142" s="21"/>
      <c r="AD142" s="21">
        <v>282</v>
      </c>
      <c r="AE142" s="21">
        <v>141</v>
      </c>
      <c r="AF142" s="21" t="str">
        <f t="shared" ca="1" si="12"/>
        <v>124-0.6</v>
      </c>
      <c r="AG142" s="21">
        <f t="shared" ca="1" si="13"/>
        <v>200</v>
      </c>
      <c r="AH142" s="21">
        <f t="shared" ca="1" si="14"/>
        <v>976</v>
      </c>
      <c r="AI142" s="154">
        <f t="shared" ca="1" si="15"/>
        <v>-8.2193999999999996E-6</v>
      </c>
      <c r="AJ142" s="154">
        <f t="shared" ca="1" si="16"/>
        <v>-3.8920000000000002E-7</v>
      </c>
      <c r="AK142" s="154">
        <f ca="1">AVERAGE(INDIRECT("K"&amp;AD142):INDIRECT("K"&amp;AD143-1))</f>
        <v>7.012050000000001E-4</v>
      </c>
      <c r="AL142" s="154">
        <f ca="1">AVERAGE(INDIRECT("L"&amp;AD142):INDIRECT("L"&amp;AD143-1))</f>
        <v>2.3254499999999999E-5</v>
      </c>
      <c r="AM142" s="154">
        <f t="shared" ca="1" si="17"/>
        <v>7.0159049579883144E-4</v>
      </c>
      <c r="AN142" s="21"/>
      <c r="AO142" s="154">
        <f ca="1">STDEV(INDIRECT("K"&amp;AD142):INDIRECT("K"&amp;AD143-1))</f>
        <v>6.3639610306794666E-8</v>
      </c>
    </row>
    <row r="143" spans="1:41" ht="14.25" customHeight="1">
      <c r="A143" s="21" t="s">
        <v>472</v>
      </c>
      <c r="B143" s="21" t="s">
        <v>259</v>
      </c>
      <c r="C143" s="21">
        <v>0</v>
      </c>
      <c r="D143" s="21">
        <v>200</v>
      </c>
      <c r="E143" s="21">
        <v>976</v>
      </c>
      <c r="F143" s="21" t="s">
        <v>260</v>
      </c>
      <c r="G143" s="154">
        <v>1.5051999999999999E-3</v>
      </c>
      <c r="H143" s="154">
        <v>4.57E-5</v>
      </c>
      <c r="I143" s="154">
        <v>-8.2657999999999997E-6</v>
      </c>
      <c r="J143" s="154">
        <v>-3.7749999999999999E-7</v>
      </c>
      <c r="K143" s="154">
        <v>1.5135000000000001E-3</v>
      </c>
      <c r="L143" s="154">
        <v>4.6E-5</v>
      </c>
      <c r="M143" s="155">
        <v>1.74</v>
      </c>
      <c r="N143" s="21">
        <v>0</v>
      </c>
      <c r="O143" s="21">
        <v>0</v>
      </c>
      <c r="P143" s="21">
        <v>0</v>
      </c>
      <c r="Q143" s="21">
        <v>1</v>
      </c>
      <c r="R143" s="21">
        <v>1.5135E-5</v>
      </c>
      <c r="S143" s="21">
        <v>4.6030000000000001E-7</v>
      </c>
      <c r="T143" s="21">
        <v>3</v>
      </c>
      <c r="U143" s="21">
        <v>0</v>
      </c>
      <c r="V143" s="21">
        <v>0</v>
      </c>
      <c r="W143" s="156" t="s">
        <v>474</v>
      </c>
      <c r="X143" s="21" t="s">
        <v>262</v>
      </c>
      <c r="Y143" s="21" t="s">
        <v>263</v>
      </c>
      <c r="Z143" s="21"/>
      <c r="AA143" s="21"/>
      <c r="AB143" s="21"/>
      <c r="AC143" s="21"/>
      <c r="AD143" s="21">
        <v>284</v>
      </c>
      <c r="AE143" s="21">
        <v>142</v>
      </c>
      <c r="AF143" s="21" t="str">
        <f t="shared" ca="1" si="12"/>
        <v>124-0.4</v>
      </c>
      <c r="AG143" s="21">
        <f t="shared" ca="1" si="13"/>
        <v>200</v>
      </c>
      <c r="AH143" s="21">
        <f t="shared" ca="1" si="14"/>
        <v>976</v>
      </c>
      <c r="AI143" s="154">
        <f t="shared" ca="1" si="15"/>
        <v>-8.2193999999999996E-6</v>
      </c>
      <c r="AJ143" s="154">
        <f t="shared" ca="1" si="16"/>
        <v>-3.8920000000000002E-7</v>
      </c>
      <c r="AK143" s="154">
        <f ca="1">AVERAGE(INDIRECT("K"&amp;AD143):INDIRECT("K"&amp;AD144-1))</f>
        <v>5.2316500000000002E-4</v>
      </c>
      <c r="AL143" s="154">
        <f ca="1">AVERAGE(INDIRECT("L"&amp;AD143):INDIRECT("L"&amp;AD144-1))</f>
        <v>1.8471500000000001E-5</v>
      </c>
      <c r="AM143" s="154">
        <f t="shared" ca="1" si="17"/>
        <v>5.2349098706400859E-4</v>
      </c>
      <c r="AN143" s="21"/>
      <c r="AO143" s="154">
        <f ca="1">STDEV(INDIRECT("K"&amp;AD143):INDIRECT("K"&amp;AD144-1))</f>
        <v>1.0606601717796554E-7</v>
      </c>
    </row>
    <row r="144" spans="1:41" ht="14.25" customHeight="1">
      <c r="A144" s="21" t="s">
        <v>475</v>
      </c>
      <c r="B144" s="21" t="s">
        <v>259</v>
      </c>
      <c r="C144" s="21">
        <v>0</v>
      </c>
      <c r="D144" s="21">
        <v>200</v>
      </c>
      <c r="E144" s="21">
        <v>976</v>
      </c>
      <c r="F144" s="21" t="s">
        <v>260</v>
      </c>
      <c r="G144" s="154">
        <v>4.0702999999999998E-3</v>
      </c>
      <c r="H144" s="154">
        <v>1.145E-4</v>
      </c>
      <c r="I144" s="154">
        <v>-8.2657999999999997E-6</v>
      </c>
      <c r="J144" s="154">
        <v>-3.7749999999999999E-7</v>
      </c>
      <c r="K144" s="154">
        <v>4.0785999999999999E-3</v>
      </c>
      <c r="L144" s="154">
        <v>1.149E-4</v>
      </c>
      <c r="M144" s="155">
        <v>1.61</v>
      </c>
      <c r="N144" s="21">
        <v>0</v>
      </c>
      <c r="O144" s="21">
        <v>0</v>
      </c>
      <c r="P144" s="21">
        <v>0</v>
      </c>
      <c r="Q144" s="21">
        <v>1</v>
      </c>
      <c r="R144" s="21">
        <v>4.0785999999999999E-5</v>
      </c>
      <c r="S144" s="21">
        <v>1.1489999999999999E-6</v>
      </c>
      <c r="T144" s="21">
        <v>4</v>
      </c>
      <c r="U144" s="21">
        <v>0</v>
      </c>
      <c r="V144" s="21">
        <v>0</v>
      </c>
      <c r="W144" s="156" t="s">
        <v>476</v>
      </c>
      <c r="X144" s="21" t="s">
        <v>262</v>
      </c>
      <c r="Y144" s="21" t="s">
        <v>263</v>
      </c>
      <c r="Z144" s="21"/>
      <c r="AA144" s="21"/>
      <c r="AB144" s="21"/>
      <c r="AC144" s="21"/>
      <c r="AD144" s="21">
        <v>286</v>
      </c>
      <c r="AE144" s="21">
        <v>143</v>
      </c>
      <c r="AF144" s="21" t="str">
        <f t="shared" ca="1" si="12"/>
        <v>124-0.2</v>
      </c>
      <c r="AG144" s="21">
        <f t="shared" ca="1" si="13"/>
        <v>200</v>
      </c>
      <c r="AH144" s="21">
        <f t="shared" ca="1" si="14"/>
        <v>976</v>
      </c>
      <c r="AI144" s="154">
        <f t="shared" ca="1" si="15"/>
        <v>-8.2193999999999996E-6</v>
      </c>
      <c r="AJ144" s="154">
        <f t="shared" ca="1" si="16"/>
        <v>-3.8920000000000002E-7</v>
      </c>
      <c r="AK144" s="154">
        <f ca="1">AVERAGE(INDIRECT("K"&amp;AD144):INDIRECT("K"&amp;AD145-1))</f>
        <v>5.2804999999999996E-4</v>
      </c>
      <c r="AL144" s="154">
        <f ca="1">AVERAGE(INDIRECT("L"&amp;AD144):INDIRECT("L"&amp;AD145-1))</f>
        <v>1.7810999999999999E-5</v>
      </c>
      <c r="AM144" s="154">
        <f t="shared" ca="1" si="17"/>
        <v>5.2835029499471271E-4</v>
      </c>
      <c r="AN144" s="21"/>
      <c r="AO144" s="154">
        <f ca="1">STDEV(INDIRECT("K"&amp;AD144):INDIRECT("K"&amp;AD145-1))</f>
        <v>1.2727922061358931E-7</v>
      </c>
    </row>
    <row r="145" spans="1:41" ht="14.25" customHeight="1">
      <c r="A145" s="21" t="s">
        <v>475</v>
      </c>
      <c r="B145" s="21" t="s">
        <v>259</v>
      </c>
      <c r="C145" s="21">
        <v>0</v>
      </c>
      <c r="D145" s="21">
        <v>200</v>
      </c>
      <c r="E145" s="21">
        <v>976</v>
      </c>
      <c r="F145" s="21" t="s">
        <v>260</v>
      </c>
      <c r="G145" s="154">
        <v>4.0705999999999997E-3</v>
      </c>
      <c r="H145" s="154">
        <v>1.139E-4</v>
      </c>
      <c r="I145" s="154">
        <v>-8.2657999999999997E-6</v>
      </c>
      <c r="J145" s="154">
        <v>-3.7749999999999999E-7</v>
      </c>
      <c r="K145" s="154">
        <v>4.0788999999999999E-3</v>
      </c>
      <c r="L145" s="154">
        <v>1.142E-4</v>
      </c>
      <c r="M145" s="155">
        <v>1.6</v>
      </c>
      <c r="N145" s="21">
        <v>0</v>
      </c>
      <c r="O145" s="21">
        <v>0</v>
      </c>
      <c r="P145" s="21">
        <v>0</v>
      </c>
      <c r="Q145" s="21">
        <v>1</v>
      </c>
      <c r="R145" s="21">
        <v>4.0788999999999999E-5</v>
      </c>
      <c r="S145" s="21">
        <v>1.1423000000000001E-6</v>
      </c>
      <c r="T145" s="21">
        <v>4</v>
      </c>
      <c r="U145" s="21">
        <v>0</v>
      </c>
      <c r="V145" s="21">
        <v>0</v>
      </c>
      <c r="W145" s="156" t="s">
        <v>477</v>
      </c>
      <c r="X145" s="21" t="s">
        <v>262</v>
      </c>
      <c r="Y145" s="21" t="s">
        <v>263</v>
      </c>
      <c r="Z145" s="21"/>
      <c r="AA145" s="21"/>
      <c r="AB145" s="21"/>
      <c r="AC145" s="21"/>
      <c r="AD145" s="21">
        <v>288</v>
      </c>
      <c r="AE145" s="21">
        <v>144</v>
      </c>
      <c r="AF145" s="21" t="str">
        <f t="shared" ca="1" si="12"/>
        <v>124-&lt;0.2</v>
      </c>
      <c r="AG145" s="21">
        <f t="shared" ca="1" si="13"/>
        <v>200</v>
      </c>
      <c r="AH145" s="21">
        <f t="shared" ca="1" si="14"/>
        <v>976</v>
      </c>
      <c r="AI145" s="154">
        <f t="shared" ca="1" si="15"/>
        <v>-8.2193999999999996E-6</v>
      </c>
      <c r="AJ145" s="154">
        <f t="shared" ca="1" si="16"/>
        <v>-3.8920000000000002E-7</v>
      </c>
      <c r="AK145" s="154">
        <f ca="1">AVERAGE(INDIRECT("K"&amp;AD145):INDIRECT("K"&amp;AD146-1))</f>
        <v>8.12695E-4</v>
      </c>
      <c r="AL145" s="154">
        <f ca="1">AVERAGE(INDIRECT("L"&amp;AD145):INDIRECT("L"&amp;AD146-1))</f>
        <v>2.6182000000000001E-5</v>
      </c>
      <c r="AM145" s="154">
        <f t="shared" ca="1" si="17"/>
        <v>8.1311663379185647E-4</v>
      </c>
      <c r="AN145" s="21"/>
      <c r="AO145" s="154">
        <f ca="1">STDEV(INDIRECT("K"&amp;AD145):INDIRECT("K"&amp;AD146-1))</f>
        <v>1.7677669529666035E-7</v>
      </c>
    </row>
    <row r="146" spans="1:41" ht="14.25" customHeight="1">
      <c r="A146" s="21" t="s">
        <v>478</v>
      </c>
      <c r="B146" s="21" t="s">
        <v>259</v>
      </c>
      <c r="C146" s="21">
        <v>0</v>
      </c>
      <c r="D146" s="21">
        <v>200</v>
      </c>
      <c r="E146" s="21">
        <v>976</v>
      </c>
      <c r="F146" s="21" t="s">
        <v>260</v>
      </c>
      <c r="G146" s="154">
        <v>6.2323000000000001E-4</v>
      </c>
      <c r="H146" s="154">
        <v>2.0058E-5</v>
      </c>
      <c r="I146" s="154">
        <v>-8.2657999999999997E-6</v>
      </c>
      <c r="J146" s="154">
        <v>-3.7749999999999999E-7</v>
      </c>
      <c r="K146" s="154">
        <v>6.3148999999999996E-4</v>
      </c>
      <c r="L146" s="154">
        <v>2.0435999999999999E-5</v>
      </c>
      <c r="M146" s="155">
        <v>1.85</v>
      </c>
      <c r="N146" s="21">
        <v>0</v>
      </c>
      <c r="O146" s="21">
        <v>0</v>
      </c>
      <c r="P146" s="21">
        <v>0</v>
      </c>
      <c r="Q146" s="21">
        <v>1</v>
      </c>
      <c r="R146" s="21">
        <v>6.3149000000000003E-6</v>
      </c>
      <c r="S146" s="21">
        <v>2.044E-7</v>
      </c>
      <c r="T146" s="21">
        <v>3</v>
      </c>
      <c r="U146" s="21">
        <v>0</v>
      </c>
      <c r="V146" s="21">
        <v>0</v>
      </c>
      <c r="W146" s="156" t="s">
        <v>479</v>
      </c>
      <c r="X146" s="21" t="s">
        <v>262</v>
      </c>
      <c r="Y146" s="21" t="s">
        <v>263</v>
      </c>
      <c r="Z146" s="21"/>
      <c r="AA146" s="21"/>
      <c r="AB146" s="21"/>
      <c r="AC146" s="21"/>
      <c r="AD146" s="21">
        <v>290</v>
      </c>
      <c r="AE146" s="21">
        <v>145</v>
      </c>
      <c r="AF146" s="21" t="str">
        <f t="shared" ca="1" si="12"/>
        <v>125-ALL</v>
      </c>
      <c r="AG146" s="21">
        <f t="shared" ca="1" si="13"/>
        <v>200</v>
      </c>
      <c r="AH146" s="21">
        <f t="shared" ca="1" si="14"/>
        <v>976</v>
      </c>
      <c r="AI146" s="154">
        <f t="shared" ca="1" si="15"/>
        <v>-8.2193999999999996E-6</v>
      </c>
      <c r="AJ146" s="154">
        <f t="shared" ca="1" si="16"/>
        <v>-3.8920000000000002E-7</v>
      </c>
      <c r="AK146" s="154">
        <f ca="1">AVERAGE(INDIRECT("K"&amp;AD146):INDIRECT("K"&amp;AD147-1))</f>
        <v>8.8405499999999991E-4</v>
      </c>
      <c r="AL146" s="154">
        <f ca="1">AVERAGE(INDIRECT("L"&amp;AD146):INDIRECT("L"&amp;AD147-1))</f>
        <v>2.9481000000000001E-5</v>
      </c>
      <c r="AM146" s="154">
        <f t="shared" ca="1" si="17"/>
        <v>8.8454642183776876E-4</v>
      </c>
      <c r="AN146" s="21"/>
      <c r="AO146" s="154">
        <f ca="1">STDEV(INDIRECT("K"&amp;AD146):INDIRECT("K"&amp;AD147-1))</f>
        <v>3.5355339059347403E-8</v>
      </c>
    </row>
    <row r="147" spans="1:41" ht="14.25" customHeight="1">
      <c r="A147" s="21" t="s">
        <v>478</v>
      </c>
      <c r="B147" s="21" t="s">
        <v>259</v>
      </c>
      <c r="C147" s="21">
        <v>0</v>
      </c>
      <c r="D147" s="21">
        <v>200</v>
      </c>
      <c r="E147" s="21">
        <v>976</v>
      </c>
      <c r="F147" s="21" t="s">
        <v>260</v>
      </c>
      <c r="G147" s="154">
        <v>6.2301000000000001E-4</v>
      </c>
      <c r="H147" s="154">
        <v>2.0098E-5</v>
      </c>
      <c r="I147" s="154">
        <v>-8.2657999999999997E-6</v>
      </c>
      <c r="J147" s="154">
        <v>-3.7749999999999999E-7</v>
      </c>
      <c r="K147" s="154">
        <v>6.3126999999999996E-4</v>
      </c>
      <c r="L147" s="154">
        <v>2.0475E-5</v>
      </c>
      <c r="M147" s="155">
        <v>1.86</v>
      </c>
      <c r="N147" s="21">
        <v>0</v>
      </c>
      <c r="O147" s="21">
        <v>0</v>
      </c>
      <c r="P147" s="21">
        <v>0</v>
      </c>
      <c r="Q147" s="21">
        <v>1</v>
      </c>
      <c r="R147" s="21">
        <v>6.3126999999999997E-6</v>
      </c>
      <c r="S147" s="21">
        <v>2.0480000000000001E-7</v>
      </c>
      <c r="T147" s="21">
        <v>3</v>
      </c>
      <c r="U147" s="21">
        <v>0</v>
      </c>
      <c r="V147" s="21">
        <v>0</v>
      </c>
      <c r="W147" s="156" t="s">
        <v>480</v>
      </c>
      <c r="X147" s="21" t="s">
        <v>262</v>
      </c>
      <c r="Y147" s="21" t="s">
        <v>263</v>
      </c>
      <c r="Z147" s="21"/>
      <c r="AA147" s="21"/>
      <c r="AB147" s="21"/>
      <c r="AC147" s="21"/>
      <c r="AD147" s="21">
        <v>292</v>
      </c>
      <c r="AE147" s="21">
        <v>146</v>
      </c>
      <c r="AF147" s="21" t="str">
        <f t="shared" ca="1" si="12"/>
        <v>125-0.8</v>
      </c>
      <c r="AG147" s="21">
        <f t="shared" ca="1" si="13"/>
        <v>200</v>
      </c>
      <c r="AH147" s="21">
        <f t="shared" ca="1" si="14"/>
        <v>976</v>
      </c>
      <c r="AI147" s="154">
        <f t="shared" ca="1" si="15"/>
        <v>-8.2193999999999996E-6</v>
      </c>
      <c r="AJ147" s="154">
        <f t="shared" ca="1" si="16"/>
        <v>-3.8920000000000002E-7</v>
      </c>
      <c r="AK147" s="154">
        <f ca="1">AVERAGE(INDIRECT("K"&amp;AD147):INDIRECT("K"&amp;AD148-1))</f>
        <v>2.5764E-3</v>
      </c>
      <c r="AL147" s="154">
        <f ca="1">AVERAGE(INDIRECT("L"&amp;AD147):INDIRECT("L"&amp;AD148-1))</f>
        <v>8.6349999999999998E-5</v>
      </c>
      <c r="AM147" s="154">
        <f t="shared" ca="1" si="17"/>
        <v>2.5778466367299665E-3</v>
      </c>
      <c r="AN147" s="21"/>
      <c r="AO147" s="154">
        <f ca="1">STDEV(INDIRECT("K"&amp;AD147):INDIRECT("K"&amp;AD148-1))</f>
        <v>1.4142135623708293E-7</v>
      </c>
    </row>
    <row r="148" spans="1:41" ht="14.25" customHeight="1">
      <c r="A148" s="21" t="s">
        <v>481</v>
      </c>
      <c r="B148" s="21" t="s">
        <v>259</v>
      </c>
      <c r="C148" s="21">
        <v>0</v>
      </c>
      <c r="D148" s="21">
        <v>200</v>
      </c>
      <c r="E148" s="21">
        <v>976</v>
      </c>
      <c r="F148" s="21" t="s">
        <v>260</v>
      </c>
      <c r="G148" s="154">
        <v>9.5315999999999999E-4</v>
      </c>
      <c r="H148" s="154">
        <v>2.9808E-5</v>
      </c>
      <c r="I148" s="154">
        <v>-8.2657999999999997E-6</v>
      </c>
      <c r="J148" s="154">
        <v>-3.7749999999999999E-7</v>
      </c>
      <c r="K148" s="154">
        <v>9.6142999999999999E-4</v>
      </c>
      <c r="L148" s="154">
        <v>3.0185E-5</v>
      </c>
      <c r="M148" s="155">
        <v>1.8</v>
      </c>
      <c r="N148" s="21">
        <v>0</v>
      </c>
      <c r="O148" s="21">
        <v>0</v>
      </c>
      <c r="P148" s="21">
        <v>0</v>
      </c>
      <c r="Q148" s="21">
        <v>1</v>
      </c>
      <c r="R148" s="21">
        <v>9.6143000000000004E-6</v>
      </c>
      <c r="S148" s="21">
        <v>3.0190000000000002E-7</v>
      </c>
      <c r="T148" s="21">
        <v>3</v>
      </c>
      <c r="U148" s="21">
        <v>0</v>
      </c>
      <c r="V148" s="21">
        <v>0</v>
      </c>
      <c r="W148" s="156" t="s">
        <v>482</v>
      </c>
      <c r="X148" s="21" t="s">
        <v>262</v>
      </c>
      <c r="Y148" s="21" t="s">
        <v>263</v>
      </c>
      <c r="Z148" s="21"/>
      <c r="AA148" s="21"/>
      <c r="AB148" s="21"/>
      <c r="AC148" s="21"/>
      <c r="AD148" s="21">
        <v>294</v>
      </c>
      <c r="AE148" s="21">
        <v>147</v>
      </c>
      <c r="AF148" s="21" t="str">
        <f t="shared" ca="1" si="12"/>
        <v>125-0.6</v>
      </c>
      <c r="AG148" s="21">
        <f t="shared" ca="1" si="13"/>
        <v>200</v>
      </c>
      <c r="AH148" s="21">
        <f t="shared" ca="1" si="14"/>
        <v>976</v>
      </c>
      <c r="AI148" s="154">
        <f t="shared" ca="1" si="15"/>
        <v>-8.2193999999999996E-6</v>
      </c>
      <c r="AJ148" s="154">
        <f t="shared" ca="1" si="16"/>
        <v>-3.8920000000000002E-7</v>
      </c>
      <c r="AK148" s="154">
        <f ca="1">AVERAGE(INDIRECT("K"&amp;AD148):INDIRECT("K"&amp;AD149-1))</f>
        <v>1.0606999999999999E-3</v>
      </c>
      <c r="AL148" s="154">
        <f ca="1">AVERAGE(INDIRECT("L"&amp;AD148):INDIRECT("L"&amp;AD149-1))</f>
        <v>3.5449999999999994E-5</v>
      </c>
      <c r="AM148" s="154">
        <f t="shared" ca="1" si="17"/>
        <v>1.0612922276639926E-3</v>
      </c>
      <c r="AN148" s="21"/>
      <c r="AO148" s="154">
        <f ca="1">STDEV(INDIRECT("K"&amp;AD148):INDIRECT("K"&amp;AD149-1))</f>
        <v>0</v>
      </c>
    </row>
    <row r="149" spans="1:41" ht="14.25" customHeight="1">
      <c r="A149" s="21" t="s">
        <v>481</v>
      </c>
      <c r="B149" s="21" t="s">
        <v>259</v>
      </c>
      <c r="C149" s="21">
        <v>0</v>
      </c>
      <c r="D149" s="21">
        <v>200</v>
      </c>
      <c r="E149" s="21">
        <v>976</v>
      </c>
      <c r="F149" s="21" t="s">
        <v>260</v>
      </c>
      <c r="G149" s="154">
        <v>9.5295000000000004E-4</v>
      </c>
      <c r="H149" s="154">
        <v>3.0069999999999998E-5</v>
      </c>
      <c r="I149" s="154">
        <v>-8.2657999999999997E-6</v>
      </c>
      <c r="J149" s="154">
        <v>-3.7749999999999999E-7</v>
      </c>
      <c r="K149" s="154">
        <v>9.6122000000000004E-4</v>
      </c>
      <c r="L149" s="154">
        <v>3.0448000000000001E-5</v>
      </c>
      <c r="M149" s="155">
        <v>1.81</v>
      </c>
      <c r="N149" s="21">
        <v>0</v>
      </c>
      <c r="O149" s="21">
        <v>0</v>
      </c>
      <c r="P149" s="21">
        <v>0</v>
      </c>
      <c r="Q149" s="21">
        <v>1</v>
      </c>
      <c r="R149" s="21">
        <v>9.6121999999999992E-6</v>
      </c>
      <c r="S149" s="21">
        <v>3.0450000000000001E-7</v>
      </c>
      <c r="T149" s="21">
        <v>3</v>
      </c>
      <c r="U149" s="21">
        <v>0</v>
      </c>
      <c r="V149" s="21">
        <v>0</v>
      </c>
      <c r="W149" s="156" t="s">
        <v>483</v>
      </c>
      <c r="X149" s="21" t="s">
        <v>262</v>
      </c>
      <c r="Y149" s="21" t="s">
        <v>263</v>
      </c>
      <c r="Z149" s="21"/>
      <c r="AA149" s="21"/>
      <c r="AB149" s="21"/>
      <c r="AC149" s="21"/>
      <c r="AD149" s="21">
        <v>296</v>
      </c>
      <c r="AE149" s="21">
        <v>148</v>
      </c>
      <c r="AF149" s="21" t="str">
        <f t="shared" ca="1" si="12"/>
        <v>125-0.4</v>
      </c>
      <c r="AG149" s="21">
        <f t="shared" ca="1" si="13"/>
        <v>200</v>
      </c>
      <c r="AH149" s="21">
        <f t="shared" ca="1" si="14"/>
        <v>976</v>
      </c>
      <c r="AI149" s="154">
        <f t="shared" ca="1" si="15"/>
        <v>-8.2193999999999996E-6</v>
      </c>
      <c r="AJ149" s="154">
        <f t="shared" ca="1" si="16"/>
        <v>-3.8920000000000002E-7</v>
      </c>
      <c r="AK149" s="154">
        <f ca="1">AVERAGE(INDIRECT("K"&amp;AD149):INDIRECT("K"&amp;AD150-1))</f>
        <v>7.0670999999999993E-4</v>
      </c>
      <c r="AL149" s="154">
        <f ca="1">AVERAGE(INDIRECT("L"&amp;AD149):INDIRECT("L"&amp;AD150-1))</f>
        <v>2.3184E-5</v>
      </c>
      <c r="AM149" s="154">
        <f t="shared" ca="1" si="17"/>
        <v>7.0709017950753628E-4</v>
      </c>
      <c r="AN149" s="21"/>
      <c r="AO149" s="154">
        <f ca="1">STDEV(INDIRECT("K"&amp;AD149):INDIRECT("K"&amp;AD150-1))</f>
        <v>5.6568542494971175E-8</v>
      </c>
    </row>
    <row r="150" spans="1:41" ht="14.25" customHeight="1">
      <c r="A150" s="21" t="s">
        <v>484</v>
      </c>
      <c r="B150" s="21" t="s">
        <v>259</v>
      </c>
      <c r="C150" s="21">
        <v>0</v>
      </c>
      <c r="D150" s="21">
        <v>200</v>
      </c>
      <c r="E150" s="21">
        <v>976</v>
      </c>
      <c r="F150" s="21" t="s">
        <v>260</v>
      </c>
      <c r="G150" s="154">
        <v>6.4207999999999995E-4</v>
      </c>
      <c r="H150" s="154">
        <v>1.9901000000000001E-5</v>
      </c>
      <c r="I150" s="154">
        <v>-8.2657999999999997E-6</v>
      </c>
      <c r="J150" s="154">
        <v>-3.7749999999999999E-7</v>
      </c>
      <c r="K150" s="154">
        <v>6.5034000000000001E-4</v>
      </c>
      <c r="L150" s="154">
        <v>2.0279E-5</v>
      </c>
      <c r="M150" s="155">
        <v>1.79</v>
      </c>
      <c r="N150" s="21">
        <v>0</v>
      </c>
      <c r="O150" s="21">
        <v>0</v>
      </c>
      <c r="P150" s="21">
        <v>0</v>
      </c>
      <c r="Q150" s="21">
        <v>1</v>
      </c>
      <c r="R150" s="21">
        <v>6.5034000000000003E-6</v>
      </c>
      <c r="S150" s="21">
        <v>2.0279999999999999E-7</v>
      </c>
      <c r="T150" s="21">
        <v>3</v>
      </c>
      <c r="U150" s="21">
        <v>0</v>
      </c>
      <c r="V150" s="21">
        <v>0</v>
      </c>
      <c r="W150" s="156" t="s">
        <v>485</v>
      </c>
      <c r="X150" s="21" t="s">
        <v>262</v>
      </c>
      <c r="Y150" s="21" t="s">
        <v>263</v>
      </c>
      <c r="Z150" s="21"/>
      <c r="AA150" s="21"/>
      <c r="AB150" s="21"/>
      <c r="AC150" s="21"/>
      <c r="AD150" s="21">
        <v>298</v>
      </c>
      <c r="AE150" s="21">
        <v>149</v>
      </c>
      <c r="AF150" s="21" t="str">
        <f t="shared" ca="1" si="12"/>
        <v>125-0.2</v>
      </c>
      <c r="AG150" s="21">
        <f t="shared" ca="1" si="13"/>
        <v>200</v>
      </c>
      <c r="AH150" s="21">
        <f t="shared" ca="1" si="14"/>
        <v>976</v>
      </c>
      <c r="AI150" s="154">
        <f t="shared" ca="1" si="15"/>
        <v>-8.2193999999999996E-6</v>
      </c>
      <c r="AJ150" s="154">
        <f t="shared" ca="1" si="16"/>
        <v>-3.8920000000000002E-7</v>
      </c>
      <c r="AK150" s="154">
        <f ca="1">AVERAGE(INDIRECT("K"&amp;AD150):INDIRECT("K"&amp;AD151-1))</f>
        <v>6.6599499999999996E-4</v>
      </c>
      <c r="AL150" s="154">
        <f ca="1">AVERAGE(INDIRECT("L"&amp;AD150):INDIRECT("L"&amp;AD151-1))</f>
        <v>2.1546E-5</v>
      </c>
      <c r="AM150" s="154">
        <f t="shared" ca="1" si="17"/>
        <v>6.663434325788766E-4</v>
      </c>
      <c r="AN150" s="21"/>
      <c r="AO150" s="154">
        <f ca="1">STDEV(INDIRECT("K"&amp;AD150):INDIRECT("K"&amp;AD151-1))</f>
        <v>4.9497474683071028E-8</v>
      </c>
    </row>
    <row r="151" spans="1:41" ht="14.25" customHeight="1">
      <c r="A151" s="21" t="s">
        <v>484</v>
      </c>
      <c r="B151" s="21" t="s">
        <v>259</v>
      </c>
      <c r="C151" s="21">
        <v>0</v>
      </c>
      <c r="D151" s="21">
        <v>200</v>
      </c>
      <c r="E151" s="21">
        <v>976</v>
      </c>
      <c r="F151" s="21" t="s">
        <v>260</v>
      </c>
      <c r="G151" s="154">
        <v>6.4223999999999998E-4</v>
      </c>
      <c r="H151" s="154">
        <v>1.9871E-5</v>
      </c>
      <c r="I151" s="154">
        <v>-8.2657999999999997E-6</v>
      </c>
      <c r="J151" s="154">
        <v>-3.7749999999999999E-7</v>
      </c>
      <c r="K151" s="154">
        <v>6.5050000000000004E-4</v>
      </c>
      <c r="L151" s="154">
        <v>2.0248999999999999E-5</v>
      </c>
      <c r="M151" s="155">
        <v>1.78</v>
      </c>
      <c r="N151" s="21">
        <v>0</v>
      </c>
      <c r="O151" s="21">
        <v>0</v>
      </c>
      <c r="P151" s="21">
        <v>0</v>
      </c>
      <c r="Q151" s="21">
        <v>1</v>
      </c>
      <c r="R151" s="21">
        <v>6.5050000000000004E-6</v>
      </c>
      <c r="S151" s="21">
        <v>2.0249999999999999E-7</v>
      </c>
      <c r="T151" s="21">
        <v>3</v>
      </c>
      <c r="U151" s="21">
        <v>0</v>
      </c>
      <c r="V151" s="21">
        <v>0</v>
      </c>
      <c r="W151" s="156" t="s">
        <v>486</v>
      </c>
      <c r="X151" s="21" t="s">
        <v>262</v>
      </c>
      <c r="Y151" s="21" t="s">
        <v>263</v>
      </c>
      <c r="Z151" s="21"/>
      <c r="AA151" s="21"/>
      <c r="AB151" s="21"/>
      <c r="AC151" s="21"/>
      <c r="AD151" s="21">
        <v>300</v>
      </c>
      <c r="AE151" s="21">
        <v>150</v>
      </c>
      <c r="AF151" s="21" t="str">
        <f t="shared" ca="1" si="12"/>
        <v>125-&lt;0.2</v>
      </c>
      <c r="AG151" s="21">
        <f t="shared" ca="1" si="13"/>
        <v>200</v>
      </c>
      <c r="AH151" s="21">
        <f t="shared" ca="1" si="14"/>
        <v>976</v>
      </c>
      <c r="AI151" s="154">
        <f t="shared" ca="1" si="15"/>
        <v>-8.2193999999999996E-6</v>
      </c>
      <c r="AJ151" s="154">
        <f t="shared" ca="1" si="16"/>
        <v>-3.8920000000000002E-7</v>
      </c>
      <c r="AK151" s="154">
        <f ca="1">AVERAGE(INDIRECT("K"&amp;AD151):INDIRECT("K"&amp;AD152-1))</f>
        <v>1.1532000000000001E-3</v>
      </c>
      <c r="AL151" s="154">
        <f ca="1">AVERAGE(INDIRECT("L"&amp;AD151):INDIRECT("L"&amp;AD152-1))</f>
        <v>3.5549999999999997E-5</v>
      </c>
      <c r="AM151" s="154">
        <f t="shared" ca="1" si="17"/>
        <v>1.1537478244833229E-3</v>
      </c>
      <c r="AN151" s="21"/>
      <c r="AO151" s="154">
        <f ca="1">STDEV(INDIRECT("K"&amp;AD151):INDIRECT("K"&amp;AD152-1))</f>
        <v>0</v>
      </c>
    </row>
    <row r="152" spans="1:41" ht="14.25" customHeight="1">
      <c r="A152" s="21" t="s">
        <v>487</v>
      </c>
      <c r="B152" s="21" t="s">
        <v>259</v>
      </c>
      <c r="C152" s="21">
        <v>0</v>
      </c>
      <c r="D152" s="21">
        <v>200</v>
      </c>
      <c r="E152" s="21">
        <v>976</v>
      </c>
      <c r="F152" s="21" t="s">
        <v>260</v>
      </c>
      <c r="G152" s="154">
        <v>4.9894999999999996E-4</v>
      </c>
      <c r="H152" s="154">
        <v>1.5848000000000001E-5</v>
      </c>
      <c r="I152" s="154">
        <v>-8.2657999999999997E-6</v>
      </c>
      <c r="J152" s="154">
        <v>-3.7749999999999999E-7</v>
      </c>
      <c r="K152" s="154">
        <v>5.0721999999999996E-4</v>
      </c>
      <c r="L152" s="154">
        <v>1.6225000000000001E-5</v>
      </c>
      <c r="M152" s="155">
        <v>1.83</v>
      </c>
      <c r="N152" s="21">
        <v>0</v>
      </c>
      <c r="O152" s="21">
        <v>0</v>
      </c>
      <c r="P152" s="21">
        <v>0</v>
      </c>
      <c r="Q152" s="21">
        <v>1</v>
      </c>
      <c r="R152" s="21">
        <v>5.0722000000000003E-6</v>
      </c>
      <c r="S152" s="21">
        <v>1.6229999999999999E-7</v>
      </c>
      <c r="T152" s="21">
        <v>3</v>
      </c>
      <c r="U152" s="21">
        <v>0</v>
      </c>
      <c r="V152" s="21">
        <v>0</v>
      </c>
      <c r="W152" s="156" t="s">
        <v>488</v>
      </c>
      <c r="X152" s="21" t="s">
        <v>262</v>
      </c>
      <c r="Y152" s="21" t="s">
        <v>263</v>
      </c>
      <c r="Z152" s="21"/>
      <c r="AA152" s="21"/>
      <c r="AB152" s="21"/>
      <c r="AC152" s="21"/>
      <c r="AD152" s="21">
        <v>302</v>
      </c>
      <c r="AE152" s="21">
        <v>151</v>
      </c>
      <c r="AF152" s="21" t="str">
        <f t="shared" ca="1" si="12"/>
        <v>126-ALL</v>
      </c>
      <c r="AG152" s="21">
        <f t="shared" ca="1" si="13"/>
        <v>200</v>
      </c>
      <c r="AH152" s="21">
        <f t="shared" ca="1" si="14"/>
        <v>976</v>
      </c>
      <c r="AI152" s="154">
        <f t="shared" ca="1" si="15"/>
        <v>-8.2193999999999996E-6</v>
      </c>
      <c r="AJ152" s="154">
        <f t="shared" ca="1" si="16"/>
        <v>-3.8920000000000002E-7</v>
      </c>
      <c r="AK152" s="154">
        <f ca="1">AVERAGE(INDIRECT("K"&amp;AD152):INDIRECT("K"&amp;AD153-1))</f>
        <v>5.3018499999999997E-4</v>
      </c>
      <c r="AL152" s="154">
        <f ca="1">AVERAGE(INDIRECT("L"&amp;AD152):INDIRECT("L"&amp;AD153-1))</f>
        <v>1.82115E-5</v>
      </c>
      <c r="AM152" s="154">
        <f t="shared" ca="1" si="17"/>
        <v>5.304976842147852E-4</v>
      </c>
      <c r="AN152" s="21"/>
      <c r="AO152" s="154">
        <f ca="1">STDEV(INDIRECT("K"&amp;AD152):INDIRECT("K"&amp;AD153-1))</f>
        <v>1.7677669529666035E-7</v>
      </c>
    </row>
    <row r="153" spans="1:41" ht="14.25" customHeight="1">
      <c r="A153" s="21" t="s">
        <v>487</v>
      </c>
      <c r="B153" s="21" t="s">
        <v>259</v>
      </c>
      <c r="C153" s="21">
        <v>0</v>
      </c>
      <c r="D153" s="21">
        <v>200</v>
      </c>
      <c r="E153" s="21">
        <v>976</v>
      </c>
      <c r="F153" s="21" t="s">
        <v>260</v>
      </c>
      <c r="G153" s="154">
        <v>4.9863999999999996E-4</v>
      </c>
      <c r="H153" s="154">
        <v>1.5807999999999998E-5</v>
      </c>
      <c r="I153" s="154">
        <v>-8.2657999999999997E-6</v>
      </c>
      <c r="J153" s="154">
        <v>-3.7749999999999999E-7</v>
      </c>
      <c r="K153" s="154">
        <v>5.0690999999999996E-4</v>
      </c>
      <c r="L153" s="154">
        <v>1.6186000000000001E-5</v>
      </c>
      <c r="M153" s="155">
        <v>1.83</v>
      </c>
      <c r="N153" s="21">
        <v>0</v>
      </c>
      <c r="O153" s="21">
        <v>0</v>
      </c>
      <c r="P153" s="21">
        <v>0</v>
      </c>
      <c r="Q153" s="21">
        <v>1</v>
      </c>
      <c r="R153" s="21">
        <v>5.0691000000000003E-6</v>
      </c>
      <c r="S153" s="21">
        <v>1.6189999999999999E-7</v>
      </c>
      <c r="T153" s="21">
        <v>3</v>
      </c>
      <c r="U153" s="21">
        <v>0</v>
      </c>
      <c r="V153" s="21">
        <v>0</v>
      </c>
      <c r="W153" s="156" t="s">
        <v>489</v>
      </c>
      <c r="X153" s="21" t="s">
        <v>262</v>
      </c>
      <c r="Y153" s="21" t="s">
        <v>263</v>
      </c>
      <c r="Z153" s="21"/>
      <c r="AA153" s="21"/>
      <c r="AB153" s="21"/>
      <c r="AC153" s="21"/>
      <c r="AD153" s="21">
        <v>304</v>
      </c>
      <c r="AE153" s="21">
        <v>152</v>
      </c>
      <c r="AF153" s="21" t="str">
        <f t="shared" ca="1" si="12"/>
        <v>126-0.8</v>
      </c>
      <c r="AG153" s="21">
        <f t="shared" ca="1" si="13"/>
        <v>200</v>
      </c>
      <c r="AH153" s="21">
        <f t="shared" ca="1" si="14"/>
        <v>976</v>
      </c>
      <c r="AI153" s="154">
        <f t="shared" ca="1" si="15"/>
        <v>-8.2193999999999996E-6</v>
      </c>
      <c r="AJ153" s="154">
        <f t="shared" ca="1" si="16"/>
        <v>-3.8920000000000002E-7</v>
      </c>
      <c r="AK153" s="154">
        <f ca="1">AVERAGE(INDIRECT("K"&amp;AD153):INDIRECT("K"&amp;AD154-1))</f>
        <v>9.7440500000000002E-4</v>
      </c>
      <c r="AL153" s="154">
        <f ca="1">AVERAGE(INDIRECT("L"&amp;AD153):INDIRECT("L"&amp;AD154-1))</f>
        <v>3.5927500000000005E-5</v>
      </c>
      <c r="AM153" s="154">
        <f t="shared" ca="1" si="17"/>
        <v>9.7506712039800117E-4</v>
      </c>
      <c r="AN153" s="21"/>
      <c r="AO153" s="154">
        <f ca="1">STDEV(INDIRECT("K"&amp;AD153):INDIRECT("K"&amp;AD154-1))</f>
        <v>3.0405591591024965E-7</v>
      </c>
    </row>
    <row r="154" spans="1:41" ht="14.25" customHeight="1">
      <c r="A154" s="21" t="s">
        <v>490</v>
      </c>
      <c r="B154" s="21" t="s">
        <v>259</v>
      </c>
      <c r="C154" s="21">
        <v>0</v>
      </c>
      <c r="D154" s="21">
        <v>200</v>
      </c>
      <c r="E154" s="21">
        <v>976</v>
      </c>
      <c r="F154" s="21" t="s">
        <v>260</v>
      </c>
      <c r="G154" s="154">
        <v>5.6426000000000002E-4</v>
      </c>
      <c r="H154" s="154">
        <v>1.9114999999999999E-5</v>
      </c>
      <c r="I154" s="154">
        <v>-8.2657999999999997E-6</v>
      </c>
      <c r="J154" s="154">
        <v>-3.7749999999999999E-7</v>
      </c>
      <c r="K154" s="154">
        <v>5.7253000000000002E-4</v>
      </c>
      <c r="L154" s="154">
        <v>1.9493000000000001E-5</v>
      </c>
      <c r="M154" s="155">
        <v>1.95</v>
      </c>
      <c r="N154" s="21">
        <v>0</v>
      </c>
      <c r="O154" s="21">
        <v>0</v>
      </c>
      <c r="P154" s="21">
        <v>0</v>
      </c>
      <c r="Q154" s="21">
        <v>1</v>
      </c>
      <c r="R154" s="21">
        <v>5.7253000000000001E-6</v>
      </c>
      <c r="S154" s="21">
        <v>1.949E-7</v>
      </c>
      <c r="T154" s="21">
        <v>3</v>
      </c>
      <c r="U154" s="21">
        <v>0</v>
      </c>
      <c r="V154" s="21">
        <v>0</v>
      </c>
      <c r="W154" s="156" t="s">
        <v>491</v>
      </c>
      <c r="X154" s="21" t="s">
        <v>262</v>
      </c>
      <c r="Y154" s="21" t="s">
        <v>263</v>
      </c>
      <c r="Z154" s="21"/>
      <c r="AA154" s="21"/>
      <c r="AB154" s="21"/>
      <c r="AC154" s="21"/>
      <c r="AD154" s="21">
        <v>306</v>
      </c>
      <c r="AE154" s="21">
        <v>153</v>
      </c>
      <c r="AF154" s="21" t="str">
        <f t="shared" ca="1" si="12"/>
        <v>126-0.6</v>
      </c>
      <c r="AG154" s="21">
        <f t="shared" ca="1" si="13"/>
        <v>200</v>
      </c>
      <c r="AH154" s="21">
        <f t="shared" ca="1" si="14"/>
        <v>976</v>
      </c>
      <c r="AI154" s="154">
        <f t="shared" ca="1" si="15"/>
        <v>-8.2193999999999996E-6</v>
      </c>
      <c r="AJ154" s="154">
        <f t="shared" ca="1" si="16"/>
        <v>-3.8920000000000002E-7</v>
      </c>
      <c r="AK154" s="154">
        <f ca="1">AVERAGE(INDIRECT("K"&amp;AD154):INDIRECT("K"&amp;AD155-1))</f>
        <v>9.4407999999999992E-4</v>
      </c>
      <c r="AL154" s="154">
        <f ca="1">AVERAGE(INDIRECT("L"&amp;AD154):INDIRECT("L"&amp;AD155-1))</f>
        <v>3.0229499999999999E-5</v>
      </c>
      <c r="AM154" s="154">
        <f t="shared" ca="1" si="17"/>
        <v>9.4456385124048114E-4</v>
      </c>
      <c r="AN154" s="21"/>
      <c r="AO154" s="154">
        <f ca="1">STDEV(INDIRECT("K"&amp;AD154):INDIRECT("K"&amp;AD155-1))</f>
        <v>1.4142135623731293E-7</v>
      </c>
    </row>
    <row r="155" spans="1:41" ht="14.25" customHeight="1">
      <c r="A155" s="21" t="s">
        <v>490</v>
      </c>
      <c r="B155" s="21" t="s">
        <v>259</v>
      </c>
      <c r="C155" s="21">
        <v>0</v>
      </c>
      <c r="D155" s="21">
        <v>200</v>
      </c>
      <c r="E155" s="21">
        <v>976</v>
      </c>
      <c r="F155" s="21" t="s">
        <v>260</v>
      </c>
      <c r="G155" s="154">
        <v>5.6426999999999996E-4</v>
      </c>
      <c r="H155" s="154">
        <v>1.8972000000000001E-5</v>
      </c>
      <c r="I155" s="154">
        <v>-8.2657999999999997E-6</v>
      </c>
      <c r="J155" s="154">
        <v>-3.7749999999999999E-7</v>
      </c>
      <c r="K155" s="154">
        <v>5.7253000000000002E-4</v>
      </c>
      <c r="L155" s="154">
        <v>1.9349000000000001E-5</v>
      </c>
      <c r="M155" s="155">
        <v>1.94</v>
      </c>
      <c r="N155" s="21">
        <v>0</v>
      </c>
      <c r="O155" s="21">
        <v>0</v>
      </c>
      <c r="P155" s="21">
        <v>0</v>
      </c>
      <c r="Q155" s="21">
        <v>1</v>
      </c>
      <c r="R155" s="21">
        <v>5.7253000000000001E-6</v>
      </c>
      <c r="S155" s="21">
        <v>1.9350000000000001E-7</v>
      </c>
      <c r="T155" s="21">
        <v>3</v>
      </c>
      <c r="U155" s="21">
        <v>0</v>
      </c>
      <c r="V155" s="21">
        <v>0</v>
      </c>
      <c r="W155" s="156" t="s">
        <v>492</v>
      </c>
      <c r="X155" s="21" t="s">
        <v>262</v>
      </c>
      <c r="Y155" s="21" t="s">
        <v>263</v>
      </c>
      <c r="Z155" s="21"/>
      <c r="AA155" s="21"/>
      <c r="AB155" s="21"/>
      <c r="AC155" s="21"/>
      <c r="AD155" s="21">
        <v>308</v>
      </c>
      <c r="AE155" s="21">
        <v>154</v>
      </c>
      <c r="AF155" s="21" t="str">
        <f t="shared" ca="1" si="12"/>
        <v>126-0.4</v>
      </c>
      <c r="AG155" s="21">
        <f t="shared" ca="1" si="13"/>
        <v>200</v>
      </c>
      <c r="AH155" s="21">
        <f t="shared" ca="1" si="14"/>
        <v>976</v>
      </c>
      <c r="AI155" s="154">
        <f t="shared" ca="1" si="15"/>
        <v>-8.2193999999999996E-6</v>
      </c>
      <c r="AJ155" s="154">
        <f t="shared" ca="1" si="16"/>
        <v>-3.8920000000000002E-7</v>
      </c>
      <c r="AK155" s="154">
        <f ca="1">AVERAGE(INDIRECT("K"&amp;AD155):INDIRECT("K"&amp;AD156-1))</f>
        <v>3.70675E-4</v>
      </c>
      <c r="AL155" s="154">
        <f ca="1">AVERAGE(INDIRECT("L"&amp;AD155):INDIRECT("L"&amp;AD156-1))</f>
        <v>1.3297E-5</v>
      </c>
      <c r="AM155" s="154">
        <f t="shared" ca="1" si="17"/>
        <v>3.7091342094079042E-4</v>
      </c>
      <c r="AN155" s="21"/>
      <c r="AO155" s="154">
        <f ca="1">STDEV(INDIRECT("K"&amp;AD155):INDIRECT("K"&amp;AD156-1))</f>
        <v>1.0606601717796554E-7</v>
      </c>
    </row>
    <row r="156" spans="1:41" ht="14.25" customHeight="1">
      <c r="A156" s="21" t="s">
        <v>493</v>
      </c>
      <c r="B156" s="21" t="s">
        <v>259</v>
      </c>
      <c r="C156" s="21">
        <v>0</v>
      </c>
      <c r="D156" s="21">
        <v>200</v>
      </c>
      <c r="E156" s="21">
        <v>976</v>
      </c>
      <c r="F156" s="21" t="s">
        <v>260</v>
      </c>
      <c r="G156" s="154">
        <v>9.6566000000000002E-4</v>
      </c>
      <c r="H156" s="154">
        <v>3.1445999999999997E-5</v>
      </c>
      <c r="I156" s="154">
        <v>-8.2657999999999997E-6</v>
      </c>
      <c r="J156" s="154">
        <v>-3.7749999999999999E-7</v>
      </c>
      <c r="K156" s="154">
        <v>9.7393000000000002E-4</v>
      </c>
      <c r="L156" s="154">
        <v>3.1822999999999997E-5</v>
      </c>
      <c r="M156" s="155">
        <v>1.87</v>
      </c>
      <c r="N156" s="21">
        <v>0</v>
      </c>
      <c r="O156" s="21">
        <v>0</v>
      </c>
      <c r="P156" s="21">
        <v>0</v>
      </c>
      <c r="Q156" s="21">
        <v>1</v>
      </c>
      <c r="R156" s="21">
        <v>9.7393000000000001E-6</v>
      </c>
      <c r="S156" s="21">
        <v>3.1819999999999998E-7</v>
      </c>
      <c r="T156" s="21">
        <v>3</v>
      </c>
      <c r="U156" s="21">
        <v>0</v>
      </c>
      <c r="V156" s="21">
        <v>0</v>
      </c>
      <c r="W156" s="156" t="s">
        <v>494</v>
      </c>
      <c r="X156" s="21" t="s">
        <v>262</v>
      </c>
      <c r="Y156" s="21" t="s">
        <v>263</v>
      </c>
      <c r="Z156" s="21"/>
      <c r="AA156" s="21"/>
      <c r="AB156" s="21"/>
      <c r="AC156" s="21"/>
      <c r="AD156" s="21">
        <v>310</v>
      </c>
      <c r="AE156" s="21">
        <v>155</v>
      </c>
      <c r="AF156" s="21" t="str">
        <f t="shared" ca="1" si="12"/>
        <v>126-0.2</v>
      </c>
      <c r="AG156" s="21">
        <f t="shared" ca="1" si="13"/>
        <v>200</v>
      </c>
      <c r="AH156" s="21">
        <f t="shared" ca="1" si="14"/>
        <v>976</v>
      </c>
      <c r="AI156" s="154">
        <f t="shared" ca="1" si="15"/>
        <v>-8.2193999999999996E-6</v>
      </c>
      <c r="AJ156" s="154">
        <f t="shared" ca="1" si="16"/>
        <v>-3.8920000000000002E-7</v>
      </c>
      <c r="AK156" s="154">
        <f ca="1">AVERAGE(INDIRECT("K"&amp;AD156):INDIRECT("K"&amp;AD157-1))</f>
        <v>4.5814E-4</v>
      </c>
      <c r="AL156" s="154">
        <f ca="1">AVERAGE(INDIRECT("L"&amp;AD156):INDIRECT("L"&amp;AD157-1))</f>
        <v>1.5466000000000001E-5</v>
      </c>
      <c r="AM156" s="154">
        <f t="shared" ca="1" si="17"/>
        <v>4.5840097813595469E-4</v>
      </c>
      <c r="AN156" s="21"/>
      <c r="AO156" s="154">
        <f ca="1">STDEV(INDIRECT("K"&amp;AD156):INDIRECT("K"&amp;AD157-1))</f>
        <v>8.4852813742418431E-8</v>
      </c>
    </row>
    <row r="157" spans="1:41" ht="14.25" customHeight="1">
      <c r="A157" s="21" t="s">
        <v>493</v>
      </c>
      <c r="B157" s="21" t="s">
        <v>259</v>
      </c>
      <c r="C157" s="21">
        <v>0</v>
      </c>
      <c r="D157" s="21">
        <v>200</v>
      </c>
      <c r="E157" s="21">
        <v>976</v>
      </c>
      <c r="F157" s="21" t="s">
        <v>260</v>
      </c>
      <c r="G157" s="154">
        <v>9.6524999999999996E-4</v>
      </c>
      <c r="H157" s="154">
        <v>3.1547000000000001E-5</v>
      </c>
      <c r="I157" s="154">
        <v>-8.2657999999999997E-6</v>
      </c>
      <c r="J157" s="154">
        <v>-3.7749999999999999E-7</v>
      </c>
      <c r="K157" s="154">
        <v>9.7351999999999996E-4</v>
      </c>
      <c r="L157" s="154">
        <v>3.1924999999999997E-5</v>
      </c>
      <c r="M157" s="155">
        <v>1.88</v>
      </c>
      <c r="N157" s="21">
        <v>0</v>
      </c>
      <c r="O157" s="21">
        <v>0</v>
      </c>
      <c r="P157" s="21">
        <v>0</v>
      </c>
      <c r="Q157" s="21">
        <v>1</v>
      </c>
      <c r="R157" s="21">
        <v>9.7351999999999996E-6</v>
      </c>
      <c r="S157" s="21">
        <v>3.192E-7</v>
      </c>
      <c r="T157" s="21">
        <v>3</v>
      </c>
      <c r="U157" s="21">
        <v>0</v>
      </c>
      <c r="V157" s="21">
        <v>0</v>
      </c>
      <c r="W157" s="156" t="s">
        <v>495</v>
      </c>
      <c r="X157" s="21" t="s">
        <v>262</v>
      </c>
      <c r="Y157" s="21" t="s">
        <v>263</v>
      </c>
      <c r="Z157" s="21"/>
      <c r="AA157" s="21"/>
      <c r="AB157" s="21"/>
      <c r="AC157" s="21"/>
      <c r="AD157" s="21">
        <v>312</v>
      </c>
      <c r="AE157" s="21">
        <v>156</v>
      </c>
      <c r="AF157" s="21" t="str">
        <f t="shared" ca="1" si="12"/>
        <v>126-&lt;0.2</v>
      </c>
      <c r="AG157" s="21">
        <f t="shared" ca="1" si="13"/>
        <v>200</v>
      </c>
      <c r="AH157" s="21">
        <f t="shared" ca="1" si="14"/>
        <v>976</v>
      </c>
      <c r="AI157" s="154">
        <f t="shared" ca="1" si="15"/>
        <v>-8.2193999999999996E-6</v>
      </c>
      <c r="AJ157" s="154">
        <f t="shared" ca="1" si="16"/>
        <v>-3.8920000000000002E-7</v>
      </c>
      <c r="AK157" s="154">
        <f ca="1">AVERAGE(INDIRECT("K"&amp;AD157):INDIRECT("K"&amp;AD158-1))</f>
        <v>5.2431500000000002E-4</v>
      </c>
      <c r="AL157" s="154">
        <f ca="1">AVERAGE(INDIRECT("L"&amp;AD157):INDIRECT("L"&amp;AD158-1))</f>
        <v>1.6971000000000001E-5</v>
      </c>
      <c r="AM157" s="154">
        <f t="shared" ca="1" si="17"/>
        <v>5.2458958631105136E-4</v>
      </c>
      <c r="AN157" s="21"/>
      <c r="AO157" s="154">
        <f ca="1">STDEV(INDIRECT("K"&amp;AD157):INDIRECT("K"&amp;AD158-1))</f>
        <v>1.2020815280168916E-7</v>
      </c>
    </row>
    <row r="158" spans="1:41" ht="14.25" customHeight="1">
      <c r="A158" s="21" t="s">
        <v>496</v>
      </c>
      <c r="B158" s="21" t="s">
        <v>259</v>
      </c>
      <c r="C158" s="21">
        <v>0</v>
      </c>
      <c r="D158" s="21">
        <v>200</v>
      </c>
      <c r="E158" s="21">
        <v>976</v>
      </c>
      <c r="F158" s="21" t="s">
        <v>260</v>
      </c>
      <c r="G158" s="154">
        <v>5.7729000000000005E-4</v>
      </c>
      <c r="H158" s="154">
        <v>2.9476999999999999E-5</v>
      </c>
      <c r="I158" s="154">
        <v>-8.2657999999999997E-6</v>
      </c>
      <c r="J158" s="154">
        <v>-3.7749999999999999E-7</v>
      </c>
      <c r="K158" s="154">
        <v>5.8556000000000005E-4</v>
      </c>
      <c r="L158" s="154">
        <v>2.9853999999999999E-5</v>
      </c>
      <c r="M158" s="155">
        <v>2.92</v>
      </c>
      <c r="N158" s="21">
        <v>0</v>
      </c>
      <c r="O158" s="21">
        <v>0</v>
      </c>
      <c r="P158" s="21">
        <v>0</v>
      </c>
      <c r="Q158" s="21">
        <v>1</v>
      </c>
      <c r="R158" s="21">
        <v>5.8556000000000003E-6</v>
      </c>
      <c r="S158" s="21">
        <v>2.9849999999999998E-7</v>
      </c>
      <c r="T158" s="21">
        <v>3</v>
      </c>
      <c r="U158" s="21">
        <v>0</v>
      </c>
      <c r="V158" s="21">
        <v>0</v>
      </c>
      <c r="W158" s="156" t="s">
        <v>497</v>
      </c>
      <c r="X158" s="21" t="s">
        <v>262</v>
      </c>
      <c r="Y158" s="21" t="s">
        <v>263</v>
      </c>
      <c r="Z158" s="21"/>
      <c r="AA158" s="21"/>
      <c r="AB158" s="21"/>
      <c r="AC158" s="21"/>
      <c r="AD158" s="21">
        <v>314</v>
      </c>
      <c r="AE158" s="21">
        <v>157</v>
      </c>
      <c r="AF158" s="21" t="str">
        <f t="shared" ca="1" si="12"/>
        <v>127-ALL</v>
      </c>
      <c r="AG158" s="21">
        <f t="shared" ca="1" si="13"/>
        <v>200</v>
      </c>
      <c r="AH158" s="21">
        <f t="shared" ca="1" si="14"/>
        <v>976</v>
      </c>
      <c r="AI158" s="154">
        <f t="shared" ca="1" si="15"/>
        <v>-8.2193999999999996E-6</v>
      </c>
      <c r="AJ158" s="154">
        <f t="shared" ca="1" si="16"/>
        <v>-3.8920000000000002E-7</v>
      </c>
      <c r="AK158" s="154">
        <f ca="1">AVERAGE(INDIRECT("K"&amp;AD158):INDIRECT("K"&amp;AD159-1))</f>
        <v>5.7130000000000006E-4</v>
      </c>
      <c r="AL158" s="154">
        <f ca="1">AVERAGE(INDIRECT("L"&amp;AD158):INDIRECT("L"&amp;AD159-1))</f>
        <v>2.0849E-5</v>
      </c>
      <c r="AM158" s="154">
        <f t="shared" ca="1" si="17"/>
        <v>5.7168030471671841E-4</v>
      </c>
      <c r="AN158" s="21"/>
      <c r="AO158" s="154">
        <f ca="1">STDEV(INDIRECT("K"&amp;AD158):INDIRECT("K"&amp;AD159-1))</f>
        <v>2.8284271247523919E-8</v>
      </c>
    </row>
    <row r="159" spans="1:41" ht="14.25" customHeight="1">
      <c r="A159" s="21" t="s">
        <v>496</v>
      </c>
      <c r="B159" s="21" t="s">
        <v>259</v>
      </c>
      <c r="C159" s="21">
        <v>0</v>
      </c>
      <c r="D159" s="21">
        <v>200</v>
      </c>
      <c r="E159" s="21">
        <v>976</v>
      </c>
      <c r="F159" s="21" t="s">
        <v>260</v>
      </c>
      <c r="G159" s="154">
        <v>5.7722999999999997E-4</v>
      </c>
      <c r="H159" s="154">
        <v>2.9281999999999998E-5</v>
      </c>
      <c r="I159" s="154">
        <v>-8.2657999999999997E-6</v>
      </c>
      <c r="J159" s="154">
        <v>-3.7749999999999999E-7</v>
      </c>
      <c r="K159" s="154">
        <v>5.8549999999999997E-4</v>
      </c>
      <c r="L159" s="154">
        <v>2.9658999999999998E-5</v>
      </c>
      <c r="M159" s="155">
        <v>2.9</v>
      </c>
      <c r="N159" s="21">
        <v>0</v>
      </c>
      <c r="O159" s="21">
        <v>0</v>
      </c>
      <c r="P159" s="21">
        <v>0</v>
      </c>
      <c r="Q159" s="21">
        <v>1</v>
      </c>
      <c r="R159" s="21">
        <v>5.8549999999999998E-6</v>
      </c>
      <c r="S159" s="21">
        <v>2.966E-7</v>
      </c>
      <c r="T159" s="21">
        <v>3</v>
      </c>
      <c r="U159" s="21">
        <v>0</v>
      </c>
      <c r="V159" s="21">
        <v>0</v>
      </c>
      <c r="W159" s="156" t="s">
        <v>498</v>
      </c>
      <c r="X159" s="21" t="s">
        <v>262</v>
      </c>
      <c r="Y159" s="21" t="s">
        <v>263</v>
      </c>
      <c r="Z159" s="21"/>
      <c r="AA159" s="21"/>
      <c r="AB159" s="21"/>
      <c r="AC159" s="21"/>
      <c r="AD159" s="21">
        <v>316</v>
      </c>
      <c r="AE159" s="21">
        <v>158</v>
      </c>
      <c r="AF159" s="21" t="str">
        <f t="shared" ca="1" si="12"/>
        <v>127-0.8</v>
      </c>
      <c r="AG159" s="21">
        <f t="shared" ca="1" si="13"/>
        <v>200</v>
      </c>
      <c r="AH159" s="21">
        <f t="shared" ca="1" si="14"/>
        <v>976</v>
      </c>
      <c r="AI159" s="154">
        <f t="shared" ca="1" si="15"/>
        <v>-8.2193999999999996E-6</v>
      </c>
      <c r="AJ159" s="154">
        <f t="shared" ca="1" si="16"/>
        <v>-3.8920000000000002E-7</v>
      </c>
      <c r="AK159" s="154">
        <f ca="1">AVERAGE(INDIRECT("K"&amp;AD159):INDIRECT("K"&amp;AD160-1))</f>
        <v>1.0127000000000001E-3</v>
      </c>
      <c r="AL159" s="154">
        <f ca="1">AVERAGE(INDIRECT("L"&amp;AD159):INDIRECT("L"&amp;AD160-1))</f>
        <v>4.1950000000000003E-5</v>
      </c>
      <c r="AM159" s="154">
        <f t="shared" ca="1" si="17"/>
        <v>1.0135684942321364E-3</v>
      </c>
      <c r="AN159" s="21"/>
      <c r="AO159" s="154">
        <f ca="1">STDEV(INDIRECT("K"&amp;AD159):INDIRECT("K"&amp;AD160-1))</f>
        <v>1.4142135623723627E-7</v>
      </c>
    </row>
    <row r="160" spans="1:41" ht="14.25" customHeight="1">
      <c r="A160" s="21" t="s">
        <v>499</v>
      </c>
      <c r="B160" s="21" t="s">
        <v>259</v>
      </c>
      <c r="C160" s="21">
        <v>0</v>
      </c>
      <c r="D160" s="21">
        <v>200</v>
      </c>
      <c r="E160" s="21">
        <v>976</v>
      </c>
      <c r="F160" s="21" t="s">
        <v>260</v>
      </c>
      <c r="G160" s="154">
        <v>5.3483000000000003E-4</v>
      </c>
      <c r="H160" s="154">
        <v>3.1062999999999997E-5</v>
      </c>
      <c r="I160" s="154">
        <v>-8.2657999999999997E-6</v>
      </c>
      <c r="J160" s="154">
        <v>-3.7749999999999999E-7</v>
      </c>
      <c r="K160" s="154">
        <v>5.4310000000000003E-4</v>
      </c>
      <c r="L160" s="154">
        <v>3.1440999999999999E-5</v>
      </c>
      <c r="M160" s="155">
        <v>3.31</v>
      </c>
      <c r="N160" s="21">
        <v>0</v>
      </c>
      <c r="O160" s="21">
        <v>0</v>
      </c>
      <c r="P160" s="21">
        <v>0</v>
      </c>
      <c r="Q160" s="21">
        <v>1</v>
      </c>
      <c r="R160" s="21">
        <v>5.4310000000000002E-6</v>
      </c>
      <c r="S160" s="21">
        <v>3.1440000000000001E-7</v>
      </c>
      <c r="T160" s="21">
        <v>3</v>
      </c>
      <c r="U160" s="21">
        <v>0</v>
      </c>
      <c r="V160" s="21">
        <v>0</v>
      </c>
      <c r="W160" s="156" t="s">
        <v>500</v>
      </c>
      <c r="X160" s="21" t="s">
        <v>262</v>
      </c>
      <c r="Y160" s="21" t="s">
        <v>263</v>
      </c>
      <c r="Z160" s="21"/>
      <c r="AA160" s="21"/>
      <c r="AB160" s="21"/>
      <c r="AC160" s="21"/>
      <c r="AD160" s="21">
        <v>318</v>
      </c>
      <c r="AE160" s="21">
        <v>159</v>
      </c>
      <c r="AF160" s="21" t="str">
        <f t="shared" ca="1" si="12"/>
        <v>127-0.6</v>
      </c>
      <c r="AG160" s="21">
        <f t="shared" ca="1" si="13"/>
        <v>200</v>
      </c>
      <c r="AH160" s="21">
        <f t="shared" ca="1" si="14"/>
        <v>976</v>
      </c>
      <c r="AI160" s="154">
        <f t="shared" ca="1" si="15"/>
        <v>-8.2193999999999996E-6</v>
      </c>
      <c r="AJ160" s="154">
        <f t="shared" ca="1" si="16"/>
        <v>-3.8920000000000002E-7</v>
      </c>
      <c r="AK160" s="154">
        <f ca="1">AVERAGE(INDIRECT("K"&amp;AD160):INDIRECT("K"&amp;AD161-1))</f>
        <v>6.7864500000000007E-4</v>
      </c>
      <c r="AL160" s="154">
        <f ca="1">AVERAGE(INDIRECT("L"&amp;AD160):INDIRECT("L"&amp;AD161-1))</f>
        <v>2.4678999999999999E-5</v>
      </c>
      <c r="AM160" s="154">
        <f t="shared" ca="1" si="17"/>
        <v>6.7909357901985796E-4</v>
      </c>
      <c r="AN160" s="21"/>
      <c r="AO160" s="154">
        <f ca="1">STDEV(INDIRECT("K"&amp;AD160):INDIRECT("K"&amp;AD161-1))</f>
        <v>1.4849242404913641E-7</v>
      </c>
    </row>
    <row r="161" spans="1:41" ht="14.25" customHeight="1">
      <c r="A161" s="21" t="s">
        <v>499</v>
      </c>
      <c r="B161" s="21" t="s">
        <v>259</v>
      </c>
      <c r="C161" s="21">
        <v>0</v>
      </c>
      <c r="D161" s="21">
        <v>200</v>
      </c>
      <c r="E161" s="21">
        <v>976</v>
      </c>
      <c r="F161" s="21" t="s">
        <v>260</v>
      </c>
      <c r="G161" s="154">
        <v>5.3490000000000005E-4</v>
      </c>
      <c r="H161" s="154">
        <v>3.1207000000000001E-5</v>
      </c>
      <c r="I161" s="154">
        <v>-8.2657999999999997E-6</v>
      </c>
      <c r="J161" s="154">
        <v>-3.7749999999999999E-7</v>
      </c>
      <c r="K161" s="154">
        <v>5.4317000000000005E-4</v>
      </c>
      <c r="L161" s="154">
        <v>3.1585000000000003E-5</v>
      </c>
      <c r="M161" s="155">
        <v>3.33</v>
      </c>
      <c r="N161" s="21">
        <v>0</v>
      </c>
      <c r="O161" s="21">
        <v>0</v>
      </c>
      <c r="P161" s="21">
        <v>0</v>
      </c>
      <c r="Q161" s="21">
        <v>1</v>
      </c>
      <c r="R161" s="21">
        <v>5.4317E-6</v>
      </c>
      <c r="S161" s="21">
        <v>3.1580000000000001E-7</v>
      </c>
      <c r="T161" s="21">
        <v>3</v>
      </c>
      <c r="U161" s="21">
        <v>0</v>
      </c>
      <c r="V161" s="21">
        <v>0</v>
      </c>
      <c r="W161" s="156" t="s">
        <v>501</v>
      </c>
      <c r="X161" s="21" t="s">
        <v>262</v>
      </c>
      <c r="Y161" s="21" t="s">
        <v>263</v>
      </c>
      <c r="Z161" s="21"/>
      <c r="AA161" s="21"/>
      <c r="AB161" s="21"/>
      <c r="AC161" s="21"/>
      <c r="AD161" s="21">
        <v>320</v>
      </c>
      <c r="AE161" s="21">
        <v>160</v>
      </c>
      <c r="AF161" s="21" t="str">
        <f t="shared" ca="1" si="12"/>
        <v>127-0.4</v>
      </c>
      <c r="AG161" s="21">
        <f t="shared" ca="1" si="13"/>
        <v>200</v>
      </c>
      <c r="AH161" s="21">
        <f t="shared" ca="1" si="14"/>
        <v>976</v>
      </c>
      <c r="AI161" s="154">
        <f t="shared" ca="1" si="15"/>
        <v>-8.2193999999999996E-6</v>
      </c>
      <c r="AJ161" s="154">
        <f t="shared" ca="1" si="16"/>
        <v>-3.8920000000000002E-7</v>
      </c>
      <c r="AK161" s="154">
        <f ca="1">AVERAGE(INDIRECT("K"&amp;AD161):INDIRECT("K"&amp;AD162-1))</f>
        <v>4.8737499999999996E-4</v>
      </c>
      <c r="AL161" s="154">
        <f ca="1">AVERAGE(INDIRECT("L"&amp;AD161):INDIRECT("L"&amp;AD162-1))</f>
        <v>1.7039499999999998E-5</v>
      </c>
      <c r="AM161" s="154">
        <f t="shared" ca="1" si="17"/>
        <v>4.8767277470169481E-4</v>
      </c>
      <c r="AN161" s="21"/>
      <c r="AO161" s="154">
        <f ca="1">STDEV(INDIRECT("K"&amp;AD161):INDIRECT("K"&amp;AD162-1))</f>
        <v>1.4849242404917477E-7</v>
      </c>
    </row>
    <row r="162" spans="1:41" ht="14.25" customHeight="1">
      <c r="A162" s="21" t="s">
        <v>502</v>
      </c>
      <c r="B162" s="21" t="s">
        <v>259</v>
      </c>
      <c r="C162" s="21">
        <v>0</v>
      </c>
      <c r="D162" s="21">
        <v>200</v>
      </c>
      <c r="E162" s="21">
        <v>976</v>
      </c>
      <c r="F162" s="21" t="s">
        <v>260</v>
      </c>
      <c r="G162" s="154">
        <v>5.3337000000000002E-4</v>
      </c>
      <c r="H162" s="154">
        <v>3.1165999999999999E-5</v>
      </c>
      <c r="I162" s="154">
        <v>-8.2657999999999997E-6</v>
      </c>
      <c r="J162" s="154">
        <v>-3.7749999999999999E-7</v>
      </c>
      <c r="K162" s="154">
        <v>5.4162999999999998E-4</v>
      </c>
      <c r="L162" s="154">
        <v>3.1542999999999999E-5</v>
      </c>
      <c r="M162" s="155">
        <v>3.33</v>
      </c>
      <c r="N162" s="21">
        <v>0</v>
      </c>
      <c r="O162" s="21">
        <v>0</v>
      </c>
      <c r="P162" s="21">
        <v>0</v>
      </c>
      <c r="Q162" s="21">
        <v>1</v>
      </c>
      <c r="R162" s="21">
        <v>5.4163000000000001E-6</v>
      </c>
      <c r="S162" s="21">
        <v>3.1539999999999998E-7</v>
      </c>
      <c r="T162" s="21">
        <v>3</v>
      </c>
      <c r="U162" s="21">
        <v>0</v>
      </c>
      <c r="V162" s="21">
        <v>0</v>
      </c>
      <c r="W162" s="156" t="s">
        <v>503</v>
      </c>
      <c r="X162" s="21" t="s">
        <v>262</v>
      </c>
      <c r="Y162" s="21" t="s">
        <v>263</v>
      </c>
      <c r="Z162" s="21"/>
      <c r="AA162" s="21"/>
      <c r="AB162" s="21"/>
      <c r="AC162" s="21"/>
      <c r="AD162" s="21">
        <v>322</v>
      </c>
      <c r="AE162" s="21">
        <v>161</v>
      </c>
      <c r="AF162" s="21" t="str">
        <f t="shared" ca="1" si="12"/>
        <v>127-0.2</v>
      </c>
      <c r="AG162" s="21">
        <f t="shared" ca="1" si="13"/>
        <v>200</v>
      </c>
      <c r="AH162" s="21">
        <f t="shared" ca="1" si="14"/>
        <v>976</v>
      </c>
      <c r="AI162" s="154">
        <f t="shared" ca="1" si="15"/>
        <v>-8.2193999999999996E-6</v>
      </c>
      <c r="AJ162" s="154">
        <f t="shared" ca="1" si="16"/>
        <v>-3.8920000000000002E-7</v>
      </c>
      <c r="AK162" s="154">
        <f ca="1">AVERAGE(INDIRECT("K"&amp;AD162):INDIRECT("K"&amp;AD163-1))</f>
        <v>5.2187000000000002E-4</v>
      </c>
      <c r="AL162" s="154">
        <f ca="1">AVERAGE(INDIRECT("L"&amp;AD162):INDIRECT("L"&amp;AD163-1))</f>
        <v>1.7102E-5</v>
      </c>
      <c r="AM162" s="154">
        <f t="shared" ca="1" si="17"/>
        <v>5.2215014632191767E-4</v>
      </c>
      <c r="AN162" s="21"/>
      <c r="AO162" s="154">
        <f ca="1">STDEV(INDIRECT("K"&amp;AD162):INDIRECT("K"&amp;AD163-1))</f>
        <v>9.8994949366142056E-8</v>
      </c>
    </row>
    <row r="163" spans="1:41" ht="14.25" customHeight="1">
      <c r="A163" s="21" t="s">
        <v>502</v>
      </c>
      <c r="B163" s="21" t="s">
        <v>259</v>
      </c>
      <c r="C163" s="21">
        <v>0</v>
      </c>
      <c r="D163" s="21">
        <v>200</v>
      </c>
      <c r="E163" s="21">
        <v>976</v>
      </c>
      <c r="F163" s="21" t="s">
        <v>260</v>
      </c>
      <c r="G163" s="154">
        <v>5.3328000000000002E-4</v>
      </c>
      <c r="H163" s="154">
        <v>3.0818000000000002E-5</v>
      </c>
      <c r="I163" s="154">
        <v>-8.2657999999999997E-6</v>
      </c>
      <c r="J163" s="154">
        <v>-3.7749999999999999E-7</v>
      </c>
      <c r="K163" s="154">
        <v>5.4155000000000002E-4</v>
      </c>
      <c r="L163" s="154">
        <v>3.1195000000000002E-5</v>
      </c>
      <c r="M163" s="155">
        <v>3.3</v>
      </c>
      <c r="N163" s="21">
        <v>0</v>
      </c>
      <c r="O163" s="21">
        <v>0</v>
      </c>
      <c r="P163" s="21">
        <v>0</v>
      </c>
      <c r="Q163" s="21">
        <v>1</v>
      </c>
      <c r="R163" s="21">
        <v>5.4155000000000001E-6</v>
      </c>
      <c r="S163" s="21">
        <v>3.1199999999999999E-7</v>
      </c>
      <c r="T163" s="21">
        <v>3</v>
      </c>
      <c r="U163" s="21">
        <v>0</v>
      </c>
      <c r="V163" s="21">
        <v>0</v>
      </c>
      <c r="W163" s="156" t="s">
        <v>504</v>
      </c>
      <c r="X163" s="21" t="s">
        <v>262</v>
      </c>
      <c r="Y163" s="21" t="s">
        <v>263</v>
      </c>
      <c r="Z163" s="21"/>
      <c r="AA163" s="21"/>
      <c r="AB163" s="21"/>
      <c r="AC163" s="21"/>
      <c r="AD163" s="21">
        <v>324</v>
      </c>
      <c r="AE163" s="21">
        <v>162</v>
      </c>
      <c r="AF163" s="21" t="str">
        <f t="shared" ca="1" si="12"/>
        <v>127-&lt;0.2</v>
      </c>
      <c r="AG163" s="21">
        <f t="shared" ca="1" si="13"/>
        <v>200</v>
      </c>
      <c r="AH163" s="21">
        <f t="shared" ca="1" si="14"/>
        <v>976</v>
      </c>
      <c r="AI163" s="154">
        <f t="shared" ca="1" si="15"/>
        <v>-8.2193999999999996E-6</v>
      </c>
      <c r="AJ163" s="154">
        <f t="shared" ca="1" si="16"/>
        <v>-3.8920000000000002E-7</v>
      </c>
      <c r="AK163" s="154">
        <f ca="1">AVERAGE(INDIRECT("K"&amp;AD163):INDIRECT("K"&amp;AD164-1))</f>
        <v>9.0087499999999998E-4</v>
      </c>
      <c r="AL163" s="154">
        <f ca="1">AVERAGE(INDIRECT("L"&amp;AD163):INDIRECT("L"&amp;AD164-1))</f>
        <v>2.8348E-5</v>
      </c>
      <c r="AM163" s="154">
        <f t="shared" ca="1" si="17"/>
        <v>9.0132090552089161E-4</v>
      </c>
      <c r="AN163" s="21"/>
      <c r="AO163" s="154">
        <f ca="1">STDEV(INDIRECT("K"&amp;AD163):INDIRECT("K"&amp;AD164-1))</f>
        <v>7.0710678118234816E-9</v>
      </c>
    </row>
    <row r="164" spans="1:41" ht="14.25" customHeight="1">
      <c r="A164" s="21" t="s">
        <v>505</v>
      </c>
      <c r="B164" s="21" t="s">
        <v>259</v>
      </c>
      <c r="C164" s="21">
        <v>0</v>
      </c>
      <c r="D164" s="21">
        <v>200</v>
      </c>
      <c r="E164" s="21">
        <v>976</v>
      </c>
      <c r="F164" s="21" t="s">
        <v>260</v>
      </c>
      <c r="G164" s="154">
        <v>2.765E-4</v>
      </c>
      <c r="H164" s="154">
        <v>1.3906999999999999E-5</v>
      </c>
      <c r="I164" s="154">
        <v>-8.2657999999999997E-6</v>
      </c>
      <c r="J164" s="154">
        <v>-3.7749999999999999E-7</v>
      </c>
      <c r="K164" s="154">
        <v>2.8476E-4</v>
      </c>
      <c r="L164" s="154">
        <v>1.4285E-5</v>
      </c>
      <c r="M164" s="155">
        <v>2.87</v>
      </c>
      <c r="N164" s="21">
        <v>0</v>
      </c>
      <c r="O164" s="21">
        <v>0</v>
      </c>
      <c r="P164" s="21">
        <v>0</v>
      </c>
      <c r="Q164" s="21">
        <v>1</v>
      </c>
      <c r="R164" s="21">
        <v>2.8476000000000001E-6</v>
      </c>
      <c r="S164" s="21">
        <v>1.4280000000000001E-7</v>
      </c>
      <c r="T164" s="21">
        <v>2</v>
      </c>
      <c r="U164" s="21">
        <v>0</v>
      </c>
      <c r="V164" s="21">
        <v>0</v>
      </c>
      <c r="W164" s="156" t="s">
        <v>506</v>
      </c>
      <c r="X164" s="21" t="s">
        <v>262</v>
      </c>
      <c r="Y164" s="21" t="s">
        <v>263</v>
      </c>
      <c r="Z164" s="21"/>
      <c r="AA164" s="21"/>
      <c r="AB164" s="21"/>
      <c r="AC164" s="21"/>
      <c r="AD164" s="21">
        <v>326</v>
      </c>
      <c r="AE164" s="21">
        <v>163</v>
      </c>
      <c r="AF164" s="21" t="str">
        <f t="shared" ca="1" si="12"/>
        <v>128-ALL</v>
      </c>
      <c r="AG164" s="21">
        <f t="shared" ca="1" si="13"/>
        <v>200</v>
      </c>
      <c r="AH164" s="21">
        <f t="shared" ca="1" si="14"/>
        <v>976</v>
      </c>
      <c r="AI164" s="154">
        <f t="shared" ca="1" si="15"/>
        <v>-8.2193999999999996E-6</v>
      </c>
      <c r="AJ164" s="154">
        <f t="shared" ca="1" si="16"/>
        <v>-3.8920000000000002E-7</v>
      </c>
      <c r="AK164" s="154">
        <f ca="1">AVERAGE(INDIRECT("K"&amp;AD164):INDIRECT("K"&amp;AD165-1))</f>
        <v>5.84035E-4</v>
      </c>
      <c r="AL164" s="154">
        <f ca="1">AVERAGE(INDIRECT("L"&amp;AD164):INDIRECT("L"&amp;AD165-1))</f>
        <v>1.9106500000000001E-5</v>
      </c>
      <c r="AM164" s="154">
        <f t="shared" ca="1" si="17"/>
        <v>5.8434744764330917E-4</v>
      </c>
      <c r="AN164" s="21"/>
      <c r="AO164" s="154">
        <f ca="1">STDEV(INDIRECT("K"&amp;AD164):INDIRECT("K"&amp;AD165-1))</f>
        <v>2.1213203435623775E-8</v>
      </c>
    </row>
    <row r="165" spans="1:41" ht="14.25" customHeight="1">
      <c r="A165" s="21" t="s">
        <v>505</v>
      </c>
      <c r="B165" s="21" t="s">
        <v>259</v>
      </c>
      <c r="C165" s="21">
        <v>0</v>
      </c>
      <c r="D165" s="21">
        <v>200</v>
      </c>
      <c r="E165" s="21">
        <v>976</v>
      </c>
      <c r="F165" s="21" t="s">
        <v>260</v>
      </c>
      <c r="G165" s="154">
        <v>2.7643999999999998E-4</v>
      </c>
      <c r="H165" s="154">
        <v>1.3937000000000001E-5</v>
      </c>
      <c r="I165" s="154">
        <v>-8.2657999999999997E-6</v>
      </c>
      <c r="J165" s="154">
        <v>-3.7749999999999999E-7</v>
      </c>
      <c r="K165" s="154">
        <v>2.8469999999999998E-4</v>
      </c>
      <c r="L165" s="154">
        <v>1.4314000000000001E-5</v>
      </c>
      <c r="M165" s="155">
        <v>2.88</v>
      </c>
      <c r="N165" s="21">
        <v>0</v>
      </c>
      <c r="O165" s="21">
        <v>0</v>
      </c>
      <c r="P165" s="21">
        <v>0</v>
      </c>
      <c r="Q165" s="21">
        <v>1</v>
      </c>
      <c r="R165" s="21">
        <v>2.847E-6</v>
      </c>
      <c r="S165" s="21">
        <v>1.431E-7</v>
      </c>
      <c r="T165" s="21">
        <v>2</v>
      </c>
      <c r="U165" s="21">
        <v>0</v>
      </c>
      <c r="V165" s="21">
        <v>0</v>
      </c>
      <c r="W165" s="156" t="s">
        <v>507</v>
      </c>
      <c r="X165" s="21" t="s">
        <v>262</v>
      </c>
      <c r="Y165" s="21" t="s">
        <v>263</v>
      </c>
      <c r="Z165" s="21"/>
      <c r="AA165" s="21"/>
      <c r="AB165" s="21"/>
      <c r="AC165" s="21"/>
      <c r="AD165" s="21">
        <v>328</v>
      </c>
      <c r="AE165" s="21">
        <v>164</v>
      </c>
      <c r="AF165" s="21" t="str">
        <f t="shared" ca="1" si="12"/>
        <v>128-0.8</v>
      </c>
      <c r="AG165" s="21">
        <f t="shared" ca="1" si="13"/>
        <v>200</v>
      </c>
      <c r="AH165" s="21">
        <f t="shared" ca="1" si="14"/>
        <v>976</v>
      </c>
      <c r="AI165" s="154">
        <f t="shared" ca="1" si="15"/>
        <v>-8.2193999999999996E-6</v>
      </c>
      <c r="AJ165" s="154">
        <f t="shared" ca="1" si="16"/>
        <v>-3.8920000000000002E-7</v>
      </c>
      <c r="AK165" s="154">
        <f ca="1">AVERAGE(INDIRECT("K"&amp;AD165):INDIRECT("K"&amp;AD166-1))</f>
        <v>1.7983000000000001E-3</v>
      </c>
      <c r="AL165" s="154">
        <f ca="1">AVERAGE(INDIRECT("L"&amp;AD165):INDIRECT("L"&amp;AD166-1))</f>
        <v>6.0099999999999997E-5</v>
      </c>
      <c r="AM165" s="154">
        <f t="shared" ca="1" si="17"/>
        <v>1.7993040043305633E-3</v>
      </c>
      <c r="AN165" s="21"/>
      <c r="AO165" s="154">
        <f ca="1">STDEV(INDIRECT("K"&amp;AD165):INDIRECT("K"&amp;AD166-1))</f>
        <v>2.8284271247462586E-7</v>
      </c>
    </row>
    <row r="166" spans="1:41" ht="14.25" customHeight="1">
      <c r="A166" s="21" t="s">
        <v>508</v>
      </c>
      <c r="B166" s="21" t="s">
        <v>259</v>
      </c>
      <c r="C166" s="21">
        <v>0</v>
      </c>
      <c r="D166" s="21">
        <v>200</v>
      </c>
      <c r="E166" s="21">
        <v>976</v>
      </c>
      <c r="F166" s="21" t="s">
        <v>260</v>
      </c>
      <c r="G166" s="154">
        <v>3.8156000000000003E-4</v>
      </c>
      <c r="H166" s="154">
        <v>1.7703E-5</v>
      </c>
      <c r="I166" s="154">
        <v>-8.2657999999999997E-6</v>
      </c>
      <c r="J166" s="154">
        <v>-3.7749999999999999E-7</v>
      </c>
      <c r="K166" s="154">
        <v>3.8981999999999998E-4</v>
      </c>
      <c r="L166" s="154">
        <v>1.808E-5</v>
      </c>
      <c r="M166" s="155">
        <v>2.66</v>
      </c>
      <c r="N166" s="21">
        <v>0</v>
      </c>
      <c r="O166" s="21">
        <v>0</v>
      </c>
      <c r="P166" s="21">
        <v>0</v>
      </c>
      <c r="Q166" s="21">
        <v>1</v>
      </c>
      <c r="R166" s="21">
        <v>3.8982000000000002E-6</v>
      </c>
      <c r="S166" s="21">
        <v>1.808E-7</v>
      </c>
      <c r="T166" s="21">
        <v>3</v>
      </c>
      <c r="U166" s="21">
        <v>0</v>
      </c>
      <c r="V166" s="21">
        <v>0</v>
      </c>
      <c r="W166" s="156" t="s">
        <v>509</v>
      </c>
      <c r="X166" s="21" t="s">
        <v>262</v>
      </c>
      <c r="Y166" s="21" t="s">
        <v>263</v>
      </c>
      <c r="Z166" s="21"/>
      <c r="AA166" s="21"/>
      <c r="AB166" s="21"/>
      <c r="AC166" s="21"/>
      <c r="AD166" s="21">
        <v>330</v>
      </c>
      <c r="AE166" s="21">
        <v>165</v>
      </c>
      <c r="AF166" s="21" t="str">
        <f t="shared" ca="1" si="12"/>
        <v>128-0.6</v>
      </c>
      <c r="AG166" s="21">
        <f t="shared" ca="1" si="13"/>
        <v>200</v>
      </c>
      <c r="AH166" s="21">
        <f t="shared" ca="1" si="14"/>
        <v>976</v>
      </c>
      <c r="AI166" s="154">
        <f t="shared" ca="1" si="15"/>
        <v>-8.2193999999999996E-6</v>
      </c>
      <c r="AJ166" s="154">
        <f t="shared" ca="1" si="16"/>
        <v>-3.8920000000000002E-7</v>
      </c>
      <c r="AK166" s="154">
        <f ca="1">AVERAGE(INDIRECT("K"&amp;AD166):INDIRECT("K"&amp;AD167-1))</f>
        <v>9.4047500000000008E-4</v>
      </c>
      <c r="AL166" s="154">
        <f ca="1">AVERAGE(INDIRECT("L"&amp;AD166):INDIRECT("L"&amp;AD167-1))</f>
        <v>2.9736499999999999E-5</v>
      </c>
      <c r="AM166" s="154">
        <f t="shared" ca="1" si="17"/>
        <v>9.4094499576609153E-4</v>
      </c>
      <c r="AN166" s="21"/>
      <c r="AO166" s="154">
        <f ca="1">STDEV(INDIRECT("K"&amp;AD166):INDIRECT("K"&amp;AD167-1))</f>
        <v>6.3639610306794666E-8</v>
      </c>
    </row>
    <row r="167" spans="1:41" ht="14.25" customHeight="1">
      <c r="A167" s="21" t="s">
        <v>508</v>
      </c>
      <c r="B167" s="21" t="s">
        <v>259</v>
      </c>
      <c r="C167" s="21">
        <v>0</v>
      </c>
      <c r="D167" s="21">
        <v>200</v>
      </c>
      <c r="E167" s="21">
        <v>976</v>
      </c>
      <c r="F167" s="21" t="s">
        <v>260</v>
      </c>
      <c r="G167" s="154">
        <v>3.8152999999999999E-4</v>
      </c>
      <c r="H167" s="154">
        <v>1.7504E-5</v>
      </c>
      <c r="I167" s="154">
        <v>-8.2657999999999997E-6</v>
      </c>
      <c r="J167" s="154">
        <v>-3.7749999999999999E-7</v>
      </c>
      <c r="K167" s="154">
        <v>3.8979999999999999E-4</v>
      </c>
      <c r="L167" s="154">
        <v>1.7881E-5</v>
      </c>
      <c r="M167" s="155">
        <v>2.63</v>
      </c>
      <c r="N167" s="21">
        <v>0</v>
      </c>
      <c r="O167" s="21">
        <v>0</v>
      </c>
      <c r="P167" s="21">
        <v>0</v>
      </c>
      <c r="Q167" s="21">
        <v>1</v>
      </c>
      <c r="R167" s="21">
        <v>3.8979999999999998E-6</v>
      </c>
      <c r="S167" s="21">
        <v>1.7880000000000001E-7</v>
      </c>
      <c r="T167" s="21">
        <v>3</v>
      </c>
      <c r="U167" s="21">
        <v>0</v>
      </c>
      <c r="V167" s="21">
        <v>0</v>
      </c>
      <c r="W167" s="156" t="s">
        <v>510</v>
      </c>
      <c r="X167" s="21" t="s">
        <v>262</v>
      </c>
      <c r="Y167" s="21" t="s">
        <v>263</v>
      </c>
      <c r="Z167" s="21"/>
      <c r="AA167" s="21"/>
      <c r="AB167" s="21"/>
      <c r="AC167" s="21"/>
      <c r="AD167" s="21">
        <v>332</v>
      </c>
      <c r="AE167" s="21">
        <v>166</v>
      </c>
      <c r="AF167" s="21" t="str">
        <f t="shared" ca="1" si="12"/>
        <v>128-0.4</v>
      </c>
      <c r="AG167" s="21">
        <f t="shared" ca="1" si="13"/>
        <v>200</v>
      </c>
      <c r="AH167" s="21">
        <f t="shared" ca="1" si="14"/>
        <v>976</v>
      </c>
      <c r="AI167" s="154">
        <f t="shared" ca="1" si="15"/>
        <v>-8.2193999999999996E-6</v>
      </c>
      <c r="AJ167" s="154">
        <f t="shared" ca="1" si="16"/>
        <v>-3.8920000000000002E-7</v>
      </c>
      <c r="AK167" s="154">
        <f ca="1">AVERAGE(INDIRECT("K"&amp;AD167):INDIRECT("K"&amp;AD168-1))</f>
        <v>4.5377999999999998E-4</v>
      </c>
      <c r="AL167" s="154">
        <f ca="1">AVERAGE(INDIRECT("L"&amp;AD167):INDIRECT("L"&amp;AD168-1))</f>
        <v>1.5362500000000001E-5</v>
      </c>
      <c r="AM167" s="154">
        <f t="shared" ca="1" si="17"/>
        <v>4.5403997049406342E-4</v>
      </c>
      <c r="AN167" s="21"/>
      <c r="AO167" s="154">
        <f ca="1">STDEV(INDIRECT("K"&amp;AD167):INDIRECT("K"&amp;AD168-1))</f>
        <v>1.4142135623723628E-8</v>
      </c>
    </row>
    <row r="168" spans="1:41" ht="14.25" customHeight="1">
      <c r="A168" s="21" t="s">
        <v>511</v>
      </c>
      <c r="B168" s="21" t="s">
        <v>259</v>
      </c>
      <c r="C168" s="21">
        <v>0</v>
      </c>
      <c r="D168" s="21">
        <v>200</v>
      </c>
      <c r="E168" s="21">
        <v>976</v>
      </c>
      <c r="F168" s="21" t="s">
        <v>260</v>
      </c>
      <c r="G168" s="154">
        <v>1.315E-3</v>
      </c>
      <c r="H168" s="154">
        <v>6.2700000000000006E-5</v>
      </c>
      <c r="I168" s="154">
        <v>-8.2657999999999997E-6</v>
      </c>
      <c r="J168" s="154">
        <v>-3.7749999999999999E-7</v>
      </c>
      <c r="K168" s="154">
        <v>1.3232000000000001E-3</v>
      </c>
      <c r="L168" s="154">
        <v>6.3100000000000002E-5</v>
      </c>
      <c r="M168" s="155">
        <v>2.73</v>
      </c>
      <c r="N168" s="21">
        <v>0</v>
      </c>
      <c r="O168" s="21">
        <v>0</v>
      </c>
      <c r="P168" s="21">
        <v>0</v>
      </c>
      <c r="Q168" s="21">
        <v>1</v>
      </c>
      <c r="R168" s="21">
        <v>1.3232E-5</v>
      </c>
      <c r="S168" s="21">
        <v>6.3089999999999996E-7</v>
      </c>
      <c r="T168" s="21">
        <v>3</v>
      </c>
      <c r="U168" s="21">
        <v>0</v>
      </c>
      <c r="V168" s="21">
        <v>0</v>
      </c>
      <c r="W168" s="156" t="s">
        <v>512</v>
      </c>
      <c r="X168" s="21" t="s">
        <v>262</v>
      </c>
      <c r="Y168" s="21" t="s">
        <v>263</v>
      </c>
      <c r="Z168" s="21"/>
      <c r="AA168" s="21"/>
      <c r="AB168" s="21"/>
      <c r="AC168" s="21"/>
      <c r="AD168" s="21">
        <v>334</v>
      </c>
      <c r="AE168" s="21">
        <v>167</v>
      </c>
      <c r="AF168" s="21" t="str">
        <f t="shared" ca="1" si="12"/>
        <v>128-0.2</v>
      </c>
      <c r="AG168" s="21">
        <f t="shared" ca="1" si="13"/>
        <v>200</v>
      </c>
      <c r="AH168" s="21">
        <f t="shared" ca="1" si="14"/>
        <v>976</v>
      </c>
      <c r="AI168" s="154">
        <f t="shared" ca="1" si="15"/>
        <v>-8.2193999999999996E-6</v>
      </c>
      <c r="AJ168" s="154">
        <f t="shared" ca="1" si="16"/>
        <v>-3.8920000000000002E-7</v>
      </c>
      <c r="AK168" s="154">
        <f ca="1">AVERAGE(INDIRECT("K"&amp;AD168):INDIRECT("K"&amp;AD169-1))</f>
        <v>4.0167999999999996E-4</v>
      </c>
      <c r="AL168" s="154">
        <f ca="1">AVERAGE(INDIRECT("L"&amp;AD168):INDIRECT("L"&amp;AD169-1))</f>
        <v>1.38735E-5</v>
      </c>
      <c r="AM168" s="154">
        <f t="shared" ca="1" si="17"/>
        <v>4.0191951483132784E-4</v>
      </c>
      <c r="AN168" s="21"/>
      <c r="AO168" s="154">
        <f ca="1">STDEV(INDIRECT("K"&amp;AD168):INDIRECT("K"&amp;AD169-1))</f>
        <v>8.4852813742380103E-8</v>
      </c>
    </row>
    <row r="169" spans="1:41" ht="14.25" customHeight="1">
      <c r="A169" s="21" t="s">
        <v>511</v>
      </c>
      <c r="B169" s="21" t="s">
        <v>259</v>
      </c>
      <c r="C169" s="21">
        <v>0</v>
      </c>
      <c r="D169" s="21">
        <v>200</v>
      </c>
      <c r="E169" s="21">
        <v>976</v>
      </c>
      <c r="F169" s="21" t="s">
        <v>260</v>
      </c>
      <c r="G169" s="154">
        <v>1.3147E-3</v>
      </c>
      <c r="H169" s="154">
        <v>6.2899999999999997E-5</v>
      </c>
      <c r="I169" s="154">
        <v>-8.2657999999999997E-6</v>
      </c>
      <c r="J169" s="154">
        <v>-3.7749999999999999E-7</v>
      </c>
      <c r="K169" s="154">
        <v>1.323E-3</v>
      </c>
      <c r="L169" s="154">
        <v>6.3299999999999994E-5</v>
      </c>
      <c r="M169" s="155">
        <v>2.74</v>
      </c>
      <c r="N169" s="21">
        <v>0</v>
      </c>
      <c r="O169" s="21">
        <v>0</v>
      </c>
      <c r="P169" s="21">
        <v>0</v>
      </c>
      <c r="Q169" s="21">
        <v>1</v>
      </c>
      <c r="R169" s="21">
        <v>1.323E-5</v>
      </c>
      <c r="S169" s="21">
        <v>6.3269999999999999E-7</v>
      </c>
      <c r="T169" s="21">
        <v>3</v>
      </c>
      <c r="U169" s="21">
        <v>0</v>
      </c>
      <c r="V169" s="21">
        <v>0</v>
      </c>
      <c r="W169" s="156" t="s">
        <v>513</v>
      </c>
      <c r="X169" s="21" t="s">
        <v>262</v>
      </c>
      <c r="Y169" s="21" t="s">
        <v>263</v>
      </c>
      <c r="Z169" s="21"/>
      <c r="AA169" s="21"/>
      <c r="AB169" s="21"/>
      <c r="AC169" s="21"/>
      <c r="AD169" s="21">
        <v>336</v>
      </c>
      <c r="AE169" s="21">
        <v>168</v>
      </c>
      <c r="AF169" s="21" t="str">
        <f t="shared" ca="1" si="12"/>
        <v>128-&lt;0.2</v>
      </c>
      <c r="AG169" s="21">
        <f t="shared" ca="1" si="13"/>
        <v>200</v>
      </c>
      <c r="AH169" s="21">
        <f t="shared" ca="1" si="14"/>
        <v>976</v>
      </c>
      <c r="AI169" s="154">
        <f t="shared" ca="1" si="15"/>
        <v>-8.2193999999999996E-6</v>
      </c>
      <c r="AJ169" s="154">
        <f t="shared" ca="1" si="16"/>
        <v>-3.8920000000000002E-7</v>
      </c>
      <c r="AK169" s="154">
        <f ca="1">AVERAGE(INDIRECT("K"&amp;AD169):INDIRECT("K"&amp;AD170-1))</f>
        <v>8.3752000000000002E-4</v>
      </c>
      <c r="AL169" s="154">
        <f ca="1">AVERAGE(INDIRECT("L"&amp;AD169):INDIRECT("L"&amp;AD170-1))</f>
        <v>2.7123499999999999E-5</v>
      </c>
      <c r="AM169" s="154">
        <f t="shared" ca="1" si="17"/>
        <v>8.3795908888933837E-4</v>
      </c>
      <c r="AN169" s="21"/>
      <c r="AO169" s="154">
        <f ca="1">STDEV(INDIRECT("K"&amp;AD169):INDIRECT("K"&amp;AD170-1))</f>
        <v>1.9798989873228411E-7</v>
      </c>
    </row>
    <row r="170" spans="1:41" ht="14.25" customHeight="1">
      <c r="A170" s="21" t="s">
        <v>514</v>
      </c>
      <c r="B170" s="21" t="s">
        <v>259</v>
      </c>
      <c r="C170" s="21">
        <v>0</v>
      </c>
      <c r="D170" s="21">
        <v>200</v>
      </c>
      <c r="E170" s="21">
        <v>976</v>
      </c>
      <c r="F170" s="21" t="s">
        <v>260</v>
      </c>
      <c r="G170" s="154">
        <v>6.5976000000000001E-4</v>
      </c>
      <c r="H170" s="154">
        <v>3.6372999999999999E-5</v>
      </c>
      <c r="I170" s="154">
        <v>-8.2657999999999997E-6</v>
      </c>
      <c r="J170" s="154">
        <v>-3.7749999999999999E-7</v>
      </c>
      <c r="K170" s="154">
        <v>6.6803000000000001E-4</v>
      </c>
      <c r="L170" s="154">
        <v>3.6751000000000001E-5</v>
      </c>
      <c r="M170" s="155">
        <v>3.15</v>
      </c>
      <c r="N170" s="21">
        <v>0</v>
      </c>
      <c r="O170" s="21">
        <v>0</v>
      </c>
      <c r="P170" s="21">
        <v>0</v>
      </c>
      <c r="Q170" s="21">
        <v>1</v>
      </c>
      <c r="R170" s="21">
        <v>6.6803000000000002E-6</v>
      </c>
      <c r="S170" s="21">
        <v>3.6749999999999998E-7</v>
      </c>
      <c r="T170" s="21">
        <v>3</v>
      </c>
      <c r="U170" s="21">
        <v>0</v>
      </c>
      <c r="V170" s="21">
        <v>0</v>
      </c>
      <c r="W170" s="156" t="s">
        <v>515</v>
      </c>
      <c r="X170" s="21" t="s">
        <v>262</v>
      </c>
      <c r="Y170" s="21" t="s">
        <v>263</v>
      </c>
      <c r="Z170" s="21"/>
      <c r="AA170" s="21"/>
      <c r="AB170" s="21"/>
      <c r="AC170" s="21"/>
      <c r="AD170" s="21">
        <v>338</v>
      </c>
      <c r="AE170" s="21">
        <v>169</v>
      </c>
      <c r="AF170" s="21" t="str">
        <f t="shared" ca="1" si="12"/>
        <v>129-ALL</v>
      </c>
      <c r="AG170" s="21">
        <f t="shared" ca="1" si="13"/>
        <v>200</v>
      </c>
      <c r="AH170" s="21">
        <f t="shared" ca="1" si="14"/>
        <v>976</v>
      </c>
      <c r="AI170" s="154">
        <f t="shared" ca="1" si="15"/>
        <v>-8.2193999999999996E-6</v>
      </c>
      <c r="AJ170" s="154">
        <f t="shared" ca="1" si="16"/>
        <v>-3.8920000000000002E-7</v>
      </c>
      <c r="AK170" s="154">
        <f ca="1">AVERAGE(INDIRECT("K"&amp;AD170):INDIRECT("K"&amp;AD171-1))</f>
        <v>3.6952000000000003E-4</v>
      </c>
      <c r="AL170" s="154">
        <f ca="1">AVERAGE(INDIRECT("L"&amp;AD170):INDIRECT("L"&amp;AD171-1))</f>
        <v>1.5517500000000002E-5</v>
      </c>
      <c r="AM170" s="154">
        <f t="shared" ca="1" si="17"/>
        <v>3.6984567485134933E-4</v>
      </c>
      <c r="AN170" s="21"/>
      <c r="AO170" s="154">
        <f ca="1">STDEV(INDIRECT("K"&amp;AD170):INDIRECT("K"&amp;AD171-1))</f>
        <v>1.1313708498982735E-7</v>
      </c>
    </row>
    <row r="171" spans="1:41" ht="14.25" customHeight="1">
      <c r="A171" s="21" t="s">
        <v>514</v>
      </c>
      <c r="B171" s="21" t="s">
        <v>259</v>
      </c>
      <c r="C171" s="21">
        <v>0</v>
      </c>
      <c r="D171" s="21">
        <v>200</v>
      </c>
      <c r="E171" s="21">
        <v>976</v>
      </c>
      <c r="F171" s="21" t="s">
        <v>260</v>
      </c>
      <c r="G171" s="154">
        <v>6.5996000000000002E-4</v>
      </c>
      <c r="H171" s="154">
        <v>3.608E-5</v>
      </c>
      <c r="I171" s="154">
        <v>-8.2657999999999997E-6</v>
      </c>
      <c r="J171" s="154">
        <v>-3.7749999999999999E-7</v>
      </c>
      <c r="K171" s="154">
        <v>6.6823000000000002E-4</v>
      </c>
      <c r="L171" s="154">
        <v>3.6458000000000002E-5</v>
      </c>
      <c r="M171" s="155">
        <v>3.12</v>
      </c>
      <c r="N171" s="21">
        <v>0</v>
      </c>
      <c r="O171" s="21">
        <v>0</v>
      </c>
      <c r="P171" s="21">
        <v>0</v>
      </c>
      <c r="Q171" s="21">
        <v>1</v>
      </c>
      <c r="R171" s="21">
        <v>6.6823000000000004E-6</v>
      </c>
      <c r="S171" s="21">
        <v>3.6460000000000002E-7</v>
      </c>
      <c r="T171" s="21">
        <v>3</v>
      </c>
      <c r="U171" s="21">
        <v>0</v>
      </c>
      <c r="V171" s="21">
        <v>0</v>
      </c>
      <c r="W171" s="156" t="s">
        <v>516</v>
      </c>
      <c r="X171" s="21" t="s">
        <v>262</v>
      </c>
      <c r="Y171" s="21" t="s">
        <v>263</v>
      </c>
      <c r="Z171" s="21"/>
      <c r="AA171" s="21"/>
      <c r="AB171" s="21"/>
      <c r="AC171" s="21"/>
      <c r="AD171" s="21">
        <v>340</v>
      </c>
      <c r="AE171" s="21">
        <v>170</v>
      </c>
      <c r="AF171" s="21" t="str">
        <f t="shared" ca="1" si="12"/>
        <v>129-0.8</v>
      </c>
      <c r="AG171" s="21">
        <f t="shared" ca="1" si="13"/>
        <v>200</v>
      </c>
      <c r="AH171" s="21">
        <f t="shared" ca="1" si="14"/>
        <v>976</v>
      </c>
      <c r="AI171" s="154">
        <f t="shared" ca="1" si="15"/>
        <v>-8.2193999999999996E-6</v>
      </c>
      <c r="AJ171" s="154">
        <f t="shared" ca="1" si="16"/>
        <v>-3.8920000000000002E-7</v>
      </c>
      <c r="AK171" s="154">
        <f ca="1">AVERAGE(INDIRECT("K"&amp;AD171):INDIRECT("K"&amp;AD172-1))</f>
        <v>3.82195E-4</v>
      </c>
      <c r="AL171" s="154">
        <f ca="1">AVERAGE(INDIRECT("L"&amp;AD171):INDIRECT("L"&amp;AD172-1))</f>
        <v>1.9006000000000001E-5</v>
      </c>
      <c r="AM171" s="154">
        <f t="shared" ca="1" si="17"/>
        <v>3.8266727853449923E-4</v>
      </c>
      <c r="AN171" s="21"/>
      <c r="AO171" s="154">
        <f ca="1">STDEV(INDIRECT("K"&amp;AD171):INDIRECT("K"&amp;AD172-1))</f>
        <v>7.071067811861814E-9</v>
      </c>
    </row>
    <row r="172" spans="1:41" ht="14.25" customHeight="1">
      <c r="A172" s="21" t="s">
        <v>517</v>
      </c>
      <c r="B172" s="21" t="s">
        <v>259</v>
      </c>
      <c r="C172" s="21">
        <v>0</v>
      </c>
      <c r="D172" s="21">
        <v>200</v>
      </c>
      <c r="E172" s="21">
        <v>976</v>
      </c>
      <c r="F172" s="21" t="s">
        <v>260</v>
      </c>
      <c r="G172" s="154">
        <v>8.6782000000000005E-4</v>
      </c>
      <c r="H172" s="154">
        <v>6.0902000000000001E-5</v>
      </c>
      <c r="I172" s="154">
        <v>-8.2657999999999997E-6</v>
      </c>
      <c r="J172" s="154">
        <v>-3.7749999999999999E-7</v>
      </c>
      <c r="K172" s="154">
        <v>8.7609000000000005E-4</v>
      </c>
      <c r="L172" s="154">
        <v>6.1279999999999996E-5</v>
      </c>
      <c r="M172" s="155">
        <v>4</v>
      </c>
      <c r="N172" s="21">
        <v>0</v>
      </c>
      <c r="O172" s="21">
        <v>0</v>
      </c>
      <c r="P172" s="21">
        <v>0</v>
      </c>
      <c r="Q172" s="21">
        <v>1</v>
      </c>
      <c r="R172" s="21">
        <v>8.7608999999999994E-6</v>
      </c>
      <c r="S172" s="21">
        <v>6.1279999999999998E-7</v>
      </c>
      <c r="T172" s="21">
        <v>3</v>
      </c>
      <c r="U172" s="21">
        <v>0</v>
      </c>
      <c r="V172" s="21">
        <v>0</v>
      </c>
      <c r="W172" s="156" t="s">
        <v>518</v>
      </c>
      <c r="X172" s="21" t="s">
        <v>262</v>
      </c>
      <c r="Y172" s="21" t="s">
        <v>263</v>
      </c>
      <c r="Z172" s="21"/>
      <c r="AA172" s="21"/>
      <c r="AB172" s="21"/>
      <c r="AC172" s="21"/>
      <c r="AD172" s="21">
        <v>342</v>
      </c>
      <c r="AE172" s="21">
        <v>171</v>
      </c>
      <c r="AF172" s="21" t="str">
        <f t="shared" ca="1" si="12"/>
        <v>129-0.6</v>
      </c>
      <c r="AG172" s="21">
        <f t="shared" ca="1" si="13"/>
        <v>200</v>
      </c>
      <c r="AH172" s="21">
        <f t="shared" ca="1" si="14"/>
        <v>976</v>
      </c>
      <c r="AI172" s="154">
        <f t="shared" ca="1" si="15"/>
        <v>-8.2193999999999996E-6</v>
      </c>
      <c r="AJ172" s="154">
        <f t="shared" ca="1" si="16"/>
        <v>-3.8920000000000002E-7</v>
      </c>
      <c r="AK172" s="154">
        <f ca="1">AVERAGE(INDIRECT("K"&amp;AD172):INDIRECT("K"&amp;AD173-1))</f>
        <v>3.0327499999999999E-4</v>
      </c>
      <c r="AL172" s="154">
        <f ca="1">AVERAGE(INDIRECT("L"&amp;AD172):INDIRECT("L"&amp;AD173-1))</f>
        <v>1.4217500000000001E-5</v>
      </c>
      <c r="AM172" s="154">
        <f t="shared" ca="1" si="17"/>
        <v>3.0360807454883344E-4</v>
      </c>
      <c r="AN172" s="21"/>
      <c r="AO172" s="154">
        <f ca="1">STDEV(INDIRECT("K"&amp;AD172):INDIRECT("K"&amp;AD173-1))</f>
        <v>2.121320343558544E-8</v>
      </c>
    </row>
    <row r="173" spans="1:41" ht="14.25" customHeight="1">
      <c r="A173" s="21" t="s">
        <v>517</v>
      </c>
      <c r="B173" s="21" t="s">
        <v>259</v>
      </c>
      <c r="C173" s="21">
        <v>0</v>
      </c>
      <c r="D173" s="21">
        <v>200</v>
      </c>
      <c r="E173" s="21">
        <v>976</v>
      </c>
      <c r="F173" s="21" t="s">
        <v>260</v>
      </c>
      <c r="G173" s="154">
        <v>8.6740999999999999E-4</v>
      </c>
      <c r="H173" s="154">
        <v>6.0652999999999997E-5</v>
      </c>
      <c r="I173" s="154">
        <v>-8.2657999999999997E-6</v>
      </c>
      <c r="J173" s="154">
        <v>-3.7749999999999999E-7</v>
      </c>
      <c r="K173" s="154">
        <v>8.7567999999999999E-4</v>
      </c>
      <c r="L173" s="154">
        <v>6.1030999999999999E-5</v>
      </c>
      <c r="M173" s="155">
        <v>3.99</v>
      </c>
      <c r="N173" s="21">
        <v>0</v>
      </c>
      <c r="O173" s="21">
        <v>0</v>
      </c>
      <c r="P173" s="21">
        <v>0</v>
      </c>
      <c r="Q173" s="21">
        <v>1</v>
      </c>
      <c r="R173" s="21">
        <v>8.7568000000000006E-6</v>
      </c>
      <c r="S173" s="21">
        <v>6.1030000000000001E-7</v>
      </c>
      <c r="T173" s="21">
        <v>3</v>
      </c>
      <c r="U173" s="21">
        <v>0</v>
      </c>
      <c r="V173" s="21">
        <v>0</v>
      </c>
      <c r="W173" s="156" t="s">
        <v>519</v>
      </c>
      <c r="X173" s="21" t="s">
        <v>262</v>
      </c>
      <c r="Y173" s="21" t="s">
        <v>263</v>
      </c>
      <c r="Z173" s="21"/>
      <c r="AA173" s="21"/>
      <c r="AB173" s="21"/>
      <c r="AC173" s="21"/>
      <c r="AD173" s="21">
        <v>344</v>
      </c>
      <c r="AE173" s="21">
        <v>172</v>
      </c>
      <c r="AF173" s="21" t="str">
        <f t="shared" ca="1" si="12"/>
        <v>129-0.4</v>
      </c>
      <c r="AG173" s="21">
        <f t="shared" ca="1" si="13"/>
        <v>200</v>
      </c>
      <c r="AH173" s="21">
        <f t="shared" ca="1" si="14"/>
        <v>976</v>
      </c>
      <c r="AI173" s="154">
        <f t="shared" ca="1" si="15"/>
        <v>-8.2193999999999996E-6</v>
      </c>
      <c r="AJ173" s="154">
        <f t="shared" ca="1" si="16"/>
        <v>-3.8920000000000002E-7</v>
      </c>
      <c r="AK173" s="154">
        <f ca="1">AVERAGE(INDIRECT("K"&amp;AD173):INDIRECT("K"&amp;AD174-1))</f>
        <v>1.9741000000000002E-4</v>
      </c>
      <c r="AL173" s="154">
        <f ca="1">AVERAGE(INDIRECT("L"&amp;AD173):INDIRECT("L"&amp;AD174-1))</f>
        <v>8.9165000000000001E-6</v>
      </c>
      <c r="AM173" s="154">
        <f t="shared" ca="1" si="17"/>
        <v>1.9761126504389876E-4</v>
      </c>
      <c r="AN173" s="21"/>
      <c r="AO173" s="154">
        <f ca="1">STDEV(INDIRECT("K"&amp;AD173):INDIRECT("K"&amp;AD174-1))</f>
        <v>2.8284271247466424E-8</v>
      </c>
    </row>
    <row r="174" spans="1:41" ht="14.25" customHeight="1">
      <c r="A174" s="21" t="s">
        <v>520</v>
      </c>
      <c r="B174" s="21" t="s">
        <v>259</v>
      </c>
      <c r="C174" s="21">
        <v>0</v>
      </c>
      <c r="D174" s="21">
        <v>200</v>
      </c>
      <c r="E174" s="21">
        <v>976</v>
      </c>
      <c r="F174" s="21" t="s">
        <v>260</v>
      </c>
      <c r="G174" s="154">
        <v>5.7140999999999995E-4</v>
      </c>
      <c r="H174" s="154">
        <v>3.5549000000000001E-5</v>
      </c>
      <c r="I174" s="154">
        <v>-8.2657999999999997E-6</v>
      </c>
      <c r="J174" s="154">
        <v>-3.7749999999999999E-7</v>
      </c>
      <c r="K174" s="154">
        <v>5.7967999999999995E-4</v>
      </c>
      <c r="L174" s="154">
        <v>3.5926000000000001E-5</v>
      </c>
      <c r="M174" s="155">
        <v>3.55</v>
      </c>
      <c r="N174" s="21">
        <v>0</v>
      </c>
      <c r="O174" s="21">
        <v>0</v>
      </c>
      <c r="P174" s="21">
        <v>0</v>
      </c>
      <c r="Q174" s="21">
        <v>1</v>
      </c>
      <c r="R174" s="21">
        <v>5.7968000000000001E-6</v>
      </c>
      <c r="S174" s="21">
        <v>3.5929999999999999E-7</v>
      </c>
      <c r="T174" s="21">
        <v>3</v>
      </c>
      <c r="U174" s="21">
        <v>0</v>
      </c>
      <c r="V174" s="21">
        <v>0</v>
      </c>
      <c r="W174" s="156" t="s">
        <v>521</v>
      </c>
      <c r="X174" s="21" t="s">
        <v>262</v>
      </c>
      <c r="Y174" s="21" t="s">
        <v>263</v>
      </c>
      <c r="Z174" s="21"/>
      <c r="AA174" s="21"/>
      <c r="AB174" s="21"/>
      <c r="AC174" s="21"/>
      <c r="AD174" s="21">
        <v>346</v>
      </c>
      <c r="AE174" s="21">
        <v>173</v>
      </c>
      <c r="AF174" s="21" t="str">
        <f t="shared" ca="1" si="12"/>
        <v>129-0.2</v>
      </c>
      <c r="AG174" s="21">
        <f t="shared" ca="1" si="13"/>
        <v>200</v>
      </c>
      <c r="AH174" s="21">
        <f t="shared" ca="1" si="14"/>
        <v>976</v>
      </c>
      <c r="AI174" s="154">
        <f t="shared" ca="1" si="15"/>
        <v>-8.2193999999999996E-6</v>
      </c>
      <c r="AJ174" s="154">
        <f t="shared" ca="1" si="16"/>
        <v>-3.8920000000000002E-7</v>
      </c>
      <c r="AK174" s="154">
        <f ca="1">AVERAGE(INDIRECT("K"&amp;AD174):INDIRECT("K"&amp;AD175-1))</f>
        <v>3.1500000000000001E-4</v>
      </c>
      <c r="AL174" s="154">
        <f ca="1">AVERAGE(INDIRECT("L"&amp;AD174):INDIRECT("L"&amp;AD175-1))</f>
        <v>1.2213500000000001E-5</v>
      </c>
      <c r="AM174" s="154">
        <f t="shared" ca="1" si="17"/>
        <v>3.1523668819198375E-4</v>
      </c>
      <c r="AN174" s="21"/>
      <c r="AO174" s="154">
        <f ca="1">STDEV(INDIRECT("K"&amp;AD174):INDIRECT("K"&amp;AD175-1))</f>
        <v>1.5556349186103658E-7</v>
      </c>
    </row>
    <row r="175" spans="1:41" ht="14.25" customHeight="1">
      <c r="A175" s="21" t="s">
        <v>520</v>
      </c>
      <c r="B175" s="21" t="s">
        <v>259</v>
      </c>
      <c r="C175" s="21">
        <v>0</v>
      </c>
      <c r="D175" s="21">
        <v>200</v>
      </c>
      <c r="E175" s="21">
        <v>976</v>
      </c>
      <c r="F175" s="21" t="s">
        <v>260</v>
      </c>
      <c r="G175" s="154">
        <v>5.7114000000000004E-4</v>
      </c>
      <c r="H175" s="154">
        <v>3.5544999999999999E-5</v>
      </c>
      <c r="I175" s="154">
        <v>-8.2657999999999997E-6</v>
      </c>
      <c r="J175" s="154">
        <v>-3.7749999999999999E-7</v>
      </c>
      <c r="K175" s="154">
        <v>5.7941000000000004E-4</v>
      </c>
      <c r="L175" s="154">
        <v>3.5923000000000001E-5</v>
      </c>
      <c r="M175" s="155">
        <v>3.55</v>
      </c>
      <c r="N175" s="21">
        <v>0</v>
      </c>
      <c r="O175" s="21">
        <v>0</v>
      </c>
      <c r="P175" s="21">
        <v>0</v>
      </c>
      <c r="Q175" s="21">
        <v>1</v>
      </c>
      <c r="R175" s="21">
        <v>5.7941000000000001E-6</v>
      </c>
      <c r="S175" s="21">
        <v>3.5919999999999999E-7</v>
      </c>
      <c r="T175" s="21">
        <v>3</v>
      </c>
      <c r="U175" s="21">
        <v>0</v>
      </c>
      <c r="V175" s="21">
        <v>0</v>
      </c>
      <c r="W175" s="156" t="s">
        <v>522</v>
      </c>
      <c r="X175" s="21" t="s">
        <v>262</v>
      </c>
      <c r="Y175" s="21" t="s">
        <v>263</v>
      </c>
      <c r="Z175" s="21"/>
      <c r="AA175" s="21"/>
      <c r="AB175" s="21"/>
      <c r="AC175" s="21"/>
      <c r="AD175" s="21">
        <v>348</v>
      </c>
      <c r="AE175" s="21">
        <v>174</v>
      </c>
      <c r="AF175" s="21" t="str">
        <f t="shared" ca="1" si="12"/>
        <v>129-&lt;0.2</v>
      </c>
      <c r="AG175" s="21">
        <f t="shared" ca="1" si="13"/>
        <v>200</v>
      </c>
      <c r="AH175" s="21">
        <f t="shared" ca="1" si="14"/>
        <v>976</v>
      </c>
      <c r="AI175" s="154">
        <f t="shared" ca="1" si="15"/>
        <v>-8.2193999999999996E-6</v>
      </c>
      <c r="AJ175" s="154">
        <f t="shared" ca="1" si="16"/>
        <v>-3.8920000000000002E-7</v>
      </c>
      <c r="AK175" s="154">
        <f ca="1">AVERAGE(INDIRECT("K"&amp;AD175):INDIRECT("K"&amp;AD176-1))</f>
        <v>6.7025000000000006E-4</v>
      </c>
      <c r="AL175" s="154">
        <f ca="1">AVERAGE(INDIRECT("L"&amp;AD175):INDIRECT("L"&amp;AD176-1))</f>
        <v>2.7770999999999999E-5</v>
      </c>
      <c r="AM175" s="154">
        <f t="shared" ca="1" si="17"/>
        <v>6.7082508222412204E-4</v>
      </c>
      <c r="AN175" s="21"/>
      <c r="AO175" s="154">
        <f ca="1">STDEV(INDIRECT("K"&amp;AD175):INDIRECT("K"&amp;AD176-1))</f>
        <v>1.4142135623723628E-8</v>
      </c>
    </row>
    <row r="176" spans="1:41" ht="14.25" customHeight="1">
      <c r="A176" s="21" t="s">
        <v>523</v>
      </c>
      <c r="B176" s="21" t="s">
        <v>259</v>
      </c>
      <c r="C176" s="21">
        <v>0</v>
      </c>
      <c r="D176" s="21">
        <v>200</v>
      </c>
      <c r="E176" s="21">
        <v>976</v>
      </c>
      <c r="F176" s="21" t="s">
        <v>260</v>
      </c>
      <c r="G176" s="154">
        <v>4.3554999999999999E-4</v>
      </c>
      <c r="H176" s="154">
        <v>2.3952999999999999E-5</v>
      </c>
      <c r="I176" s="154">
        <v>-8.2657999999999997E-6</v>
      </c>
      <c r="J176" s="154">
        <v>-3.7749999999999999E-7</v>
      </c>
      <c r="K176" s="154">
        <v>4.4381999999999999E-4</v>
      </c>
      <c r="L176" s="154">
        <v>2.4331000000000001E-5</v>
      </c>
      <c r="M176" s="155">
        <v>3.14</v>
      </c>
      <c r="N176" s="21">
        <v>0</v>
      </c>
      <c r="O176" s="21">
        <v>0</v>
      </c>
      <c r="P176" s="21">
        <v>0</v>
      </c>
      <c r="Q176" s="21">
        <v>1</v>
      </c>
      <c r="R176" s="21">
        <v>4.4382000000000001E-6</v>
      </c>
      <c r="S176" s="21">
        <v>2.4330000000000001E-7</v>
      </c>
      <c r="T176" s="21">
        <v>3</v>
      </c>
      <c r="U176" s="21">
        <v>0</v>
      </c>
      <c r="V176" s="21">
        <v>0</v>
      </c>
      <c r="W176" s="156" t="s">
        <v>524</v>
      </c>
      <c r="X176" s="21" t="s">
        <v>262</v>
      </c>
      <c r="Y176" s="21" t="s">
        <v>263</v>
      </c>
      <c r="Z176" s="21"/>
      <c r="AA176" s="21"/>
      <c r="AB176" s="21"/>
      <c r="AC176" s="21"/>
      <c r="AD176" s="21">
        <v>350</v>
      </c>
      <c r="AE176" s="21">
        <v>175</v>
      </c>
      <c r="AF176" s="21" t="str">
        <f t="shared" ca="1" si="12"/>
        <v>130-ALL</v>
      </c>
      <c r="AG176" s="21">
        <f t="shared" ca="1" si="13"/>
        <v>200</v>
      </c>
      <c r="AH176" s="21">
        <f t="shared" ca="1" si="14"/>
        <v>976</v>
      </c>
      <c r="AI176" s="154">
        <f t="shared" ca="1" si="15"/>
        <v>-8.2193999999999996E-6</v>
      </c>
      <c r="AJ176" s="154">
        <f t="shared" ca="1" si="16"/>
        <v>-3.8920000000000002E-7</v>
      </c>
      <c r="AK176" s="154">
        <f ca="1">AVERAGE(INDIRECT("K"&amp;AD176):INDIRECT("K"&amp;AD177-1))</f>
        <v>1.0245499999999999E-3</v>
      </c>
      <c r="AL176" s="154">
        <f ca="1">AVERAGE(INDIRECT("L"&amp;AD176):INDIRECT("L"&amp;AD177-1))</f>
        <v>3.3649999999999998E-5</v>
      </c>
      <c r="AM176" s="154">
        <f t="shared" ca="1" si="17"/>
        <v>1.0251024460999007E-3</v>
      </c>
      <c r="AN176" s="21"/>
      <c r="AO176" s="154">
        <f ca="1">STDEV(INDIRECT("K"&amp;AD176):INDIRECT("K"&amp;AD177-1))</f>
        <v>2.1213203435593108E-7</v>
      </c>
    </row>
    <row r="177" spans="1:41" ht="14.25" customHeight="1">
      <c r="A177" s="21" t="s">
        <v>523</v>
      </c>
      <c r="B177" s="21" t="s">
        <v>259</v>
      </c>
      <c r="C177" s="21">
        <v>0</v>
      </c>
      <c r="D177" s="21">
        <v>200</v>
      </c>
      <c r="E177" s="21">
        <v>976</v>
      </c>
      <c r="F177" s="21" t="s">
        <v>260</v>
      </c>
      <c r="G177" s="154">
        <v>4.3556999999999998E-4</v>
      </c>
      <c r="H177" s="154">
        <v>2.3971000000000001E-5</v>
      </c>
      <c r="I177" s="154">
        <v>-8.2657999999999997E-6</v>
      </c>
      <c r="J177" s="154">
        <v>-3.7749999999999999E-7</v>
      </c>
      <c r="K177" s="154">
        <v>4.4382999999999998E-4</v>
      </c>
      <c r="L177" s="154">
        <v>2.4348000000000001E-5</v>
      </c>
      <c r="M177" s="155">
        <v>3.14</v>
      </c>
      <c r="N177" s="21">
        <v>0</v>
      </c>
      <c r="O177" s="21">
        <v>0</v>
      </c>
      <c r="P177" s="21">
        <v>0</v>
      </c>
      <c r="Q177" s="21">
        <v>1</v>
      </c>
      <c r="R177" s="21">
        <v>4.4383000000000003E-6</v>
      </c>
      <c r="S177" s="21">
        <v>2.4349999999999998E-7</v>
      </c>
      <c r="T177" s="21">
        <v>3</v>
      </c>
      <c r="U177" s="21">
        <v>0</v>
      </c>
      <c r="V177" s="21">
        <v>0</v>
      </c>
      <c r="W177" s="156" t="s">
        <v>525</v>
      </c>
      <c r="X177" s="21" t="s">
        <v>262</v>
      </c>
      <c r="Y177" s="21" t="s">
        <v>263</v>
      </c>
      <c r="Z177" s="21"/>
      <c r="AA177" s="21"/>
      <c r="AB177" s="21"/>
      <c r="AC177" s="21"/>
      <c r="AD177" s="21">
        <v>352</v>
      </c>
      <c r="AE177" s="21">
        <v>176</v>
      </c>
      <c r="AF177" s="21" t="str">
        <f t="shared" ca="1" si="12"/>
        <v>130-0.8</v>
      </c>
      <c r="AG177" s="21">
        <f t="shared" ca="1" si="13"/>
        <v>200</v>
      </c>
      <c r="AH177" s="21">
        <f t="shared" ca="1" si="14"/>
        <v>976</v>
      </c>
      <c r="AI177" s="154">
        <f t="shared" ca="1" si="15"/>
        <v>-8.2193999999999996E-6</v>
      </c>
      <c r="AJ177" s="154">
        <f t="shared" ca="1" si="16"/>
        <v>-3.8920000000000002E-7</v>
      </c>
      <c r="AK177" s="154">
        <f ca="1">AVERAGE(INDIRECT("K"&amp;AD177):INDIRECT("K"&amp;AD178-1))</f>
        <v>2.67585E-3</v>
      </c>
      <c r="AL177" s="154">
        <f ca="1">AVERAGE(INDIRECT("L"&amp;AD177):INDIRECT("L"&amp;AD178-1))</f>
        <v>9.0199999999999997E-5</v>
      </c>
      <c r="AM177" s="154">
        <f t="shared" ca="1" si="17"/>
        <v>2.6773698404404275E-3</v>
      </c>
      <c r="AN177" s="21"/>
      <c r="AO177" s="154">
        <f ca="1">STDEV(INDIRECT("K"&amp;AD177):INDIRECT("K"&amp;AD178-1))</f>
        <v>2.1213203435593108E-7</v>
      </c>
    </row>
    <row r="178" spans="1:41" ht="14.25" customHeight="1">
      <c r="A178" s="21" t="s">
        <v>526</v>
      </c>
      <c r="B178" s="21" t="s">
        <v>259</v>
      </c>
      <c r="C178" s="21">
        <v>0</v>
      </c>
      <c r="D178" s="21">
        <v>200</v>
      </c>
      <c r="E178" s="21">
        <v>976</v>
      </c>
      <c r="F178" s="21" t="s">
        <v>260</v>
      </c>
      <c r="G178" s="154">
        <v>6.7982999999999997E-4</v>
      </c>
      <c r="H178" s="154">
        <v>3.4717E-5</v>
      </c>
      <c r="I178" s="154">
        <v>-8.2657999999999997E-6</v>
      </c>
      <c r="J178" s="154">
        <v>-3.7749999999999999E-7</v>
      </c>
      <c r="K178" s="154">
        <v>6.8809000000000003E-4</v>
      </c>
      <c r="L178" s="154">
        <v>3.5094E-5</v>
      </c>
      <c r="M178" s="155">
        <v>2.92</v>
      </c>
      <c r="N178" s="21">
        <v>0</v>
      </c>
      <c r="O178" s="21">
        <v>0</v>
      </c>
      <c r="P178" s="21">
        <v>0</v>
      </c>
      <c r="Q178" s="21">
        <v>1</v>
      </c>
      <c r="R178" s="21">
        <v>6.8808999999999996E-6</v>
      </c>
      <c r="S178" s="21">
        <v>3.509E-7</v>
      </c>
      <c r="T178" s="21">
        <v>3</v>
      </c>
      <c r="U178" s="21">
        <v>0</v>
      </c>
      <c r="V178" s="21">
        <v>0</v>
      </c>
      <c r="W178" s="156" t="s">
        <v>527</v>
      </c>
      <c r="X178" s="21" t="s">
        <v>262</v>
      </c>
      <c r="Y178" s="21" t="s">
        <v>263</v>
      </c>
      <c r="Z178" s="21"/>
      <c r="AA178" s="21"/>
      <c r="AB178" s="21"/>
      <c r="AC178" s="21"/>
      <c r="AD178" s="21">
        <v>354</v>
      </c>
      <c r="AE178" s="21">
        <v>177</v>
      </c>
      <c r="AF178" s="21" t="str">
        <f t="shared" ca="1" si="12"/>
        <v>130-0.6</v>
      </c>
      <c r="AG178" s="21">
        <f t="shared" ca="1" si="13"/>
        <v>200</v>
      </c>
      <c r="AH178" s="21">
        <f t="shared" ca="1" si="14"/>
        <v>976</v>
      </c>
      <c r="AI178" s="154">
        <f t="shared" ca="1" si="15"/>
        <v>-8.2193999999999996E-6</v>
      </c>
      <c r="AJ178" s="154">
        <f t="shared" ca="1" si="16"/>
        <v>-3.8920000000000002E-7</v>
      </c>
      <c r="AK178" s="154">
        <f ca="1">AVERAGE(INDIRECT("K"&amp;AD178):INDIRECT("K"&amp;AD179-1))</f>
        <v>1.1708000000000001E-3</v>
      </c>
      <c r="AL178" s="154">
        <f ca="1">AVERAGE(INDIRECT("L"&amp;AD178):INDIRECT("L"&amp;AD179-1))</f>
        <v>3.6900000000000002E-5</v>
      </c>
      <c r="AM178" s="154">
        <f t="shared" ca="1" si="17"/>
        <v>1.1713813426890494E-3</v>
      </c>
      <c r="AN178" s="21"/>
      <c r="AO178" s="154">
        <f ca="1">STDEV(INDIRECT("K"&amp;AD178):INDIRECT("K"&amp;AD179-1))</f>
        <v>1.4142135623723627E-7</v>
      </c>
    </row>
    <row r="179" spans="1:41" ht="14.25" customHeight="1">
      <c r="A179" s="21" t="s">
        <v>526</v>
      </c>
      <c r="B179" s="21" t="s">
        <v>259</v>
      </c>
      <c r="C179" s="21">
        <v>0</v>
      </c>
      <c r="D179" s="21">
        <v>200</v>
      </c>
      <c r="E179" s="21">
        <v>976</v>
      </c>
      <c r="F179" s="21" t="s">
        <v>260</v>
      </c>
      <c r="G179" s="154">
        <v>6.7973999999999997E-4</v>
      </c>
      <c r="H179" s="154">
        <v>3.4325000000000001E-5</v>
      </c>
      <c r="I179" s="154">
        <v>-8.2657999999999997E-6</v>
      </c>
      <c r="J179" s="154">
        <v>-3.7749999999999999E-7</v>
      </c>
      <c r="K179" s="154">
        <v>6.8800999999999997E-4</v>
      </c>
      <c r="L179" s="154">
        <v>3.4702000000000001E-5</v>
      </c>
      <c r="M179" s="155">
        <v>2.89</v>
      </c>
      <c r="N179" s="21">
        <v>0</v>
      </c>
      <c r="O179" s="21">
        <v>0</v>
      </c>
      <c r="P179" s="21">
        <v>0</v>
      </c>
      <c r="Q179" s="21">
        <v>1</v>
      </c>
      <c r="R179" s="21">
        <v>6.8801000000000004E-6</v>
      </c>
      <c r="S179" s="21">
        <v>3.4700000000000002E-7</v>
      </c>
      <c r="T179" s="21">
        <v>3</v>
      </c>
      <c r="U179" s="21">
        <v>0</v>
      </c>
      <c r="V179" s="21">
        <v>0</v>
      </c>
      <c r="W179" s="156" t="s">
        <v>528</v>
      </c>
      <c r="X179" s="21" t="s">
        <v>262</v>
      </c>
      <c r="Y179" s="21" t="s">
        <v>263</v>
      </c>
      <c r="Z179" s="21"/>
      <c r="AA179" s="21"/>
      <c r="AB179" s="21"/>
      <c r="AC179" s="21"/>
      <c r="AD179" s="21">
        <v>356</v>
      </c>
      <c r="AE179" s="21">
        <v>178</v>
      </c>
      <c r="AF179" s="21" t="str">
        <f t="shared" ca="1" si="12"/>
        <v>130-0.4</v>
      </c>
      <c r="AG179" s="21">
        <f t="shared" ca="1" si="13"/>
        <v>200</v>
      </c>
      <c r="AH179" s="21">
        <f t="shared" ca="1" si="14"/>
        <v>976</v>
      </c>
      <c r="AI179" s="154">
        <f t="shared" ca="1" si="15"/>
        <v>-8.2193999999999996E-6</v>
      </c>
      <c r="AJ179" s="154">
        <f t="shared" ca="1" si="16"/>
        <v>-3.8920000000000002E-7</v>
      </c>
      <c r="AK179" s="154">
        <f ca="1">AVERAGE(INDIRECT("K"&amp;AD179):INDIRECT("K"&amp;AD180-1))</f>
        <v>8.0276499999999999E-4</v>
      </c>
      <c r="AL179" s="154">
        <f ca="1">AVERAGE(INDIRECT("L"&amp;AD179):INDIRECT("L"&amp;AD180-1))</f>
        <v>2.6752000000000001E-5</v>
      </c>
      <c r="AM179" s="154">
        <f t="shared" ca="1" si="17"/>
        <v>8.0321062911853944E-4</v>
      </c>
      <c r="AN179" s="21"/>
      <c r="AO179" s="154">
        <f ca="1">STDEV(INDIRECT("K"&amp;AD179):INDIRECT("K"&amp;AD180-1))</f>
        <v>1.6263455967286007E-7</v>
      </c>
    </row>
    <row r="180" spans="1:41" ht="14.25" customHeight="1">
      <c r="A180" s="21" t="s">
        <v>529</v>
      </c>
      <c r="B180" s="21" t="s">
        <v>259</v>
      </c>
      <c r="C180" s="21">
        <v>0</v>
      </c>
      <c r="D180" s="21">
        <v>200</v>
      </c>
      <c r="E180" s="21">
        <v>976</v>
      </c>
      <c r="F180" s="21" t="s">
        <v>260</v>
      </c>
      <c r="G180" s="154">
        <v>1.2451000000000001E-3</v>
      </c>
      <c r="H180" s="154">
        <v>6.1600000000000007E-5</v>
      </c>
      <c r="I180" s="154">
        <v>-8.2657999999999997E-6</v>
      </c>
      <c r="J180" s="154">
        <v>-3.7749999999999999E-7</v>
      </c>
      <c r="K180" s="154">
        <v>1.2534E-3</v>
      </c>
      <c r="L180" s="154">
        <v>6.2000000000000003E-5</v>
      </c>
      <c r="M180" s="155">
        <v>2.83</v>
      </c>
      <c r="N180" s="21">
        <v>0</v>
      </c>
      <c r="O180" s="21">
        <v>0</v>
      </c>
      <c r="P180" s="21">
        <v>0</v>
      </c>
      <c r="Q180" s="21">
        <v>1</v>
      </c>
      <c r="R180" s="21">
        <v>1.2534000000000001E-5</v>
      </c>
      <c r="S180" s="21">
        <v>6.1959999999999996E-7</v>
      </c>
      <c r="T180" s="21">
        <v>3</v>
      </c>
      <c r="U180" s="21">
        <v>0</v>
      </c>
      <c r="V180" s="21">
        <v>0</v>
      </c>
      <c r="W180" s="156" t="s">
        <v>530</v>
      </c>
      <c r="X180" s="21" t="s">
        <v>262</v>
      </c>
      <c r="Y180" s="21" t="s">
        <v>263</v>
      </c>
      <c r="Z180" s="21"/>
      <c r="AA180" s="21"/>
      <c r="AB180" s="21"/>
      <c r="AC180" s="21"/>
      <c r="AD180" s="21">
        <v>358</v>
      </c>
      <c r="AE180" s="21">
        <v>179</v>
      </c>
      <c r="AF180" s="21" t="str">
        <f t="shared" ca="1" si="12"/>
        <v>130-0.2</v>
      </c>
      <c r="AG180" s="21">
        <f t="shared" ca="1" si="13"/>
        <v>200</v>
      </c>
      <c r="AH180" s="21">
        <f t="shared" ca="1" si="14"/>
        <v>976</v>
      </c>
      <c r="AI180" s="154">
        <f t="shared" ca="1" si="15"/>
        <v>-8.2193999999999996E-6</v>
      </c>
      <c r="AJ180" s="154">
        <f t="shared" ca="1" si="16"/>
        <v>-3.8920000000000002E-7</v>
      </c>
      <c r="AK180" s="154">
        <f ca="1">AVERAGE(INDIRECT("K"&amp;AD180):INDIRECT("K"&amp;AD181-1))</f>
        <v>8.1851999999999999E-4</v>
      </c>
      <c r="AL180" s="154">
        <f ca="1">AVERAGE(INDIRECT("L"&amp;AD180):INDIRECT("L"&amp;AD181-1))</f>
        <v>2.7274999999999999E-5</v>
      </c>
      <c r="AM180" s="154">
        <f t="shared" ca="1" si="17"/>
        <v>8.1897430730456979E-4</v>
      </c>
      <c r="AN180" s="21"/>
      <c r="AO180" s="154">
        <f ca="1">STDEV(INDIRECT("K"&amp;AD180):INDIRECT("K"&amp;AD181-1))</f>
        <v>7.0710678118694807E-8</v>
      </c>
    </row>
    <row r="181" spans="1:41" ht="14.25" customHeight="1">
      <c r="A181" s="21" t="s">
        <v>529</v>
      </c>
      <c r="B181" s="21" t="s">
        <v>259</v>
      </c>
      <c r="C181" s="21">
        <v>0</v>
      </c>
      <c r="D181" s="21">
        <v>200</v>
      </c>
      <c r="E181" s="21">
        <v>976</v>
      </c>
      <c r="F181" s="21" t="s">
        <v>260</v>
      </c>
      <c r="G181" s="154">
        <v>1.2451999999999999E-3</v>
      </c>
      <c r="H181" s="154">
        <v>6.1699999999999995E-5</v>
      </c>
      <c r="I181" s="154">
        <v>-8.2657999999999997E-6</v>
      </c>
      <c r="J181" s="154">
        <v>-3.7749999999999999E-7</v>
      </c>
      <c r="K181" s="154">
        <v>1.2535000000000001E-3</v>
      </c>
      <c r="L181" s="154">
        <v>6.2100000000000005E-5</v>
      </c>
      <c r="M181" s="155">
        <v>2.84</v>
      </c>
      <c r="N181" s="21">
        <v>0</v>
      </c>
      <c r="O181" s="21">
        <v>0</v>
      </c>
      <c r="P181" s="21">
        <v>0</v>
      </c>
      <c r="Q181" s="21">
        <v>1</v>
      </c>
      <c r="R181" s="21">
        <v>1.2534999999999999E-5</v>
      </c>
      <c r="S181" s="21">
        <v>6.2079999999999995E-7</v>
      </c>
      <c r="T181" s="21">
        <v>3</v>
      </c>
      <c r="U181" s="21">
        <v>0</v>
      </c>
      <c r="V181" s="21">
        <v>0</v>
      </c>
      <c r="W181" s="156" t="s">
        <v>531</v>
      </c>
      <c r="X181" s="21" t="s">
        <v>262</v>
      </c>
      <c r="Y181" s="21" t="s">
        <v>263</v>
      </c>
      <c r="Z181" s="21"/>
      <c r="AA181" s="21"/>
      <c r="AB181" s="21"/>
      <c r="AC181" s="21"/>
      <c r="AD181" s="21">
        <v>360</v>
      </c>
      <c r="AE181" s="21">
        <v>180</v>
      </c>
      <c r="AF181" s="21" t="str">
        <f t="shared" ca="1" si="12"/>
        <v>130-&lt;0.2</v>
      </c>
      <c r="AG181" s="21">
        <f t="shared" ca="1" si="13"/>
        <v>200</v>
      </c>
      <c r="AH181" s="21">
        <f t="shared" ca="1" si="14"/>
        <v>976</v>
      </c>
      <c r="AI181" s="154">
        <f t="shared" ca="1" si="15"/>
        <v>-8.2193999999999996E-6</v>
      </c>
      <c r="AJ181" s="154">
        <f t="shared" ca="1" si="16"/>
        <v>-3.8920000000000002E-7</v>
      </c>
      <c r="AK181" s="154">
        <f ca="1">AVERAGE(INDIRECT("K"&amp;AD181):INDIRECT("K"&amp;AD182-1))</f>
        <v>2.0244E-3</v>
      </c>
      <c r="AL181" s="154">
        <f ca="1">AVERAGE(INDIRECT("L"&amp;AD181):INDIRECT("L"&amp;AD182-1))</f>
        <v>6.2249999999999995E-5</v>
      </c>
      <c r="AM181" s="154">
        <f t="shared" ca="1" si="17"/>
        <v>2.0253568629997037E-3</v>
      </c>
      <c r="AN181" s="21"/>
      <c r="AO181" s="154">
        <f ca="1">STDEV(INDIRECT("K"&amp;AD181):INDIRECT("K"&amp;AD182-1))</f>
        <v>2.8284271247477923E-7</v>
      </c>
    </row>
    <row r="182" spans="1:41" ht="14.25" customHeight="1">
      <c r="A182" s="21" t="s">
        <v>532</v>
      </c>
      <c r="B182" s="21" t="s">
        <v>259</v>
      </c>
      <c r="C182" s="21">
        <v>0</v>
      </c>
      <c r="D182" s="21">
        <v>200</v>
      </c>
      <c r="E182" s="21">
        <v>976</v>
      </c>
      <c r="F182" s="21" t="s">
        <v>260</v>
      </c>
      <c r="G182" s="154">
        <v>5.0646000000000003E-4</v>
      </c>
      <c r="H182" s="154">
        <v>1.8542E-5</v>
      </c>
      <c r="I182" s="154">
        <v>-8.2193999999999996E-6</v>
      </c>
      <c r="J182" s="154">
        <v>-3.8920000000000002E-7</v>
      </c>
      <c r="K182" s="154">
        <v>5.1468E-4</v>
      </c>
      <c r="L182" s="154">
        <v>1.8930999999999999E-5</v>
      </c>
      <c r="M182" s="155">
        <v>2.11</v>
      </c>
      <c r="N182" s="21">
        <v>0</v>
      </c>
      <c r="O182" s="21">
        <v>0</v>
      </c>
      <c r="P182" s="21">
        <v>0</v>
      </c>
      <c r="Q182" s="21">
        <v>1</v>
      </c>
      <c r="R182" s="21">
        <v>5.1467999999999996E-6</v>
      </c>
      <c r="S182" s="21">
        <v>1.8930000000000001E-7</v>
      </c>
      <c r="T182" s="21">
        <v>3</v>
      </c>
      <c r="U182" s="21">
        <v>0</v>
      </c>
      <c r="V182" s="21">
        <v>0</v>
      </c>
      <c r="W182" s="156" t="s">
        <v>533</v>
      </c>
      <c r="X182" s="21" t="s">
        <v>534</v>
      </c>
      <c r="Y182" s="21" t="s">
        <v>263</v>
      </c>
      <c r="Z182" s="21"/>
      <c r="AA182" s="21"/>
      <c r="AB182" s="21"/>
      <c r="AC182" s="21"/>
      <c r="AD182" s="21">
        <v>362</v>
      </c>
      <c r="AE182" s="21">
        <v>181</v>
      </c>
      <c r="AF182" s="21" t="str">
        <f t="shared" ca="1" si="12"/>
        <v>131-ALL</v>
      </c>
      <c r="AG182" s="21">
        <f t="shared" ca="1" si="13"/>
        <v>200</v>
      </c>
      <c r="AH182" s="21">
        <f t="shared" ca="1" si="14"/>
        <v>976</v>
      </c>
      <c r="AI182" s="154">
        <f t="shared" ca="1" si="15"/>
        <v>-8.2193999999999996E-6</v>
      </c>
      <c r="AJ182" s="154">
        <f t="shared" ca="1" si="16"/>
        <v>-3.8920000000000002E-7</v>
      </c>
      <c r="AK182" s="154">
        <f ca="1">AVERAGE(INDIRECT("K"&amp;AD182):INDIRECT("K"&amp;AD183-1))</f>
        <v>6.8176999999999995E-4</v>
      </c>
      <c r="AL182" s="154">
        <f ca="1">AVERAGE(INDIRECT("L"&amp;AD182):INDIRECT("L"&amp;AD183-1))</f>
        <v>1.9471999999999999E-5</v>
      </c>
      <c r="AM182" s="154">
        <f t="shared" ca="1" si="17"/>
        <v>6.8204801274103857E-4</v>
      </c>
      <c r="AN182" s="21"/>
      <c r="AO182" s="154">
        <f ca="1">STDEV(INDIRECT("K"&amp;AD182):INDIRECT("K"&amp;AD183-1))</f>
        <v>4.2426406871170881E-8</v>
      </c>
    </row>
    <row r="183" spans="1:41" ht="14.25" customHeight="1">
      <c r="A183" s="21" t="s">
        <v>532</v>
      </c>
      <c r="B183" s="21" t="s">
        <v>259</v>
      </c>
      <c r="C183" s="21">
        <v>0</v>
      </c>
      <c r="D183" s="21">
        <v>200</v>
      </c>
      <c r="E183" s="21">
        <v>976</v>
      </c>
      <c r="F183" s="21" t="s">
        <v>260</v>
      </c>
      <c r="G183" s="154">
        <v>5.0650000000000001E-4</v>
      </c>
      <c r="H183" s="154">
        <v>1.8811E-5</v>
      </c>
      <c r="I183" s="154">
        <v>-8.2193999999999996E-6</v>
      </c>
      <c r="J183" s="154">
        <v>-3.8920000000000002E-7</v>
      </c>
      <c r="K183" s="154">
        <v>5.1471999999999998E-4</v>
      </c>
      <c r="L183" s="154">
        <v>1.9201000000000001E-5</v>
      </c>
      <c r="M183" s="155">
        <v>2.14</v>
      </c>
      <c r="N183" s="21">
        <v>0</v>
      </c>
      <c r="O183" s="21">
        <v>0</v>
      </c>
      <c r="P183" s="21">
        <v>0</v>
      </c>
      <c r="Q183" s="21">
        <v>1</v>
      </c>
      <c r="R183" s="21">
        <v>5.1471999999999996E-6</v>
      </c>
      <c r="S183" s="21">
        <v>1.92E-7</v>
      </c>
      <c r="T183" s="21">
        <v>3</v>
      </c>
      <c r="U183" s="21">
        <v>0</v>
      </c>
      <c r="V183" s="21">
        <v>0</v>
      </c>
      <c r="W183" s="156" t="s">
        <v>535</v>
      </c>
      <c r="X183" s="21" t="s">
        <v>534</v>
      </c>
      <c r="Y183" s="21" t="s">
        <v>263</v>
      </c>
      <c r="Z183" s="21"/>
      <c r="AA183" s="21"/>
      <c r="AB183" s="21"/>
      <c r="AC183" s="21"/>
      <c r="AD183" s="21">
        <v>364</v>
      </c>
      <c r="AE183" s="21">
        <v>182</v>
      </c>
      <c r="AF183" s="21" t="str">
        <f t="shared" ca="1" si="12"/>
        <v>131-0.8</v>
      </c>
      <c r="AG183" s="21">
        <f t="shared" ca="1" si="13"/>
        <v>200</v>
      </c>
      <c r="AH183" s="21">
        <f t="shared" ca="1" si="14"/>
        <v>976</v>
      </c>
      <c r="AI183" s="154">
        <f t="shared" ca="1" si="15"/>
        <v>-8.2193999999999996E-6</v>
      </c>
      <c r="AJ183" s="154">
        <f t="shared" ca="1" si="16"/>
        <v>-3.8920000000000002E-7</v>
      </c>
      <c r="AK183" s="154">
        <f ca="1">AVERAGE(INDIRECT("K"&amp;AD183):INDIRECT("K"&amp;AD184-1))</f>
        <v>1.38915E-3</v>
      </c>
      <c r="AL183" s="154">
        <f ca="1">AVERAGE(INDIRECT("L"&amp;AD183):INDIRECT("L"&amp;AD184-1))</f>
        <v>3.6300000000000001E-5</v>
      </c>
      <c r="AM183" s="154">
        <f t="shared" ca="1" si="17"/>
        <v>1.3896241982996698E-3</v>
      </c>
      <c r="AN183" s="21"/>
      <c r="AO183" s="154">
        <f ca="1">STDEV(INDIRECT("K"&amp;AD183):INDIRECT("K"&amp;AD184-1))</f>
        <v>7.0710678118541467E-8</v>
      </c>
    </row>
    <row r="184" spans="1:41" ht="14.25" customHeight="1">
      <c r="A184" s="21" t="s">
        <v>536</v>
      </c>
      <c r="B184" s="21" t="s">
        <v>259</v>
      </c>
      <c r="C184" s="21">
        <v>0</v>
      </c>
      <c r="D184" s="21">
        <v>200</v>
      </c>
      <c r="E184" s="21">
        <v>976</v>
      </c>
      <c r="F184" s="21" t="s">
        <v>260</v>
      </c>
      <c r="G184" s="154">
        <v>1.0303999999999999E-3</v>
      </c>
      <c r="H184" s="154">
        <v>3.7400000000000001E-5</v>
      </c>
      <c r="I184" s="154">
        <v>-8.2193999999999996E-6</v>
      </c>
      <c r="J184" s="154">
        <v>-3.8920000000000002E-7</v>
      </c>
      <c r="K184" s="154">
        <v>1.0386E-3</v>
      </c>
      <c r="L184" s="154">
        <v>3.7700000000000002E-5</v>
      </c>
      <c r="M184" s="155">
        <v>2.08</v>
      </c>
      <c r="N184" s="21">
        <v>0</v>
      </c>
      <c r="O184" s="21">
        <v>0</v>
      </c>
      <c r="P184" s="21">
        <v>0</v>
      </c>
      <c r="Q184" s="21">
        <v>1</v>
      </c>
      <c r="R184" s="21">
        <v>1.0386E-5</v>
      </c>
      <c r="S184" s="21">
        <v>3.7739999999999998E-7</v>
      </c>
      <c r="T184" s="21">
        <v>3</v>
      </c>
      <c r="U184" s="21">
        <v>0</v>
      </c>
      <c r="V184" s="21">
        <v>0</v>
      </c>
      <c r="W184" s="156" t="s">
        <v>537</v>
      </c>
      <c r="X184" s="21" t="s">
        <v>534</v>
      </c>
      <c r="Y184" s="21" t="s">
        <v>263</v>
      </c>
      <c r="Z184" s="21"/>
      <c r="AA184" s="21"/>
      <c r="AB184" s="21"/>
      <c r="AC184" s="21"/>
      <c r="AD184" s="21">
        <v>366</v>
      </c>
      <c r="AE184" s="21">
        <v>183</v>
      </c>
      <c r="AF184" s="21" t="str">
        <f t="shared" ca="1" si="12"/>
        <v>131-0.6</v>
      </c>
      <c r="AG184" s="21">
        <f t="shared" ca="1" si="13"/>
        <v>200</v>
      </c>
      <c r="AH184" s="21">
        <f t="shared" ca="1" si="14"/>
        <v>976</v>
      </c>
      <c r="AI184" s="154">
        <f t="shared" ca="1" si="15"/>
        <v>-8.2193999999999996E-6</v>
      </c>
      <c r="AJ184" s="154">
        <f t="shared" ca="1" si="16"/>
        <v>-3.8920000000000002E-7</v>
      </c>
      <c r="AK184" s="154">
        <f ca="1">AVERAGE(INDIRECT("K"&amp;AD184):INDIRECT("K"&amp;AD185-1))</f>
        <v>7.5263999999999995E-4</v>
      </c>
      <c r="AL184" s="154">
        <f ca="1">AVERAGE(INDIRECT("L"&amp;AD184):INDIRECT("L"&amp;AD185-1))</f>
        <v>2.3244E-5</v>
      </c>
      <c r="AM184" s="154">
        <f t="shared" ca="1" si="17"/>
        <v>7.5299884006285159E-4</v>
      </c>
      <c r="AN184" s="21"/>
      <c r="AO184" s="154">
        <f ca="1">STDEV(INDIRECT("K"&amp;AD184):INDIRECT("K"&amp;AD185-1))</f>
        <v>7.0710678118618137E-8</v>
      </c>
    </row>
    <row r="185" spans="1:41" ht="14.25" customHeight="1">
      <c r="A185" s="21" t="s">
        <v>536</v>
      </c>
      <c r="B185" s="21" t="s">
        <v>259</v>
      </c>
      <c r="C185" s="21">
        <v>0</v>
      </c>
      <c r="D185" s="21">
        <v>200</v>
      </c>
      <c r="E185" s="21">
        <v>976</v>
      </c>
      <c r="F185" s="21" t="s">
        <v>260</v>
      </c>
      <c r="G185" s="154">
        <v>1.0303000000000001E-3</v>
      </c>
      <c r="H185" s="154">
        <v>3.7599999999999999E-5</v>
      </c>
      <c r="I185" s="154">
        <v>-8.2193999999999996E-6</v>
      </c>
      <c r="J185" s="154">
        <v>-3.8920000000000002E-7</v>
      </c>
      <c r="K185" s="154">
        <v>1.0384999999999999E-3</v>
      </c>
      <c r="L185" s="154">
        <v>3.8000000000000002E-5</v>
      </c>
      <c r="M185" s="155">
        <v>2.1</v>
      </c>
      <c r="N185" s="21">
        <v>0</v>
      </c>
      <c r="O185" s="21">
        <v>0</v>
      </c>
      <c r="P185" s="21">
        <v>0</v>
      </c>
      <c r="Q185" s="21">
        <v>1</v>
      </c>
      <c r="R185" s="21">
        <v>1.0385E-5</v>
      </c>
      <c r="S185" s="21">
        <v>3.8019999999999998E-7</v>
      </c>
      <c r="T185" s="21">
        <v>3</v>
      </c>
      <c r="U185" s="21">
        <v>0</v>
      </c>
      <c r="V185" s="21">
        <v>0</v>
      </c>
      <c r="W185" s="156" t="s">
        <v>538</v>
      </c>
      <c r="X185" s="21" t="s">
        <v>534</v>
      </c>
      <c r="Y185" s="21" t="s">
        <v>263</v>
      </c>
      <c r="Z185" s="21"/>
      <c r="AA185" s="21"/>
      <c r="AB185" s="21"/>
      <c r="AC185" s="21"/>
      <c r="AD185" s="21">
        <v>368</v>
      </c>
      <c r="AE185" s="21">
        <v>184</v>
      </c>
      <c r="AF185" s="21" t="str">
        <f t="shared" ca="1" si="12"/>
        <v>131-0.4</v>
      </c>
      <c r="AG185" s="21">
        <f t="shared" ca="1" si="13"/>
        <v>200</v>
      </c>
      <c r="AH185" s="21">
        <f t="shared" ca="1" si="14"/>
        <v>976</v>
      </c>
      <c r="AI185" s="154">
        <f t="shared" ca="1" si="15"/>
        <v>-8.2193999999999996E-6</v>
      </c>
      <c r="AJ185" s="154">
        <f t="shared" ca="1" si="16"/>
        <v>-3.8920000000000002E-7</v>
      </c>
      <c r="AK185" s="154">
        <f ca="1">AVERAGE(INDIRECT("K"&amp;AD185):INDIRECT("K"&amp;AD186-1))</f>
        <v>4.94215E-4</v>
      </c>
      <c r="AL185" s="154">
        <f ca="1">AVERAGE(INDIRECT("L"&amp;AD185):INDIRECT("L"&amp;AD186-1))</f>
        <v>1.4562999999999999E-5</v>
      </c>
      <c r="AM185" s="154">
        <f t="shared" ca="1" si="17"/>
        <v>4.9442951691216813E-4</v>
      </c>
      <c r="AN185" s="21"/>
      <c r="AO185" s="154">
        <f ca="1">STDEV(INDIRECT("K"&amp;AD185):INDIRECT("K"&amp;AD186-1))</f>
        <v>1.3435028842541279E-7</v>
      </c>
    </row>
    <row r="186" spans="1:41" ht="14.25" customHeight="1">
      <c r="A186" s="21" t="s">
        <v>539</v>
      </c>
      <c r="B186" s="21" t="s">
        <v>259</v>
      </c>
      <c r="C186" s="21">
        <v>0</v>
      </c>
      <c r="D186" s="21">
        <v>200</v>
      </c>
      <c r="E186" s="21">
        <v>976</v>
      </c>
      <c r="F186" s="21" t="s">
        <v>260</v>
      </c>
      <c r="G186" s="154">
        <v>5.4980000000000003E-4</v>
      </c>
      <c r="H186" s="154">
        <v>2.0234E-5</v>
      </c>
      <c r="I186" s="154">
        <v>-8.2193999999999996E-6</v>
      </c>
      <c r="J186" s="154">
        <v>-3.8920000000000002E-7</v>
      </c>
      <c r="K186" s="154">
        <v>5.5802E-4</v>
      </c>
      <c r="L186" s="154">
        <v>2.0622999999999999E-5</v>
      </c>
      <c r="M186" s="155">
        <v>2.12</v>
      </c>
      <c r="N186" s="21">
        <v>0</v>
      </c>
      <c r="O186" s="21">
        <v>0</v>
      </c>
      <c r="P186" s="21">
        <v>0</v>
      </c>
      <c r="Q186" s="21">
        <v>1</v>
      </c>
      <c r="R186" s="21">
        <v>5.5802000000000004E-6</v>
      </c>
      <c r="S186" s="21">
        <v>2.0620000000000001E-7</v>
      </c>
      <c r="T186" s="21">
        <v>3</v>
      </c>
      <c r="U186" s="21">
        <v>0</v>
      </c>
      <c r="V186" s="21">
        <v>0</v>
      </c>
      <c r="W186" s="156" t="s">
        <v>540</v>
      </c>
      <c r="X186" s="21" t="s">
        <v>534</v>
      </c>
      <c r="Y186" s="21" t="s">
        <v>263</v>
      </c>
      <c r="Z186" s="21"/>
      <c r="AA186" s="21"/>
      <c r="AB186" s="21"/>
      <c r="AC186" s="21"/>
      <c r="AD186" s="21">
        <v>370</v>
      </c>
      <c r="AE186" s="21">
        <v>185</v>
      </c>
      <c r="AF186" s="21" t="str">
        <f t="shared" ca="1" si="12"/>
        <v>131-0.2</v>
      </c>
      <c r="AG186" s="21">
        <f t="shared" ca="1" si="13"/>
        <v>200</v>
      </c>
      <c r="AH186" s="21">
        <f t="shared" ca="1" si="14"/>
        <v>976</v>
      </c>
      <c r="AI186" s="154">
        <f t="shared" ca="1" si="15"/>
        <v>-8.2193999999999996E-6</v>
      </c>
      <c r="AJ186" s="154">
        <f t="shared" ca="1" si="16"/>
        <v>-3.8920000000000002E-7</v>
      </c>
      <c r="AK186" s="154">
        <f ca="1">AVERAGE(INDIRECT("K"&amp;AD186):INDIRECT("K"&amp;AD187-1))</f>
        <v>4.5441999999999998E-4</v>
      </c>
      <c r="AL186" s="154">
        <f ca="1">AVERAGE(INDIRECT("L"&amp;AD186):INDIRECT("L"&amp;AD187-1))</f>
        <v>1.3513499999999999E-5</v>
      </c>
      <c r="AM186" s="154">
        <f t="shared" ca="1" si="17"/>
        <v>4.5462088720410763E-4</v>
      </c>
      <c r="AN186" s="21"/>
      <c r="AO186" s="154">
        <f ca="1">STDEV(INDIRECT("K"&amp;AD186):INDIRECT("K"&amp;AD187-1))</f>
        <v>1.1313708498982735E-7</v>
      </c>
    </row>
    <row r="187" spans="1:41" ht="14.25" customHeight="1">
      <c r="A187" s="21" t="s">
        <v>539</v>
      </c>
      <c r="B187" s="21" t="s">
        <v>259</v>
      </c>
      <c r="C187" s="21">
        <v>0</v>
      </c>
      <c r="D187" s="21">
        <v>200</v>
      </c>
      <c r="E187" s="21">
        <v>976</v>
      </c>
      <c r="F187" s="21" t="s">
        <v>260</v>
      </c>
      <c r="G187" s="154">
        <v>5.4969000000000003E-4</v>
      </c>
      <c r="H187" s="154">
        <v>2.0295000000000001E-5</v>
      </c>
      <c r="I187" s="154">
        <v>-8.2193999999999996E-6</v>
      </c>
      <c r="J187" s="154">
        <v>-3.8920000000000002E-7</v>
      </c>
      <c r="K187" s="154">
        <v>5.5791E-4</v>
      </c>
      <c r="L187" s="154">
        <v>2.0684000000000001E-5</v>
      </c>
      <c r="M187" s="155">
        <v>2.12</v>
      </c>
      <c r="N187" s="21">
        <v>0</v>
      </c>
      <c r="O187" s="21">
        <v>0</v>
      </c>
      <c r="P187" s="21">
        <v>0</v>
      </c>
      <c r="Q187" s="21">
        <v>1</v>
      </c>
      <c r="R187" s="21">
        <v>5.5790999999999997E-6</v>
      </c>
      <c r="S187" s="21">
        <v>2.068E-7</v>
      </c>
      <c r="T187" s="21">
        <v>3</v>
      </c>
      <c r="U187" s="21">
        <v>0</v>
      </c>
      <c r="V187" s="21">
        <v>0</v>
      </c>
      <c r="W187" s="156" t="s">
        <v>541</v>
      </c>
      <c r="X187" s="21" t="s">
        <v>534</v>
      </c>
      <c r="Y187" s="21" t="s">
        <v>263</v>
      </c>
      <c r="Z187" s="21"/>
      <c r="AA187" s="21"/>
      <c r="AB187" s="21"/>
      <c r="AC187" s="21"/>
      <c r="AD187" s="21">
        <v>372</v>
      </c>
      <c r="AE187" s="21">
        <v>186</v>
      </c>
      <c r="AF187" s="21" t="str">
        <f t="shared" ca="1" si="12"/>
        <v>131-&lt;0.2</v>
      </c>
      <c r="AG187" s="21">
        <f t="shared" ca="1" si="13"/>
        <v>200</v>
      </c>
      <c r="AH187" s="21">
        <f t="shared" ca="1" si="14"/>
        <v>976</v>
      </c>
      <c r="AI187" s="154">
        <f t="shared" ca="1" si="15"/>
        <v>-8.2193999999999996E-6</v>
      </c>
      <c r="AJ187" s="154">
        <f t="shared" ca="1" si="16"/>
        <v>-3.8920000000000002E-7</v>
      </c>
      <c r="AK187" s="154">
        <f ca="1">AVERAGE(INDIRECT("K"&amp;AD187):INDIRECT("K"&amp;AD188-1))</f>
        <v>1.2700999999999999E-3</v>
      </c>
      <c r="AL187" s="154">
        <f ca="1">AVERAGE(INDIRECT("L"&amp;AD187):INDIRECT("L"&amp;AD188-1))</f>
        <v>3.5549999999999997E-5</v>
      </c>
      <c r="AM187" s="154">
        <f t="shared" ca="1" si="17"/>
        <v>1.2705974234587445E-3</v>
      </c>
      <c r="AN187" s="21"/>
      <c r="AO187" s="154">
        <f ca="1">STDEV(INDIRECT("K"&amp;AD187):INDIRECT("K"&amp;AD188-1))</f>
        <v>0</v>
      </c>
    </row>
    <row r="188" spans="1:41" ht="14.25" customHeight="1">
      <c r="A188" s="21" t="s">
        <v>542</v>
      </c>
      <c r="B188" s="21" t="s">
        <v>259</v>
      </c>
      <c r="C188" s="21">
        <v>0</v>
      </c>
      <c r="D188" s="21">
        <v>200</v>
      </c>
      <c r="E188" s="21">
        <v>976</v>
      </c>
      <c r="F188" s="21" t="s">
        <v>260</v>
      </c>
      <c r="G188" s="154">
        <v>5.4918000000000002E-4</v>
      </c>
      <c r="H188" s="154">
        <v>1.961E-5</v>
      </c>
      <c r="I188" s="154">
        <v>-8.2193999999999996E-6</v>
      </c>
      <c r="J188" s="154">
        <v>-3.8920000000000002E-7</v>
      </c>
      <c r="K188" s="154">
        <v>5.574E-4</v>
      </c>
      <c r="L188" s="154">
        <v>1.9998999999999999E-5</v>
      </c>
      <c r="M188" s="155">
        <v>2.0499999999999998</v>
      </c>
      <c r="N188" s="21">
        <v>0</v>
      </c>
      <c r="O188" s="21">
        <v>0</v>
      </c>
      <c r="P188" s="21">
        <v>0</v>
      </c>
      <c r="Q188" s="21">
        <v>1</v>
      </c>
      <c r="R188" s="21">
        <v>5.5740000000000003E-6</v>
      </c>
      <c r="S188" s="21">
        <v>1.9999999999999999E-7</v>
      </c>
      <c r="T188" s="21">
        <v>3</v>
      </c>
      <c r="U188" s="21">
        <v>0</v>
      </c>
      <c r="V188" s="21">
        <v>0</v>
      </c>
      <c r="W188" s="156" t="s">
        <v>543</v>
      </c>
      <c r="X188" s="21" t="s">
        <v>534</v>
      </c>
      <c r="Y188" s="21" t="s">
        <v>263</v>
      </c>
      <c r="Z188" s="21"/>
      <c r="AA188" s="21"/>
      <c r="AB188" s="21"/>
      <c r="AC188" s="21"/>
      <c r="AD188" s="21">
        <v>374</v>
      </c>
      <c r="AE188" s="21">
        <v>187</v>
      </c>
      <c r="AF188" s="21" t="str">
        <f t="shared" ca="1" si="12"/>
        <v>132-ALL</v>
      </c>
      <c r="AG188" s="21">
        <f t="shared" ca="1" si="13"/>
        <v>200</v>
      </c>
      <c r="AH188" s="21">
        <f t="shared" ca="1" si="14"/>
        <v>976</v>
      </c>
      <c r="AI188" s="154">
        <f t="shared" ca="1" si="15"/>
        <v>-8.2193999999999996E-6</v>
      </c>
      <c r="AJ188" s="154">
        <f t="shared" ca="1" si="16"/>
        <v>-3.8920000000000002E-7</v>
      </c>
      <c r="AK188" s="154">
        <f ca="1">AVERAGE(INDIRECT("K"&amp;AD188):INDIRECT("K"&amp;AD189-1))</f>
        <v>3.4588499999999999E-4</v>
      </c>
      <c r="AL188" s="154">
        <f ca="1">AVERAGE(INDIRECT("L"&amp;AD188):INDIRECT("L"&amp;AD189-1))</f>
        <v>1.3694499999999999E-5</v>
      </c>
      <c r="AM188" s="154">
        <f t="shared" ca="1" si="17"/>
        <v>3.4615599453895055E-4</v>
      </c>
      <c r="AN188" s="21"/>
      <c r="AO188" s="154">
        <f ca="1">STDEV(INDIRECT("K"&amp;AD188):INDIRECT("K"&amp;AD189-1))</f>
        <v>2.3334523779155485E-7</v>
      </c>
    </row>
    <row r="189" spans="1:41" ht="14.25" customHeight="1">
      <c r="A189" s="21" t="s">
        <v>542</v>
      </c>
      <c r="B189" s="21" t="s">
        <v>259</v>
      </c>
      <c r="C189" s="21">
        <v>0</v>
      </c>
      <c r="D189" s="21">
        <v>200</v>
      </c>
      <c r="E189" s="21">
        <v>976</v>
      </c>
      <c r="F189" s="21" t="s">
        <v>260</v>
      </c>
      <c r="G189" s="154">
        <v>5.4909999999999996E-4</v>
      </c>
      <c r="H189" s="154">
        <v>1.942E-5</v>
      </c>
      <c r="I189" s="154">
        <v>-8.2193999999999996E-6</v>
      </c>
      <c r="J189" s="154">
        <v>-3.8920000000000002E-7</v>
      </c>
      <c r="K189" s="154">
        <v>5.5732000000000004E-4</v>
      </c>
      <c r="L189" s="154">
        <v>1.9809999999999998E-5</v>
      </c>
      <c r="M189" s="155">
        <v>2.04</v>
      </c>
      <c r="N189" s="21">
        <v>0</v>
      </c>
      <c r="O189" s="21">
        <v>0</v>
      </c>
      <c r="P189" s="21">
        <v>0</v>
      </c>
      <c r="Q189" s="21">
        <v>1</v>
      </c>
      <c r="R189" s="21">
        <v>5.5732000000000003E-6</v>
      </c>
      <c r="S189" s="21">
        <v>1.9810000000000001E-7</v>
      </c>
      <c r="T189" s="21">
        <v>3</v>
      </c>
      <c r="U189" s="21">
        <v>0</v>
      </c>
      <c r="V189" s="21">
        <v>0</v>
      </c>
      <c r="W189" s="156" t="s">
        <v>544</v>
      </c>
      <c r="X189" s="21" t="s">
        <v>534</v>
      </c>
      <c r="Y189" s="21" t="s">
        <v>263</v>
      </c>
      <c r="Z189" s="21"/>
      <c r="AA189" s="21"/>
      <c r="AB189" s="21"/>
      <c r="AC189" s="21"/>
      <c r="AD189" s="21">
        <v>376</v>
      </c>
      <c r="AE189" s="21">
        <v>188</v>
      </c>
      <c r="AF189" s="21" t="str">
        <f t="shared" ca="1" si="12"/>
        <v>132-0.8</v>
      </c>
      <c r="AG189" s="21">
        <f t="shared" ca="1" si="13"/>
        <v>200</v>
      </c>
      <c r="AH189" s="21">
        <f t="shared" ca="1" si="14"/>
        <v>976</v>
      </c>
      <c r="AI189" s="154">
        <f t="shared" ca="1" si="15"/>
        <v>-8.2193999999999996E-6</v>
      </c>
      <c r="AJ189" s="154">
        <f t="shared" ca="1" si="16"/>
        <v>-3.8920000000000002E-7</v>
      </c>
      <c r="AK189" s="154">
        <f ca="1">AVERAGE(INDIRECT("K"&amp;AD189):INDIRECT("K"&amp;AD190-1))</f>
        <v>4.9456499999999998E-4</v>
      </c>
      <c r="AL189" s="154">
        <f ca="1">AVERAGE(INDIRECT("L"&amp;AD189):INDIRECT("L"&amp;AD190-1))</f>
        <v>2.2236000000000002E-5</v>
      </c>
      <c r="AM189" s="154">
        <f t="shared" ca="1" si="17"/>
        <v>4.9506462095467898E-4</v>
      </c>
      <c r="AN189" s="21"/>
      <c r="AO189" s="154">
        <f ca="1">STDEV(INDIRECT("K"&amp;AD189):INDIRECT("K"&amp;AD190-1))</f>
        <v>7.0710678118234816E-9</v>
      </c>
    </row>
    <row r="190" spans="1:41" ht="14.25" customHeight="1">
      <c r="A190" s="21" t="s">
        <v>545</v>
      </c>
      <c r="B190" s="21" t="s">
        <v>259</v>
      </c>
      <c r="C190" s="21">
        <v>0</v>
      </c>
      <c r="D190" s="21">
        <v>200</v>
      </c>
      <c r="E190" s="21">
        <v>976</v>
      </c>
      <c r="F190" s="21" t="s">
        <v>260</v>
      </c>
      <c r="G190" s="154">
        <v>5.3720000000000005E-4</v>
      </c>
      <c r="H190" s="154">
        <v>1.9488999999999999E-5</v>
      </c>
      <c r="I190" s="154">
        <v>-8.2193999999999996E-6</v>
      </c>
      <c r="J190" s="154">
        <v>-3.8920000000000002E-7</v>
      </c>
      <c r="K190" s="154">
        <v>5.4542000000000002E-4</v>
      </c>
      <c r="L190" s="154">
        <v>1.9877999999999998E-5</v>
      </c>
      <c r="M190" s="155">
        <v>2.09</v>
      </c>
      <c r="N190" s="21">
        <v>0</v>
      </c>
      <c r="O190" s="21">
        <v>0</v>
      </c>
      <c r="P190" s="21">
        <v>0</v>
      </c>
      <c r="Q190" s="21">
        <v>1</v>
      </c>
      <c r="R190" s="21">
        <v>5.4542000000000002E-6</v>
      </c>
      <c r="S190" s="21">
        <v>1.9880000000000001E-7</v>
      </c>
      <c r="T190" s="21">
        <v>3</v>
      </c>
      <c r="U190" s="21">
        <v>0</v>
      </c>
      <c r="V190" s="21">
        <v>0</v>
      </c>
      <c r="W190" s="156" t="s">
        <v>546</v>
      </c>
      <c r="X190" s="21" t="s">
        <v>534</v>
      </c>
      <c r="Y190" s="21" t="s">
        <v>263</v>
      </c>
      <c r="Z190" s="21"/>
      <c r="AA190" s="21"/>
      <c r="AB190" s="21"/>
      <c r="AC190" s="21"/>
      <c r="AD190" s="21">
        <v>378</v>
      </c>
      <c r="AE190" s="21">
        <v>189</v>
      </c>
      <c r="AF190" s="21" t="str">
        <f t="shared" ca="1" si="12"/>
        <v>132-0.6</v>
      </c>
      <c r="AG190" s="21">
        <f t="shared" ca="1" si="13"/>
        <v>200</v>
      </c>
      <c r="AH190" s="21">
        <f t="shared" ca="1" si="14"/>
        <v>976</v>
      </c>
      <c r="AI190" s="154">
        <f t="shared" ca="1" si="15"/>
        <v>-8.2193999999999996E-6</v>
      </c>
      <c r="AJ190" s="154">
        <f t="shared" ca="1" si="16"/>
        <v>-3.8920000000000002E-7</v>
      </c>
      <c r="AK190" s="154">
        <f ca="1">AVERAGE(INDIRECT("K"&amp;AD190):INDIRECT("K"&amp;AD191-1))</f>
        <v>3.9041499999999997E-4</v>
      </c>
      <c r="AL190" s="154">
        <f ca="1">AVERAGE(INDIRECT("L"&amp;AD190):INDIRECT("L"&amp;AD191-1))</f>
        <v>1.5435999999999999E-5</v>
      </c>
      <c r="AM190" s="154">
        <f t="shared" ca="1" si="17"/>
        <v>3.9072003061143407E-4</v>
      </c>
      <c r="AN190" s="21"/>
      <c r="AO190" s="154">
        <f ca="1">STDEV(INDIRECT("K"&amp;AD190):INDIRECT("K"&amp;AD191-1))</f>
        <v>2.121320343558544E-8</v>
      </c>
    </row>
    <row r="191" spans="1:41" ht="14.25" customHeight="1">
      <c r="A191" s="21" t="s">
        <v>545</v>
      </c>
      <c r="B191" s="21" t="s">
        <v>259</v>
      </c>
      <c r="C191" s="21">
        <v>0</v>
      </c>
      <c r="D191" s="21">
        <v>200</v>
      </c>
      <c r="E191" s="21">
        <v>976</v>
      </c>
      <c r="F191" s="21" t="s">
        <v>260</v>
      </c>
      <c r="G191" s="154">
        <v>5.3697E-4</v>
      </c>
      <c r="H191" s="154">
        <v>1.8892000000000001E-5</v>
      </c>
      <c r="I191" s="154">
        <v>-8.2193999999999996E-6</v>
      </c>
      <c r="J191" s="154">
        <v>-3.8920000000000002E-7</v>
      </c>
      <c r="K191" s="154">
        <v>5.4518999999999998E-4</v>
      </c>
      <c r="L191" s="154">
        <v>1.9281000000000001E-5</v>
      </c>
      <c r="M191" s="155">
        <v>2.0299999999999998</v>
      </c>
      <c r="N191" s="21">
        <v>0</v>
      </c>
      <c r="O191" s="21">
        <v>0</v>
      </c>
      <c r="P191" s="21">
        <v>0</v>
      </c>
      <c r="Q191" s="21">
        <v>1</v>
      </c>
      <c r="R191" s="21">
        <v>5.4519000000000003E-6</v>
      </c>
      <c r="S191" s="21">
        <v>1.9280000000000001E-7</v>
      </c>
      <c r="T191" s="21">
        <v>3</v>
      </c>
      <c r="U191" s="21">
        <v>0</v>
      </c>
      <c r="V191" s="21">
        <v>0</v>
      </c>
      <c r="W191" s="156" t="s">
        <v>547</v>
      </c>
      <c r="X191" s="21" t="s">
        <v>534</v>
      </c>
      <c r="Y191" s="21" t="s">
        <v>263</v>
      </c>
      <c r="Z191" s="21"/>
      <c r="AA191" s="21"/>
      <c r="AB191" s="21"/>
      <c r="AC191" s="21"/>
      <c r="AD191" s="21">
        <v>380</v>
      </c>
      <c r="AE191" s="21">
        <v>190</v>
      </c>
      <c r="AF191" s="21" t="str">
        <f t="shared" ca="1" si="12"/>
        <v>132-0.4</v>
      </c>
      <c r="AG191" s="21">
        <f t="shared" ca="1" si="13"/>
        <v>200</v>
      </c>
      <c r="AH191" s="21">
        <f t="shared" ca="1" si="14"/>
        <v>976</v>
      </c>
      <c r="AI191" s="154">
        <f t="shared" ca="1" si="15"/>
        <v>-8.2193999999999996E-6</v>
      </c>
      <c r="AJ191" s="154">
        <f t="shared" ca="1" si="16"/>
        <v>-3.8920000000000002E-7</v>
      </c>
      <c r="AK191" s="154">
        <f ca="1">AVERAGE(INDIRECT("K"&amp;AD191):INDIRECT("K"&amp;AD192-1))</f>
        <v>3.2147000000000002E-4</v>
      </c>
      <c r="AL191" s="154">
        <f ca="1">AVERAGE(INDIRECT("L"&amp;AD191):INDIRECT("L"&amp;AD192-1))</f>
        <v>1.1935499999999999E-5</v>
      </c>
      <c r="AM191" s="154">
        <f t="shared" ca="1" si="17"/>
        <v>3.2169149360878355E-4</v>
      </c>
      <c r="AN191" s="21"/>
      <c r="AO191" s="154">
        <f ca="1">STDEV(INDIRECT("K"&amp;AD191):INDIRECT("K"&amp;AD192-1))</f>
        <v>1.8384776310852216E-7</v>
      </c>
    </row>
    <row r="192" spans="1:41" ht="14.25" customHeight="1">
      <c r="A192" s="21" t="s">
        <v>548</v>
      </c>
      <c r="B192" s="21" t="s">
        <v>259</v>
      </c>
      <c r="C192" s="21">
        <v>0</v>
      </c>
      <c r="D192" s="21">
        <v>200</v>
      </c>
      <c r="E192" s="21">
        <v>976</v>
      </c>
      <c r="F192" s="21" t="s">
        <v>260</v>
      </c>
      <c r="G192" s="154">
        <v>8.8190999999999996E-4</v>
      </c>
      <c r="H192" s="154">
        <v>3.0188999999999998E-5</v>
      </c>
      <c r="I192" s="154">
        <v>-8.2193999999999996E-6</v>
      </c>
      <c r="J192" s="154">
        <v>-3.8920000000000002E-7</v>
      </c>
      <c r="K192" s="154">
        <v>8.9013000000000004E-4</v>
      </c>
      <c r="L192" s="154">
        <v>3.0579E-5</v>
      </c>
      <c r="M192" s="155">
        <v>1.97</v>
      </c>
      <c r="N192" s="21">
        <v>0</v>
      </c>
      <c r="O192" s="21">
        <v>0</v>
      </c>
      <c r="P192" s="21">
        <v>0</v>
      </c>
      <c r="Q192" s="21">
        <v>1</v>
      </c>
      <c r="R192" s="21">
        <v>8.9013000000000006E-6</v>
      </c>
      <c r="S192" s="21">
        <v>3.058E-7</v>
      </c>
      <c r="T192" s="21">
        <v>3</v>
      </c>
      <c r="U192" s="21">
        <v>0</v>
      </c>
      <c r="V192" s="21">
        <v>0</v>
      </c>
      <c r="W192" s="156" t="s">
        <v>549</v>
      </c>
      <c r="X192" s="21" t="s">
        <v>534</v>
      </c>
      <c r="Y192" s="21" t="s">
        <v>263</v>
      </c>
      <c r="Z192" s="21"/>
      <c r="AA192" s="21"/>
      <c r="AB192" s="21"/>
      <c r="AC192" s="21"/>
      <c r="AD192" s="21">
        <v>382</v>
      </c>
      <c r="AE192" s="21">
        <v>191</v>
      </c>
      <c r="AF192" s="21" t="str">
        <f t="shared" ca="1" si="12"/>
        <v>132-0.2</v>
      </c>
      <c r="AG192" s="21">
        <f t="shared" ca="1" si="13"/>
        <v>200</v>
      </c>
      <c r="AH192" s="21">
        <f t="shared" ca="1" si="14"/>
        <v>976</v>
      </c>
      <c r="AI192" s="154">
        <f t="shared" ca="1" si="15"/>
        <v>-8.2193999999999996E-6</v>
      </c>
      <c r="AJ192" s="154">
        <f t="shared" ca="1" si="16"/>
        <v>-3.8920000000000002E-7</v>
      </c>
      <c r="AK192" s="154">
        <f ca="1">AVERAGE(INDIRECT("K"&amp;AD192):INDIRECT("K"&amp;AD193-1))</f>
        <v>2.7046500000000001E-4</v>
      </c>
      <c r="AL192" s="154">
        <f ca="1">AVERAGE(INDIRECT("L"&amp;AD192):INDIRECT("L"&amp;AD193-1))</f>
        <v>9.8823000000000002E-6</v>
      </c>
      <c r="AM192" s="154">
        <f t="shared" ca="1" si="17"/>
        <v>2.7064548043204047E-4</v>
      </c>
      <c r="AN192" s="21"/>
      <c r="AO192" s="154">
        <f ca="1">STDEV(INDIRECT("K"&amp;AD192):INDIRECT("K"&amp;AD193-1))</f>
        <v>7.071067811861814E-9</v>
      </c>
    </row>
    <row r="193" spans="1:41" ht="14.25" customHeight="1">
      <c r="A193" s="21" t="s">
        <v>548</v>
      </c>
      <c r="B193" s="21" t="s">
        <v>259</v>
      </c>
      <c r="C193" s="21">
        <v>0</v>
      </c>
      <c r="D193" s="21">
        <v>200</v>
      </c>
      <c r="E193" s="21">
        <v>976</v>
      </c>
      <c r="F193" s="21" t="s">
        <v>260</v>
      </c>
      <c r="G193" s="154">
        <v>8.8195999999999999E-4</v>
      </c>
      <c r="H193" s="154">
        <v>3.0077999999999999E-5</v>
      </c>
      <c r="I193" s="154">
        <v>-8.2193999999999996E-6</v>
      </c>
      <c r="J193" s="154">
        <v>-3.8920000000000002E-7</v>
      </c>
      <c r="K193" s="154">
        <v>8.9017999999999996E-4</v>
      </c>
      <c r="L193" s="154">
        <v>3.0467000000000002E-5</v>
      </c>
      <c r="M193" s="155">
        <v>1.96</v>
      </c>
      <c r="N193" s="21">
        <v>0</v>
      </c>
      <c r="O193" s="21">
        <v>0</v>
      </c>
      <c r="P193" s="21">
        <v>0</v>
      </c>
      <c r="Q193" s="21">
        <v>1</v>
      </c>
      <c r="R193" s="21">
        <v>8.9018000000000001E-6</v>
      </c>
      <c r="S193" s="21">
        <v>3.0470000000000002E-7</v>
      </c>
      <c r="T193" s="21">
        <v>3</v>
      </c>
      <c r="U193" s="21">
        <v>0</v>
      </c>
      <c r="V193" s="21">
        <v>0</v>
      </c>
      <c r="W193" s="156" t="s">
        <v>550</v>
      </c>
      <c r="X193" s="21" t="s">
        <v>534</v>
      </c>
      <c r="Y193" s="21" t="s">
        <v>263</v>
      </c>
      <c r="Z193" s="21"/>
      <c r="AA193" s="21"/>
      <c r="AB193" s="21"/>
      <c r="AC193" s="21"/>
      <c r="AD193" s="21">
        <v>384</v>
      </c>
      <c r="AE193" s="21">
        <v>192</v>
      </c>
      <c r="AF193" s="21" t="str">
        <f t="shared" ca="1" si="12"/>
        <v>132-&lt;0.2</v>
      </c>
      <c r="AG193" s="21">
        <f t="shared" ca="1" si="13"/>
        <v>200</v>
      </c>
      <c r="AH193" s="21">
        <f t="shared" ca="1" si="14"/>
        <v>976</v>
      </c>
      <c r="AI193" s="154">
        <f t="shared" ca="1" si="15"/>
        <v>-8.2193999999999996E-6</v>
      </c>
      <c r="AJ193" s="154">
        <f t="shared" ca="1" si="16"/>
        <v>-3.8920000000000002E-7</v>
      </c>
      <c r="AK193" s="154">
        <f ca="1">AVERAGE(INDIRECT("K"&amp;AD193):INDIRECT("K"&amp;AD194-1))</f>
        <v>7.2761500000000003E-4</v>
      </c>
      <c r="AL193" s="154">
        <f ca="1">AVERAGE(INDIRECT("L"&amp;AD193):INDIRECT("L"&amp;AD194-1))</f>
        <v>2.4189000000000002E-5</v>
      </c>
      <c r="AM193" s="154">
        <f t="shared" ca="1" si="17"/>
        <v>7.2801696130378728E-4</v>
      </c>
      <c r="AN193" s="21"/>
      <c r="AO193" s="154">
        <f ca="1">STDEV(INDIRECT("K"&amp;AD193):INDIRECT("K"&amp;AD194-1))</f>
        <v>7.7781745930518291E-8</v>
      </c>
    </row>
    <row r="194" spans="1:41" ht="14.25" customHeight="1">
      <c r="A194" s="21" t="s">
        <v>551</v>
      </c>
      <c r="B194" s="21" t="s">
        <v>259</v>
      </c>
      <c r="C194" s="21">
        <v>0</v>
      </c>
      <c r="D194" s="21">
        <v>200</v>
      </c>
      <c r="E194" s="21">
        <v>976</v>
      </c>
      <c r="F194" s="21" t="s">
        <v>260</v>
      </c>
      <c r="G194" s="154">
        <v>1.4806000000000001E-3</v>
      </c>
      <c r="H194" s="154">
        <v>4.6600000000000001E-5</v>
      </c>
      <c r="I194" s="154">
        <v>-8.2193999999999996E-6</v>
      </c>
      <c r="J194" s="154">
        <v>-3.8920000000000002E-7</v>
      </c>
      <c r="K194" s="154">
        <v>1.4888E-3</v>
      </c>
      <c r="L194" s="154">
        <v>4.6999999999999997E-5</v>
      </c>
      <c r="M194" s="155">
        <v>1.81</v>
      </c>
      <c r="N194" s="21">
        <v>0</v>
      </c>
      <c r="O194" s="21">
        <v>0</v>
      </c>
      <c r="P194" s="21">
        <v>0</v>
      </c>
      <c r="Q194" s="21">
        <v>1</v>
      </c>
      <c r="R194" s="21">
        <v>1.4888E-5</v>
      </c>
      <c r="S194" s="21">
        <v>4.7010000000000001E-7</v>
      </c>
      <c r="T194" s="21">
        <v>3</v>
      </c>
      <c r="U194" s="21">
        <v>0</v>
      </c>
      <c r="V194" s="21">
        <v>0</v>
      </c>
      <c r="W194" s="156" t="s">
        <v>552</v>
      </c>
      <c r="X194" s="21" t="s">
        <v>534</v>
      </c>
      <c r="Y194" s="21" t="s">
        <v>263</v>
      </c>
      <c r="Z194" s="21"/>
      <c r="AA194" s="21"/>
      <c r="AB194" s="21"/>
      <c r="AC194" s="21"/>
      <c r="AD194" s="21">
        <v>386</v>
      </c>
      <c r="AE194" s="21">
        <v>193</v>
      </c>
      <c r="AF194" s="21" t="str">
        <f t="shared" ref="AF194:AF257" ca="1" si="18">INDIRECT("A"&amp;AD194)</f>
        <v>133-ALL</v>
      </c>
      <c r="AG194" s="21">
        <f t="shared" ref="AG194:AG257" ca="1" si="19">INDIRECT("D"&amp;AD194)</f>
        <v>200</v>
      </c>
      <c r="AH194" s="21">
        <f t="shared" ref="AH194:AH257" ca="1" si="20">INDIRECT("E"&amp;AD194)</f>
        <v>976</v>
      </c>
      <c r="AI194" s="154">
        <f t="shared" ref="AI194:AI257" ca="1" si="21">INDIRECT("I"&amp;AD194)</f>
        <v>-8.2193999999999996E-6</v>
      </c>
      <c r="AJ194" s="154">
        <f t="shared" ref="AJ194:AJ257" ca="1" si="22">INDIRECT("J"&amp;AD194)</f>
        <v>-3.8920000000000002E-7</v>
      </c>
      <c r="AK194" s="154">
        <f ca="1">AVERAGE(INDIRECT("K"&amp;AD194):INDIRECT("K"&amp;AD195-1))</f>
        <v>4.2670000000000002E-4</v>
      </c>
      <c r="AL194" s="154">
        <f ca="1">AVERAGE(INDIRECT("L"&amp;AD194):INDIRECT("L"&amp;AD195-1))</f>
        <v>1.43145E-5</v>
      </c>
      <c r="AM194" s="154">
        <f t="shared" ref="AM194:AM257" ca="1" si="23">(ABS(AK194)/AK194*SQRT((AK194)^2+(AL194)^2))</f>
        <v>4.269400366682071E-4</v>
      </c>
      <c r="AN194" s="21"/>
      <c r="AO194" s="154">
        <f ca="1">STDEV(INDIRECT("K"&amp;AD194):INDIRECT("K"&amp;AD195-1))</f>
        <v>5.6568542494932847E-8</v>
      </c>
    </row>
    <row r="195" spans="1:41" ht="14.25" customHeight="1">
      <c r="A195" s="21" t="s">
        <v>551</v>
      </c>
      <c r="B195" s="21" t="s">
        <v>259</v>
      </c>
      <c r="C195" s="21">
        <v>0</v>
      </c>
      <c r="D195" s="21">
        <v>200</v>
      </c>
      <c r="E195" s="21">
        <v>976</v>
      </c>
      <c r="F195" s="21" t="s">
        <v>260</v>
      </c>
      <c r="G195" s="154">
        <v>1.4806000000000001E-3</v>
      </c>
      <c r="H195" s="154">
        <v>4.6600000000000001E-5</v>
      </c>
      <c r="I195" s="154">
        <v>-8.2193999999999996E-6</v>
      </c>
      <c r="J195" s="154">
        <v>-3.8920000000000002E-7</v>
      </c>
      <c r="K195" s="154">
        <v>1.4888E-3</v>
      </c>
      <c r="L195" s="154">
        <v>4.6999999999999997E-5</v>
      </c>
      <c r="M195" s="155">
        <v>1.81</v>
      </c>
      <c r="N195" s="21">
        <v>0</v>
      </c>
      <c r="O195" s="21">
        <v>0</v>
      </c>
      <c r="P195" s="21">
        <v>0</v>
      </c>
      <c r="Q195" s="21">
        <v>1</v>
      </c>
      <c r="R195" s="21">
        <v>1.4888E-5</v>
      </c>
      <c r="S195" s="21">
        <v>4.6989999999999999E-7</v>
      </c>
      <c r="T195" s="21">
        <v>3</v>
      </c>
      <c r="U195" s="21">
        <v>0</v>
      </c>
      <c r="V195" s="21">
        <v>0</v>
      </c>
      <c r="W195" s="156" t="s">
        <v>553</v>
      </c>
      <c r="X195" s="21" t="s">
        <v>534</v>
      </c>
      <c r="Y195" s="21" t="s">
        <v>263</v>
      </c>
      <c r="Z195" s="21"/>
      <c r="AA195" s="21"/>
      <c r="AB195" s="21"/>
      <c r="AC195" s="21"/>
      <c r="AD195" s="21">
        <v>388</v>
      </c>
      <c r="AE195" s="21">
        <v>194</v>
      </c>
      <c r="AF195" s="21" t="str">
        <f t="shared" ca="1" si="18"/>
        <v>133-0.8</v>
      </c>
      <c r="AG195" s="21">
        <f t="shared" ca="1" si="19"/>
        <v>200</v>
      </c>
      <c r="AH195" s="21">
        <f t="shared" ca="1" si="20"/>
        <v>976</v>
      </c>
      <c r="AI195" s="154">
        <f t="shared" ca="1" si="21"/>
        <v>-8.2193999999999996E-6</v>
      </c>
      <c r="AJ195" s="154">
        <f t="shared" ca="1" si="22"/>
        <v>-3.8920000000000002E-7</v>
      </c>
      <c r="AK195" s="154">
        <f ca="1">AVERAGE(INDIRECT("K"&amp;AD195):INDIRECT("K"&amp;AD196-1))</f>
        <v>1.3502499999999999E-3</v>
      </c>
      <c r="AL195" s="154">
        <f ca="1">AVERAGE(INDIRECT("L"&amp;AD195):INDIRECT("L"&amp;AD196-1))</f>
        <v>3.6000000000000001E-5</v>
      </c>
      <c r="AM195" s="154">
        <f t="shared" ca="1" si="23"/>
        <v>1.3507298258719246E-3</v>
      </c>
      <c r="AN195" s="21"/>
      <c r="AO195" s="154">
        <f ca="1">STDEV(INDIRECT("K"&amp;AD195):INDIRECT("K"&amp;AD196-1))</f>
        <v>7.0710678118694807E-8</v>
      </c>
    </row>
    <row r="196" spans="1:41" ht="14.25" customHeight="1">
      <c r="A196" s="21" t="s">
        <v>554</v>
      </c>
      <c r="B196" s="21" t="s">
        <v>259</v>
      </c>
      <c r="C196" s="21">
        <v>0</v>
      </c>
      <c r="D196" s="21">
        <v>200</v>
      </c>
      <c r="E196" s="21">
        <v>976</v>
      </c>
      <c r="F196" s="21" t="s">
        <v>260</v>
      </c>
      <c r="G196" s="154">
        <v>1.3806999999999999E-3</v>
      </c>
      <c r="H196" s="154">
        <v>4.6900000000000002E-5</v>
      </c>
      <c r="I196" s="154">
        <v>-8.2193999999999996E-6</v>
      </c>
      <c r="J196" s="154">
        <v>-3.8920000000000002E-7</v>
      </c>
      <c r="K196" s="154">
        <v>1.389E-3</v>
      </c>
      <c r="L196" s="154">
        <v>4.7299999999999998E-5</v>
      </c>
      <c r="M196" s="155">
        <v>1.95</v>
      </c>
      <c r="N196" s="21">
        <v>0</v>
      </c>
      <c r="O196" s="21">
        <v>0</v>
      </c>
      <c r="P196" s="21">
        <v>0</v>
      </c>
      <c r="Q196" s="21">
        <v>1</v>
      </c>
      <c r="R196" s="21">
        <v>1.3890000000000001E-5</v>
      </c>
      <c r="S196" s="21">
        <v>4.7249999999999998E-7</v>
      </c>
      <c r="T196" s="21">
        <v>3</v>
      </c>
      <c r="U196" s="21">
        <v>0</v>
      </c>
      <c r="V196" s="21">
        <v>0</v>
      </c>
      <c r="W196" s="156" t="s">
        <v>555</v>
      </c>
      <c r="X196" s="21" t="s">
        <v>534</v>
      </c>
      <c r="Y196" s="21" t="s">
        <v>263</v>
      </c>
      <c r="Z196" s="21"/>
      <c r="AA196" s="21"/>
      <c r="AB196" s="21"/>
      <c r="AC196" s="21"/>
      <c r="AD196" s="21">
        <v>390</v>
      </c>
      <c r="AE196" s="21">
        <v>195</v>
      </c>
      <c r="AF196" s="21" t="str">
        <f t="shared" ca="1" si="18"/>
        <v>133-0.6</v>
      </c>
      <c r="AG196" s="21">
        <f t="shared" ca="1" si="19"/>
        <v>200</v>
      </c>
      <c r="AH196" s="21">
        <f t="shared" ca="1" si="20"/>
        <v>976</v>
      </c>
      <c r="AI196" s="154">
        <f t="shared" ca="1" si="21"/>
        <v>-8.2193999999999996E-6</v>
      </c>
      <c r="AJ196" s="154">
        <f t="shared" ca="1" si="22"/>
        <v>-3.8920000000000002E-7</v>
      </c>
      <c r="AK196" s="154">
        <f ca="1">AVERAGE(INDIRECT("K"&amp;AD196):INDIRECT("K"&amp;AD197-1))</f>
        <v>5.3760000000000006E-4</v>
      </c>
      <c r="AL196" s="154">
        <f ca="1">AVERAGE(INDIRECT("L"&amp;AD196):INDIRECT("L"&amp;AD197-1))</f>
        <v>1.7736000000000001E-5</v>
      </c>
      <c r="AM196" s="154">
        <f t="shared" ca="1" si="23"/>
        <v>5.3789248525704472E-4</v>
      </c>
      <c r="AN196" s="21"/>
      <c r="AO196" s="154">
        <f ca="1">STDEV(INDIRECT("K"&amp;AD196):INDIRECT("K"&amp;AD197-1))</f>
        <v>8.4852813742418431E-8</v>
      </c>
    </row>
    <row r="197" spans="1:41" ht="14.25" customHeight="1">
      <c r="A197" s="21" t="s">
        <v>554</v>
      </c>
      <c r="B197" s="21" t="s">
        <v>259</v>
      </c>
      <c r="C197" s="21">
        <v>0</v>
      </c>
      <c r="D197" s="21">
        <v>200</v>
      </c>
      <c r="E197" s="21">
        <v>976</v>
      </c>
      <c r="F197" s="21" t="s">
        <v>260</v>
      </c>
      <c r="G197" s="154">
        <v>1.3805E-3</v>
      </c>
      <c r="H197" s="154">
        <v>4.6600000000000001E-5</v>
      </c>
      <c r="I197" s="154">
        <v>-8.2193999999999996E-6</v>
      </c>
      <c r="J197" s="154">
        <v>-3.8920000000000002E-7</v>
      </c>
      <c r="K197" s="154">
        <v>1.3887000000000001E-3</v>
      </c>
      <c r="L197" s="154">
        <v>4.6999999999999997E-5</v>
      </c>
      <c r="M197" s="155">
        <v>1.94</v>
      </c>
      <c r="N197" s="21">
        <v>0</v>
      </c>
      <c r="O197" s="21">
        <v>0</v>
      </c>
      <c r="P197" s="21">
        <v>0</v>
      </c>
      <c r="Q197" s="21">
        <v>1</v>
      </c>
      <c r="R197" s="21">
        <v>1.3886999999999999E-5</v>
      </c>
      <c r="S197" s="21">
        <v>4.7020000000000001E-7</v>
      </c>
      <c r="T197" s="21">
        <v>3</v>
      </c>
      <c r="U197" s="21">
        <v>0</v>
      </c>
      <c r="V197" s="21">
        <v>0</v>
      </c>
      <c r="W197" s="156" t="s">
        <v>556</v>
      </c>
      <c r="X197" s="21" t="s">
        <v>534</v>
      </c>
      <c r="Y197" s="21" t="s">
        <v>263</v>
      </c>
      <c r="Z197" s="21"/>
      <c r="AA197" s="21"/>
      <c r="AB197" s="21"/>
      <c r="AC197" s="21"/>
      <c r="AD197" s="21">
        <v>392</v>
      </c>
      <c r="AE197" s="21">
        <v>196</v>
      </c>
      <c r="AF197" s="21" t="str">
        <f t="shared" ca="1" si="18"/>
        <v>133-0.4</v>
      </c>
      <c r="AG197" s="21">
        <f t="shared" ca="1" si="19"/>
        <v>200</v>
      </c>
      <c r="AH197" s="21">
        <f t="shared" ca="1" si="20"/>
        <v>976</v>
      </c>
      <c r="AI197" s="154">
        <f t="shared" ca="1" si="21"/>
        <v>-8.2193999999999996E-6</v>
      </c>
      <c r="AJ197" s="154">
        <f t="shared" ca="1" si="22"/>
        <v>-3.8920000000000002E-7</v>
      </c>
      <c r="AK197" s="154">
        <f ca="1">AVERAGE(INDIRECT("K"&amp;AD197):INDIRECT("K"&amp;AD198-1))</f>
        <v>3.7302E-4</v>
      </c>
      <c r="AL197" s="154">
        <f ca="1">AVERAGE(INDIRECT("L"&amp;AD197):INDIRECT("L"&amp;AD198-1))</f>
        <v>1.28265E-5</v>
      </c>
      <c r="AM197" s="154">
        <f t="shared" ca="1" si="23"/>
        <v>3.7324045801902293E-4</v>
      </c>
      <c r="AN197" s="21"/>
      <c r="AO197" s="154">
        <f ca="1">STDEV(INDIRECT("K"&amp;AD197):INDIRECT("K"&amp;AD198-1))</f>
        <v>2.8284271247447256E-8</v>
      </c>
    </row>
    <row r="198" spans="1:41" ht="14.25" customHeight="1">
      <c r="A198" s="21" t="s">
        <v>557</v>
      </c>
      <c r="B198" s="21" t="s">
        <v>259</v>
      </c>
      <c r="C198" s="21">
        <v>0</v>
      </c>
      <c r="D198" s="21">
        <v>200</v>
      </c>
      <c r="E198" s="21">
        <v>976</v>
      </c>
      <c r="F198" s="21" t="s">
        <v>260</v>
      </c>
      <c r="G198" s="154">
        <v>1.1383999999999999E-3</v>
      </c>
      <c r="H198" s="154">
        <v>3.7700000000000002E-5</v>
      </c>
      <c r="I198" s="154">
        <v>-8.2193999999999996E-6</v>
      </c>
      <c r="J198" s="154">
        <v>-3.8920000000000002E-7</v>
      </c>
      <c r="K198" s="154">
        <v>1.1466E-3</v>
      </c>
      <c r="L198" s="154">
        <v>3.8099999999999998E-5</v>
      </c>
      <c r="M198" s="155">
        <v>1.9</v>
      </c>
      <c r="N198" s="21">
        <v>0</v>
      </c>
      <c r="O198" s="21">
        <v>0</v>
      </c>
      <c r="P198" s="21">
        <v>0</v>
      </c>
      <c r="Q198" s="21">
        <v>1</v>
      </c>
      <c r="R198" s="21">
        <v>1.1466E-5</v>
      </c>
      <c r="S198" s="21">
        <v>3.8089999999999998E-7</v>
      </c>
      <c r="T198" s="21">
        <v>3</v>
      </c>
      <c r="U198" s="21">
        <v>0</v>
      </c>
      <c r="V198" s="21">
        <v>0</v>
      </c>
      <c r="W198" s="156" t="s">
        <v>558</v>
      </c>
      <c r="X198" s="21" t="s">
        <v>534</v>
      </c>
      <c r="Y198" s="21" t="s">
        <v>263</v>
      </c>
      <c r="Z198" s="21"/>
      <c r="AA198" s="21"/>
      <c r="AB198" s="21"/>
      <c r="AC198" s="21"/>
      <c r="AD198" s="21">
        <v>394</v>
      </c>
      <c r="AE198" s="21">
        <v>197</v>
      </c>
      <c r="AF198" s="21" t="str">
        <f t="shared" ca="1" si="18"/>
        <v>133-0.2</v>
      </c>
      <c r="AG198" s="21">
        <f t="shared" ca="1" si="19"/>
        <v>200</v>
      </c>
      <c r="AH198" s="21">
        <f t="shared" ca="1" si="20"/>
        <v>976</v>
      </c>
      <c r="AI198" s="154">
        <f t="shared" ca="1" si="21"/>
        <v>-8.2193999999999996E-6</v>
      </c>
      <c r="AJ198" s="154">
        <f t="shared" ca="1" si="22"/>
        <v>-3.8920000000000002E-7</v>
      </c>
      <c r="AK198" s="154">
        <f ca="1">AVERAGE(INDIRECT("K"&amp;AD198):INDIRECT("K"&amp;AD199-1))</f>
        <v>3.5709000000000001E-4</v>
      </c>
      <c r="AL198" s="154">
        <f ca="1">AVERAGE(INDIRECT("L"&amp;AD198):INDIRECT("L"&amp;AD199-1))</f>
        <v>1.19735E-5</v>
      </c>
      <c r="AM198" s="154">
        <f t="shared" ca="1" si="23"/>
        <v>3.5729068390072811E-4</v>
      </c>
      <c r="AN198" s="21"/>
      <c r="AO198" s="154">
        <f ca="1">STDEV(INDIRECT("K"&amp;AD198):INDIRECT("K"&amp;AD199-1))</f>
        <v>1.4142135623723628E-8</v>
      </c>
    </row>
    <row r="199" spans="1:41" ht="14.25" customHeight="1">
      <c r="A199" s="21" t="s">
        <v>557</v>
      </c>
      <c r="B199" s="21" t="s">
        <v>259</v>
      </c>
      <c r="C199" s="21">
        <v>0</v>
      </c>
      <c r="D199" s="21">
        <v>200</v>
      </c>
      <c r="E199" s="21">
        <v>976</v>
      </c>
      <c r="F199" s="21" t="s">
        <v>260</v>
      </c>
      <c r="G199" s="154">
        <v>1.1379999999999999E-3</v>
      </c>
      <c r="H199" s="154">
        <v>3.7499999999999997E-5</v>
      </c>
      <c r="I199" s="154">
        <v>-8.2193999999999996E-6</v>
      </c>
      <c r="J199" s="154">
        <v>-3.8920000000000002E-7</v>
      </c>
      <c r="K199" s="154">
        <v>1.1462E-3</v>
      </c>
      <c r="L199" s="154">
        <v>3.79E-5</v>
      </c>
      <c r="M199" s="155">
        <v>1.89</v>
      </c>
      <c r="N199" s="21">
        <v>0</v>
      </c>
      <c r="O199" s="21">
        <v>0</v>
      </c>
      <c r="P199" s="21">
        <v>0</v>
      </c>
      <c r="Q199" s="21">
        <v>1</v>
      </c>
      <c r="R199" s="21">
        <v>1.1462E-5</v>
      </c>
      <c r="S199" s="21">
        <v>3.7879999999999998E-7</v>
      </c>
      <c r="T199" s="21">
        <v>3</v>
      </c>
      <c r="U199" s="21">
        <v>0</v>
      </c>
      <c r="V199" s="21">
        <v>0</v>
      </c>
      <c r="W199" s="156" t="s">
        <v>559</v>
      </c>
      <c r="X199" s="21" t="s">
        <v>534</v>
      </c>
      <c r="Y199" s="21" t="s">
        <v>263</v>
      </c>
      <c r="Z199" s="21"/>
      <c r="AA199" s="21"/>
      <c r="AB199" s="21"/>
      <c r="AC199" s="21"/>
      <c r="AD199" s="21">
        <v>396</v>
      </c>
      <c r="AE199" s="21">
        <v>198</v>
      </c>
      <c r="AF199" s="21" t="str">
        <f t="shared" ca="1" si="18"/>
        <v>133-&lt;0.2</v>
      </c>
      <c r="AG199" s="21">
        <f t="shared" ca="1" si="19"/>
        <v>200</v>
      </c>
      <c r="AH199" s="21">
        <f t="shared" ca="1" si="20"/>
        <v>976</v>
      </c>
      <c r="AI199" s="154">
        <f t="shared" ca="1" si="21"/>
        <v>-8.2193999999999996E-6</v>
      </c>
      <c r="AJ199" s="154">
        <f t="shared" ca="1" si="22"/>
        <v>-3.8920000000000002E-7</v>
      </c>
      <c r="AK199" s="154">
        <f ca="1">AVERAGE(INDIRECT("K"&amp;AD199):INDIRECT("K"&amp;AD200-1))</f>
        <v>8.5214500000000001E-4</v>
      </c>
      <c r="AL199" s="154">
        <f ca="1">AVERAGE(INDIRECT("L"&amp;AD199):INDIRECT("L"&amp;AD200-1))</f>
        <v>2.7039999999999999E-5</v>
      </c>
      <c r="AM199" s="154">
        <f t="shared" ca="1" si="23"/>
        <v>8.5257390449450189E-4</v>
      </c>
      <c r="AN199" s="21"/>
      <c r="AO199" s="154">
        <f ca="1">STDEV(INDIRECT("K"&amp;AD199):INDIRECT("K"&amp;AD200-1))</f>
        <v>1.3435028842541279E-7</v>
      </c>
    </row>
    <row r="200" spans="1:41" ht="14.25" customHeight="1">
      <c r="A200" s="21" t="s">
        <v>560</v>
      </c>
      <c r="B200" s="21" t="s">
        <v>259</v>
      </c>
      <c r="C200" s="21">
        <v>0</v>
      </c>
      <c r="D200" s="21">
        <v>200</v>
      </c>
      <c r="E200" s="21">
        <v>976</v>
      </c>
      <c r="F200" s="21" t="s">
        <v>260</v>
      </c>
      <c r="G200" s="154">
        <v>7.6269E-4</v>
      </c>
      <c r="H200" s="154">
        <v>2.5179000000000001E-5</v>
      </c>
      <c r="I200" s="154">
        <v>-8.2193999999999996E-6</v>
      </c>
      <c r="J200" s="154">
        <v>-3.8920000000000002E-7</v>
      </c>
      <c r="K200" s="154">
        <v>7.7090999999999998E-4</v>
      </c>
      <c r="L200" s="154">
        <v>2.5568E-5</v>
      </c>
      <c r="M200" s="155">
        <v>1.9</v>
      </c>
      <c r="N200" s="21">
        <v>0</v>
      </c>
      <c r="O200" s="21">
        <v>0</v>
      </c>
      <c r="P200" s="21">
        <v>0</v>
      </c>
      <c r="Q200" s="21">
        <v>1</v>
      </c>
      <c r="R200" s="21">
        <v>7.7091000000000004E-6</v>
      </c>
      <c r="S200" s="21">
        <v>2.5569999999999999E-7</v>
      </c>
      <c r="T200" s="21">
        <v>3</v>
      </c>
      <c r="U200" s="21">
        <v>0</v>
      </c>
      <c r="V200" s="21">
        <v>0</v>
      </c>
      <c r="W200" s="156" t="s">
        <v>561</v>
      </c>
      <c r="X200" s="21" t="s">
        <v>534</v>
      </c>
      <c r="Y200" s="21" t="s">
        <v>263</v>
      </c>
      <c r="Z200" s="21"/>
      <c r="AA200" s="21"/>
      <c r="AB200" s="21"/>
      <c r="AC200" s="21"/>
      <c r="AD200" s="21">
        <v>398</v>
      </c>
      <c r="AE200" s="21">
        <v>199</v>
      </c>
      <c r="AF200" s="21" t="str">
        <f t="shared" ca="1" si="18"/>
        <v>134-ALL</v>
      </c>
      <c r="AG200" s="21">
        <f t="shared" ca="1" si="19"/>
        <v>200</v>
      </c>
      <c r="AH200" s="21">
        <f t="shared" ca="1" si="20"/>
        <v>976</v>
      </c>
      <c r="AI200" s="154">
        <f t="shared" ca="1" si="21"/>
        <v>-8.2193999999999996E-6</v>
      </c>
      <c r="AJ200" s="154">
        <f t="shared" ca="1" si="22"/>
        <v>-3.8920000000000002E-7</v>
      </c>
      <c r="AK200" s="154">
        <f ca="1">AVERAGE(INDIRECT("K"&amp;AD200):INDIRECT("K"&amp;AD201-1))</f>
        <v>3.9163000000000002E-4</v>
      </c>
      <c r="AL200" s="154">
        <f ca="1">AVERAGE(INDIRECT("L"&amp;AD200):INDIRECT("L"&amp;AD201-1))</f>
        <v>1.3992000000000001E-5</v>
      </c>
      <c r="AM200" s="154">
        <f t="shared" ca="1" si="23"/>
        <v>3.9187987057770653E-4</v>
      </c>
      <c r="AN200" s="21"/>
      <c r="AO200" s="154">
        <f ca="1">STDEV(INDIRECT("K"&amp;AD200):INDIRECT("K"&amp;AD201-1))</f>
        <v>1.4142135623723628E-8</v>
      </c>
    </row>
    <row r="201" spans="1:41" ht="14.25" customHeight="1">
      <c r="A201" s="21" t="s">
        <v>560</v>
      </c>
      <c r="B201" s="21" t="s">
        <v>259</v>
      </c>
      <c r="C201" s="21">
        <v>0</v>
      </c>
      <c r="D201" s="21">
        <v>200</v>
      </c>
      <c r="E201" s="21">
        <v>976</v>
      </c>
      <c r="F201" s="21" t="s">
        <v>260</v>
      </c>
      <c r="G201" s="154">
        <v>7.6291E-4</v>
      </c>
      <c r="H201" s="154">
        <v>2.4973999999999998E-5</v>
      </c>
      <c r="I201" s="154">
        <v>-8.2193999999999996E-6</v>
      </c>
      <c r="J201" s="154">
        <v>-3.8920000000000002E-7</v>
      </c>
      <c r="K201" s="154">
        <v>7.7112999999999997E-4</v>
      </c>
      <c r="L201" s="154">
        <v>2.5363000000000001E-5</v>
      </c>
      <c r="M201" s="155">
        <v>1.88</v>
      </c>
      <c r="N201" s="21">
        <v>0</v>
      </c>
      <c r="O201" s="21">
        <v>0</v>
      </c>
      <c r="P201" s="21">
        <v>0</v>
      </c>
      <c r="Q201" s="21">
        <v>1</v>
      </c>
      <c r="R201" s="21">
        <v>7.7113000000000002E-6</v>
      </c>
      <c r="S201" s="21">
        <v>2.5359999999999999E-7</v>
      </c>
      <c r="T201" s="21">
        <v>3</v>
      </c>
      <c r="U201" s="21">
        <v>0</v>
      </c>
      <c r="V201" s="21">
        <v>0</v>
      </c>
      <c r="W201" s="156" t="s">
        <v>562</v>
      </c>
      <c r="X201" s="21" t="s">
        <v>534</v>
      </c>
      <c r="Y201" s="21" t="s">
        <v>263</v>
      </c>
      <c r="Z201" s="21"/>
      <c r="AA201" s="21"/>
      <c r="AB201" s="21"/>
      <c r="AC201" s="21"/>
      <c r="AD201" s="21">
        <v>400</v>
      </c>
      <c r="AE201" s="21">
        <v>200</v>
      </c>
      <c r="AF201" s="21" t="str">
        <f t="shared" ca="1" si="18"/>
        <v>134-0.8</v>
      </c>
      <c r="AG201" s="21">
        <f t="shared" ca="1" si="19"/>
        <v>200</v>
      </c>
      <c r="AH201" s="21">
        <f t="shared" ca="1" si="20"/>
        <v>976</v>
      </c>
      <c r="AI201" s="154">
        <f t="shared" ca="1" si="21"/>
        <v>-8.2193999999999996E-6</v>
      </c>
      <c r="AJ201" s="154">
        <f t="shared" ca="1" si="22"/>
        <v>-3.8920000000000002E-7</v>
      </c>
      <c r="AK201" s="154">
        <f ca="1">AVERAGE(INDIRECT("K"&amp;AD201):INDIRECT("K"&amp;AD202-1))</f>
        <v>9.4919500000000001E-4</v>
      </c>
      <c r="AL201" s="154">
        <f ca="1">AVERAGE(INDIRECT("L"&amp;AD201):INDIRECT("L"&amp;AD202-1))</f>
        <v>3.5324000000000003E-5</v>
      </c>
      <c r="AM201" s="154">
        <f t="shared" ca="1" si="23"/>
        <v>9.4985205848121417E-4</v>
      </c>
      <c r="AN201" s="21"/>
      <c r="AO201" s="154">
        <f ca="1">STDEV(INDIRECT("K"&amp;AD201):INDIRECT("K"&amp;AD202-1))</f>
        <v>1.484924240492131E-7</v>
      </c>
    </row>
    <row r="202" spans="1:41" ht="14.25" customHeight="1">
      <c r="A202" s="21" t="s">
        <v>563</v>
      </c>
      <c r="B202" s="21" t="s">
        <v>259</v>
      </c>
      <c r="C202" s="21">
        <v>0</v>
      </c>
      <c r="D202" s="21">
        <v>200</v>
      </c>
      <c r="E202" s="21">
        <v>976</v>
      </c>
      <c r="F202" s="21" t="s">
        <v>260</v>
      </c>
      <c r="G202" s="154">
        <v>1.2293E-3</v>
      </c>
      <c r="H202" s="154">
        <v>3.8300000000000003E-5</v>
      </c>
      <c r="I202" s="154">
        <v>-8.2193999999999996E-6</v>
      </c>
      <c r="J202" s="154">
        <v>-3.8920000000000002E-7</v>
      </c>
      <c r="K202" s="154">
        <v>1.2375999999999999E-3</v>
      </c>
      <c r="L202" s="154">
        <v>3.8699999999999999E-5</v>
      </c>
      <c r="M202" s="155">
        <v>1.79</v>
      </c>
      <c r="N202" s="21">
        <v>0</v>
      </c>
      <c r="O202" s="21">
        <v>0</v>
      </c>
      <c r="P202" s="21">
        <v>0</v>
      </c>
      <c r="Q202" s="21">
        <v>1</v>
      </c>
      <c r="R202" s="21">
        <v>1.2376E-5</v>
      </c>
      <c r="S202" s="21">
        <v>3.8710000000000002E-7</v>
      </c>
      <c r="T202" s="21">
        <v>3</v>
      </c>
      <c r="U202" s="21">
        <v>0</v>
      </c>
      <c r="V202" s="21">
        <v>0</v>
      </c>
      <c r="W202" s="156" t="s">
        <v>564</v>
      </c>
      <c r="X202" s="21" t="s">
        <v>534</v>
      </c>
      <c r="Y202" s="21" t="s">
        <v>263</v>
      </c>
      <c r="Z202" s="21"/>
      <c r="AA202" s="21"/>
      <c r="AB202" s="21"/>
      <c r="AC202" s="21"/>
      <c r="AD202" s="21">
        <v>402</v>
      </c>
      <c r="AE202" s="21">
        <v>201</v>
      </c>
      <c r="AF202" s="21" t="str">
        <f t="shared" ca="1" si="18"/>
        <v>134-0.6</v>
      </c>
      <c r="AG202" s="21">
        <f t="shared" ca="1" si="19"/>
        <v>200</v>
      </c>
      <c r="AH202" s="21">
        <f t="shared" ca="1" si="20"/>
        <v>976</v>
      </c>
      <c r="AI202" s="154">
        <f t="shared" ca="1" si="21"/>
        <v>-8.2193999999999996E-6</v>
      </c>
      <c r="AJ202" s="154">
        <f t="shared" ca="1" si="22"/>
        <v>-3.8920000000000002E-7</v>
      </c>
      <c r="AK202" s="154">
        <f ca="1">AVERAGE(INDIRECT("K"&amp;AD202):INDIRECT("K"&amp;AD203-1))</f>
        <v>5.0581499999999995E-4</v>
      </c>
      <c r="AL202" s="154">
        <f ca="1">AVERAGE(INDIRECT("L"&amp;AD202):INDIRECT("L"&amp;AD203-1))</f>
        <v>1.8811500000000001E-5</v>
      </c>
      <c r="AM202" s="154">
        <f t="shared" ca="1" si="23"/>
        <v>5.0616468343539132E-4</v>
      </c>
      <c r="AN202" s="21"/>
      <c r="AO202" s="154">
        <f ca="1">STDEV(INDIRECT("K"&amp;AD202):INDIRECT("K"&amp;AD203-1))</f>
        <v>1.0606601717804221E-7</v>
      </c>
    </row>
    <row r="203" spans="1:41" ht="14.25" customHeight="1">
      <c r="A203" s="21" t="s">
        <v>563</v>
      </c>
      <c r="B203" s="21" t="s">
        <v>259</v>
      </c>
      <c r="C203" s="21">
        <v>0</v>
      </c>
      <c r="D203" s="21">
        <v>200</v>
      </c>
      <c r="E203" s="21">
        <v>976</v>
      </c>
      <c r="F203" s="21" t="s">
        <v>260</v>
      </c>
      <c r="G203" s="154">
        <v>1.2294000000000001E-3</v>
      </c>
      <c r="H203" s="154">
        <v>3.8399999999999998E-5</v>
      </c>
      <c r="I203" s="154">
        <v>-8.2193999999999996E-6</v>
      </c>
      <c r="J203" s="154">
        <v>-3.8920000000000002E-7</v>
      </c>
      <c r="K203" s="154">
        <v>1.2375999999999999E-3</v>
      </c>
      <c r="L203" s="154">
        <v>3.8699999999999999E-5</v>
      </c>
      <c r="M203" s="155">
        <v>1.79</v>
      </c>
      <c r="N203" s="21">
        <v>0</v>
      </c>
      <c r="O203" s="21">
        <v>0</v>
      </c>
      <c r="P203" s="21">
        <v>0</v>
      </c>
      <c r="Q203" s="21">
        <v>1</v>
      </c>
      <c r="R203" s="21">
        <v>1.2376E-5</v>
      </c>
      <c r="S203" s="21">
        <v>3.875E-7</v>
      </c>
      <c r="T203" s="21">
        <v>3</v>
      </c>
      <c r="U203" s="21">
        <v>0</v>
      </c>
      <c r="V203" s="21">
        <v>0</v>
      </c>
      <c r="W203" s="156" t="s">
        <v>565</v>
      </c>
      <c r="X203" s="21" t="s">
        <v>534</v>
      </c>
      <c r="Y203" s="21" t="s">
        <v>263</v>
      </c>
      <c r="Z203" s="21"/>
      <c r="AA203" s="21"/>
      <c r="AB203" s="21"/>
      <c r="AC203" s="21"/>
      <c r="AD203" s="21">
        <v>404</v>
      </c>
      <c r="AE203" s="21">
        <v>202</v>
      </c>
      <c r="AF203" s="21" t="str">
        <f t="shared" ca="1" si="18"/>
        <v>134-0.4</v>
      </c>
      <c r="AG203" s="21">
        <f t="shared" ca="1" si="19"/>
        <v>200</v>
      </c>
      <c r="AH203" s="21">
        <f t="shared" ca="1" si="20"/>
        <v>976</v>
      </c>
      <c r="AI203" s="154">
        <f t="shared" ca="1" si="21"/>
        <v>-8.2193999999999996E-6</v>
      </c>
      <c r="AJ203" s="154">
        <f t="shared" ca="1" si="22"/>
        <v>-3.8920000000000002E-7</v>
      </c>
      <c r="AK203" s="154">
        <f ca="1">AVERAGE(INDIRECT("K"&amp;AD203):INDIRECT("K"&amp;AD204-1))</f>
        <v>3.6132999999999998E-4</v>
      </c>
      <c r="AL203" s="154">
        <f ca="1">AVERAGE(INDIRECT("L"&amp;AD203):INDIRECT("L"&amp;AD204-1))</f>
        <v>1.2238999999999999E-5</v>
      </c>
      <c r="AM203" s="154">
        <f t="shared" ca="1" si="23"/>
        <v>3.6153722079614433E-4</v>
      </c>
      <c r="AN203" s="21"/>
      <c r="AO203" s="154">
        <f ca="1">STDEV(INDIRECT("K"&amp;AD203):INDIRECT("K"&amp;AD204-1))</f>
        <v>1.2727922061358931E-7</v>
      </c>
    </row>
    <row r="204" spans="1:41" ht="14.25" customHeight="1">
      <c r="A204" s="21" t="s">
        <v>566</v>
      </c>
      <c r="B204" s="21" t="s">
        <v>259</v>
      </c>
      <c r="C204" s="21">
        <v>0</v>
      </c>
      <c r="D204" s="21">
        <v>200</v>
      </c>
      <c r="E204" s="21">
        <v>976</v>
      </c>
      <c r="F204" s="21" t="s">
        <v>260</v>
      </c>
      <c r="G204" s="154">
        <v>2.3827000000000002E-3</v>
      </c>
      <c r="H204" s="154">
        <v>7.0500000000000006E-5</v>
      </c>
      <c r="I204" s="154">
        <v>-8.2193999999999996E-6</v>
      </c>
      <c r="J204" s="154">
        <v>-3.8920000000000002E-7</v>
      </c>
      <c r="K204" s="154">
        <v>2.3909000000000001E-3</v>
      </c>
      <c r="L204" s="154">
        <v>7.0900000000000002E-5</v>
      </c>
      <c r="M204" s="155">
        <v>1.7</v>
      </c>
      <c r="N204" s="21">
        <v>0</v>
      </c>
      <c r="O204" s="21">
        <v>0</v>
      </c>
      <c r="P204" s="21">
        <v>0</v>
      </c>
      <c r="Q204" s="21">
        <v>1</v>
      </c>
      <c r="R204" s="21">
        <v>2.3909000000000001E-5</v>
      </c>
      <c r="S204" s="21">
        <v>7.0869999999999999E-7</v>
      </c>
      <c r="T204" s="21">
        <v>3</v>
      </c>
      <c r="U204" s="21">
        <v>0</v>
      </c>
      <c r="V204" s="21">
        <v>0</v>
      </c>
      <c r="W204" s="156" t="s">
        <v>567</v>
      </c>
      <c r="X204" s="21" t="s">
        <v>534</v>
      </c>
      <c r="Y204" s="21" t="s">
        <v>263</v>
      </c>
      <c r="Z204" s="21"/>
      <c r="AA204" s="21"/>
      <c r="AB204" s="21"/>
      <c r="AC204" s="21"/>
      <c r="AD204" s="21">
        <v>406</v>
      </c>
      <c r="AE204" s="21">
        <v>203</v>
      </c>
      <c r="AF204" s="21" t="str">
        <f t="shared" ca="1" si="18"/>
        <v>134-0.2</v>
      </c>
      <c r="AG204" s="21">
        <f t="shared" ca="1" si="19"/>
        <v>200</v>
      </c>
      <c r="AH204" s="21">
        <f t="shared" ca="1" si="20"/>
        <v>976</v>
      </c>
      <c r="AI204" s="154">
        <f t="shared" ca="1" si="21"/>
        <v>-8.2193999999999996E-6</v>
      </c>
      <c r="AJ204" s="154">
        <f t="shared" ca="1" si="22"/>
        <v>-3.8920000000000002E-7</v>
      </c>
      <c r="AK204" s="154">
        <f ca="1">AVERAGE(INDIRECT("K"&amp;AD204):INDIRECT("K"&amp;AD205-1))</f>
        <v>3.6547000000000001E-4</v>
      </c>
      <c r="AL204" s="154">
        <f ca="1">AVERAGE(INDIRECT("L"&amp;AD204):INDIRECT("L"&amp;AD205-1))</f>
        <v>1.2346E-5</v>
      </c>
      <c r="AM204" s="154">
        <f t="shared" ca="1" si="23"/>
        <v>3.6567847163320951E-4</v>
      </c>
      <c r="AN204" s="21"/>
      <c r="AO204" s="154">
        <f ca="1">STDEV(INDIRECT("K"&amp;AD204):INDIRECT("K"&amp;AD205-1))</f>
        <v>1.5556349186103658E-7</v>
      </c>
    </row>
    <row r="205" spans="1:41" ht="14.25" customHeight="1">
      <c r="A205" s="21" t="s">
        <v>566</v>
      </c>
      <c r="B205" s="21" t="s">
        <v>259</v>
      </c>
      <c r="C205" s="21">
        <v>0</v>
      </c>
      <c r="D205" s="21">
        <v>200</v>
      </c>
      <c r="E205" s="21">
        <v>976</v>
      </c>
      <c r="F205" s="21" t="s">
        <v>260</v>
      </c>
      <c r="G205" s="154">
        <v>2.3825999999999999E-3</v>
      </c>
      <c r="H205" s="154">
        <v>7.0599999999999995E-5</v>
      </c>
      <c r="I205" s="154">
        <v>-8.2193999999999996E-6</v>
      </c>
      <c r="J205" s="154">
        <v>-3.8920000000000002E-7</v>
      </c>
      <c r="K205" s="154">
        <v>2.3908000000000002E-3</v>
      </c>
      <c r="L205" s="154">
        <v>7.1000000000000005E-5</v>
      </c>
      <c r="M205" s="155">
        <v>1.7</v>
      </c>
      <c r="N205" s="21">
        <v>0</v>
      </c>
      <c r="O205" s="21">
        <v>0</v>
      </c>
      <c r="P205" s="21">
        <v>0</v>
      </c>
      <c r="Q205" s="21">
        <v>1</v>
      </c>
      <c r="R205" s="21">
        <v>2.3907999999999999E-5</v>
      </c>
      <c r="S205" s="21">
        <v>7.0999999999999998E-7</v>
      </c>
      <c r="T205" s="21">
        <v>3</v>
      </c>
      <c r="U205" s="21">
        <v>0</v>
      </c>
      <c r="V205" s="21">
        <v>0</v>
      </c>
      <c r="W205" s="156" t="s">
        <v>568</v>
      </c>
      <c r="X205" s="21" t="s">
        <v>534</v>
      </c>
      <c r="Y205" s="21" t="s">
        <v>263</v>
      </c>
      <c r="Z205" s="21"/>
      <c r="AA205" s="21"/>
      <c r="AB205" s="21"/>
      <c r="AC205" s="21"/>
      <c r="AD205" s="21">
        <v>408</v>
      </c>
      <c r="AE205" s="21">
        <v>204</v>
      </c>
      <c r="AF205" s="21" t="str">
        <f t="shared" ca="1" si="18"/>
        <v>134-&lt;0.2</v>
      </c>
      <c r="AG205" s="21">
        <f t="shared" ca="1" si="19"/>
        <v>200</v>
      </c>
      <c r="AH205" s="21">
        <f t="shared" ca="1" si="20"/>
        <v>976</v>
      </c>
      <c r="AI205" s="154">
        <f t="shared" ca="1" si="21"/>
        <v>-8.2193999999999996E-6</v>
      </c>
      <c r="AJ205" s="154">
        <f t="shared" ca="1" si="22"/>
        <v>-3.8920000000000002E-7</v>
      </c>
      <c r="AK205" s="154">
        <f ca="1">AVERAGE(INDIRECT("K"&amp;AD205):INDIRECT("K"&amp;AD206-1))</f>
        <v>8.7034000000000005E-4</v>
      </c>
      <c r="AL205" s="154">
        <f ca="1">AVERAGE(INDIRECT("L"&amp;AD205):INDIRECT("L"&amp;AD206-1))</f>
        <v>2.7369499999999999E-5</v>
      </c>
      <c r="AM205" s="154">
        <f t="shared" ca="1" si="23"/>
        <v>8.7077023670440758E-4</v>
      </c>
      <c r="AN205" s="21"/>
      <c r="AO205" s="154">
        <f ca="1">STDEV(INDIRECT("K"&amp;AD205):INDIRECT("K"&amp;AD206-1))</f>
        <v>1.2727922061358931E-7</v>
      </c>
    </row>
    <row r="206" spans="1:41" ht="14.25" customHeight="1">
      <c r="A206" s="21" t="s">
        <v>569</v>
      </c>
      <c r="B206" s="21" t="s">
        <v>259</v>
      </c>
      <c r="C206" s="21">
        <v>0</v>
      </c>
      <c r="D206" s="21">
        <v>200</v>
      </c>
      <c r="E206" s="21">
        <v>976</v>
      </c>
      <c r="F206" s="21" t="s">
        <v>260</v>
      </c>
      <c r="G206" s="154">
        <v>3.4726000000000001E-4</v>
      </c>
      <c r="H206" s="154">
        <v>1.6446000000000001E-5</v>
      </c>
      <c r="I206" s="154">
        <v>-8.2193999999999996E-6</v>
      </c>
      <c r="J206" s="154">
        <v>-3.8920000000000002E-7</v>
      </c>
      <c r="K206" s="154">
        <v>3.5547999999999998E-4</v>
      </c>
      <c r="L206" s="154">
        <v>1.6835000000000001E-5</v>
      </c>
      <c r="M206" s="155">
        <v>2.71</v>
      </c>
      <c r="N206" s="21">
        <v>0</v>
      </c>
      <c r="O206" s="21">
        <v>0</v>
      </c>
      <c r="P206" s="21">
        <v>0</v>
      </c>
      <c r="Q206" s="21">
        <v>1</v>
      </c>
      <c r="R206" s="21">
        <v>3.5547999999999998E-6</v>
      </c>
      <c r="S206" s="21">
        <v>1.684E-7</v>
      </c>
      <c r="T206" s="21">
        <v>3</v>
      </c>
      <c r="U206" s="21">
        <v>0</v>
      </c>
      <c r="V206" s="21">
        <v>0</v>
      </c>
      <c r="W206" s="156" t="s">
        <v>570</v>
      </c>
      <c r="X206" s="21" t="s">
        <v>534</v>
      </c>
      <c r="Y206" s="21" t="s">
        <v>263</v>
      </c>
      <c r="Z206" s="21"/>
      <c r="AA206" s="21"/>
      <c r="AB206" s="21"/>
      <c r="AC206" s="21"/>
      <c r="AD206" s="21">
        <v>410</v>
      </c>
      <c r="AE206" s="21">
        <v>205</v>
      </c>
      <c r="AF206" s="21" t="str">
        <f t="shared" ca="1" si="18"/>
        <v>135-ALL</v>
      </c>
      <c r="AG206" s="21">
        <f t="shared" ca="1" si="19"/>
        <v>200</v>
      </c>
      <c r="AH206" s="21">
        <f t="shared" ca="1" si="20"/>
        <v>976</v>
      </c>
      <c r="AI206" s="154">
        <f t="shared" ca="1" si="21"/>
        <v>-8.2193999999999996E-6</v>
      </c>
      <c r="AJ206" s="154">
        <f t="shared" ca="1" si="22"/>
        <v>-3.8920000000000002E-7</v>
      </c>
      <c r="AK206" s="154">
        <f ca="1">AVERAGE(INDIRECT("K"&amp;AD206):INDIRECT("K"&amp;AD207-1))</f>
        <v>4.7195000000000001E-4</v>
      </c>
      <c r="AL206" s="154">
        <f ca="1">AVERAGE(INDIRECT("L"&amp;AD206):INDIRECT("L"&amp;AD207-1))</f>
        <v>1.5050499999999999E-5</v>
      </c>
      <c r="AM206" s="154">
        <f t="shared" ca="1" si="23"/>
        <v>4.7218991947123356E-4</v>
      </c>
      <c r="AN206" s="21"/>
      <c r="AO206" s="154">
        <f ca="1">STDEV(INDIRECT("K"&amp;AD206):INDIRECT("K"&amp;AD207-1))</f>
        <v>1.4142135623723628E-8</v>
      </c>
    </row>
    <row r="207" spans="1:41" ht="14.25" customHeight="1">
      <c r="A207" s="21" t="s">
        <v>569</v>
      </c>
      <c r="B207" s="21" t="s">
        <v>259</v>
      </c>
      <c r="C207" s="21">
        <v>0</v>
      </c>
      <c r="D207" s="21">
        <v>200</v>
      </c>
      <c r="E207" s="21">
        <v>976</v>
      </c>
      <c r="F207" s="21" t="s">
        <v>260</v>
      </c>
      <c r="G207" s="154">
        <v>3.4746000000000001E-4</v>
      </c>
      <c r="H207" s="154">
        <v>1.6507E-5</v>
      </c>
      <c r="I207" s="154">
        <v>-8.2193999999999996E-6</v>
      </c>
      <c r="J207" s="154">
        <v>-3.8920000000000002E-7</v>
      </c>
      <c r="K207" s="154">
        <v>3.5567999999999998E-4</v>
      </c>
      <c r="L207" s="154">
        <v>1.6897000000000001E-5</v>
      </c>
      <c r="M207" s="155">
        <v>2.72</v>
      </c>
      <c r="N207" s="21">
        <v>0</v>
      </c>
      <c r="O207" s="21">
        <v>0</v>
      </c>
      <c r="P207" s="21">
        <v>0</v>
      </c>
      <c r="Q207" s="21">
        <v>1</v>
      </c>
      <c r="R207" s="21">
        <v>3.5568E-6</v>
      </c>
      <c r="S207" s="21">
        <v>1.6899999999999999E-7</v>
      </c>
      <c r="T207" s="21">
        <v>3</v>
      </c>
      <c r="U207" s="21">
        <v>0</v>
      </c>
      <c r="V207" s="21">
        <v>0</v>
      </c>
      <c r="W207" s="156" t="s">
        <v>571</v>
      </c>
      <c r="X207" s="21" t="s">
        <v>534</v>
      </c>
      <c r="Y207" s="21" t="s">
        <v>263</v>
      </c>
      <c r="Z207" s="21"/>
      <c r="AA207" s="21"/>
      <c r="AB207" s="21"/>
      <c r="AC207" s="21"/>
      <c r="AD207" s="21">
        <v>412</v>
      </c>
      <c r="AE207" s="21">
        <v>206</v>
      </c>
      <c r="AF207" s="21" t="str">
        <f t="shared" ca="1" si="18"/>
        <v>135-0.8</v>
      </c>
      <c r="AG207" s="21">
        <f t="shared" ca="1" si="19"/>
        <v>200</v>
      </c>
      <c r="AH207" s="21">
        <f t="shared" ca="1" si="20"/>
        <v>976</v>
      </c>
      <c r="AI207" s="154">
        <f t="shared" ca="1" si="21"/>
        <v>-8.2193999999999996E-6</v>
      </c>
      <c r="AJ207" s="154">
        <f t="shared" ca="1" si="22"/>
        <v>-3.8920000000000002E-7</v>
      </c>
      <c r="AK207" s="154">
        <f ca="1">AVERAGE(INDIRECT("K"&amp;AD207):INDIRECT("K"&amp;AD208-1))</f>
        <v>5.4726999999999998E-4</v>
      </c>
      <c r="AL207" s="154">
        <f ca="1">AVERAGE(INDIRECT("L"&amp;AD207):INDIRECT("L"&amp;AD208-1))</f>
        <v>1.94555E-5</v>
      </c>
      <c r="AM207" s="154">
        <f t="shared" ca="1" si="23"/>
        <v>5.476157132335138E-4</v>
      </c>
      <c r="AN207" s="21"/>
      <c r="AO207" s="154">
        <f ca="1">STDEV(INDIRECT("K"&amp;AD207):INDIRECT("K"&amp;AD208-1))</f>
        <v>5.6568542494894512E-8</v>
      </c>
    </row>
    <row r="208" spans="1:41" ht="14.25" customHeight="1">
      <c r="A208" s="21" t="s">
        <v>572</v>
      </c>
      <c r="B208" s="21" t="s">
        <v>259</v>
      </c>
      <c r="C208" s="21">
        <v>0</v>
      </c>
      <c r="D208" s="21">
        <v>200</v>
      </c>
      <c r="E208" s="21">
        <v>976</v>
      </c>
      <c r="F208" s="21" t="s">
        <v>260</v>
      </c>
      <c r="G208" s="154">
        <v>1.4005000000000001E-3</v>
      </c>
      <c r="H208" s="154">
        <v>7.36E-5</v>
      </c>
      <c r="I208" s="154">
        <v>-8.2193999999999996E-6</v>
      </c>
      <c r="J208" s="154">
        <v>-3.8920000000000002E-7</v>
      </c>
      <c r="K208" s="154">
        <v>1.4086999999999999E-3</v>
      </c>
      <c r="L208" s="154">
        <v>7.3999999999999996E-5</v>
      </c>
      <c r="M208" s="155">
        <v>3.01</v>
      </c>
      <c r="N208" s="21">
        <v>0</v>
      </c>
      <c r="O208" s="21">
        <v>0</v>
      </c>
      <c r="P208" s="21">
        <v>0</v>
      </c>
      <c r="Q208" s="21">
        <v>1</v>
      </c>
      <c r="R208" s="21">
        <v>1.4087000000000001E-5</v>
      </c>
      <c r="S208" s="21">
        <v>7.3979999999999999E-7</v>
      </c>
      <c r="T208" s="21">
        <v>3</v>
      </c>
      <c r="U208" s="21">
        <v>0</v>
      </c>
      <c r="V208" s="21">
        <v>0</v>
      </c>
      <c r="W208" s="156" t="s">
        <v>573</v>
      </c>
      <c r="X208" s="21" t="s">
        <v>534</v>
      </c>
      <c r="Y208" s="21" t="s">
        <v>263</v>
      </c>
      <c r="Z208" s="21"/>
      <c r="AA208" s="21"/>
      <c r="AB208" s="21"/>
      <c r="AC208" s="21"/>
      <c r="AD208" s="21">
        <v>414</v>
      </c>
      <c r="AE208" s="21">
        <v>207</v>
      </c>
      <c r="AF208" s="21" t="str">
        <f t="shared" ca="1" si="18"/>
        <v>135-0.6</v>
      </c>
      <c r="AG208" s="21">
        <f t="shared" ca="1" si="19"/>
        <v>200</v>
      </c>
      <c r="AH208" s="21">
        <f t="shared" ca="1" si="20"/>
        <v>976</v>
      </c>
      <c r="AI208" s="154">
        <f t="shared" ca="1" si="21"/>
        <v>-8.2193999999999996E-6</v>
      </c>
      <c r="AJ208" s="154">
        <f t="shared" ca="1" si="22"/>
        <v>-3.8920000000000002E-7</v>
      </c>
      <c r="AK208" s="154">
        <f ca="1">AVERAGE(INDIRECT("K"&amp;AD208):INDIRECT("K"&amp;AD209-1))</f>
        <v>4.5107000000000003E-4</v>
      </c>
      <c r="AL208" s="154">
        <f ca="1">AVERAGE(INDIRECT("L"&amp;AD208):INDIRECT("L"&amp;AD209-1))</f>
        <v>1.5492E-5</v>
      </c>
      <c r="AM208" s="154">
        <f t="shared" ca="1" si="23"/>
        <v>4.5133595797808979E-4</v>
      </c>
      <c r="AN208" s="21"/>
      <c r="AO208" s="154">
        <f ca="1">STDEV(INDIRECT("K"&amp;AD208):INDIRECT("K"&amp;AD209-1))</f>
        <v>1.6970562748479851E-7</v>
      </c>
    </row>
    <row r="209" spans="1:41" ht="14.25" customHeight="1">
      <c r="A209" s="21" t="s">
        <v>572</v>
      </c>
      <c r="B209" s="21" t="s">
        <v>259</v>
      </c>
      <c r="C209" s="21">
        <v>0</v>
      </c>
      <c r="D209" s="21">
        <v>200</v>
      </c>
      <c r="E209" s="21">
        <v>976</v>
      </c>
      <c r="F209" s="21" t="s">
        <v>260</v>
      </c>
      <c r="G209" s="154">
        <v>1.4002000000000001E-3</v>
      </c>
      <c r="H209" s="154">
        <v>7.3399999999999995E-5</v>
      </c>
      <c r="I209" s="154">
        <v>-8.2193999999999996E-6</v>
      </c>
      <c r="J209" s="154">
        <v>-3.8920000000000002E-7</v>
      </c>
      <c r="K209" s="154">
        <v>1.4084E-3</v>
      </c>
      <c r="L209" s="154">
        <v>7.3800000000000005E-5</v>
      </c>
      <c r="M209" s="155">
        <v>3</v>
      </c>
      <c r="N209" s="21">
        <v>0</v>
      </c>
      <c r="O209" s="21">
        <v>0</v>
      </c>
      <c r="P209" s="21">
        <v>0</v>
      </c>
      <c r="Q209" s="21">
        <v>1</v>
      </c>
      <c r="R209" s="21">
        <v>1.4083999999999999E-5</v>
      </c>
      <c r="S209" s="21">
        <v>7.3789999999999996E-7</v>
      </c>
      <c r="T209" s="21">
        <v>3</v>
      </c>
      <c r="U209" s="21">
        <v>0</v>
      </c>
      <c r="V209" s="21">
        <v>0</v>
      </c>
      <c r="W209" s="156" t="s">
        <v>574</v>
      </c>
      <c r="X209" s="21" t="s">
        <v>534</v>
      </c>
      <c r="Y209" s="21" t="s">
        <v>263</v>
      </c>
      <c r="Z209" s="21"/>
      <c r="AA209" s="21"/>
      <c r="AB209" s="21"/>
      <c r="AC209" s="21"/>
      <c r="AD209" s="21">
        <v>416</v>
      </c>
      <c r="AE209" s="21">
        <v>208</v>
      </c>
      <c r="AF209" s="21" t="str">
        <f t="shared" ca="1" si="18"/>
        <v>135-0.4</v>
      </c>
      <c r="AG209" s="21">
        <f t="shared" ca="1" si="19"/>
        <v>200</v>
      </c>
      <c r="AH209" s="21">
        <f t="shared" ca="1" si="20"/>
        <v>976</v>
      </c>
      <c r="AI209" s="154">
        <f t="shared" ca="1" si="21"/>
        <v>-8.2193999999999996E-6</v>
      </c>
      <c r="AJ209" s="154">
        <f t="shared" ca="1" si="22"/>
        <v>-3.8920000000000002E-7</v>
      </c>
      <c r="AK209" s="154">
        <f ca="1">AVERAGE(INDIRECT("K"&amp;AD209):INDIRECT("K"&amp;AD210-1))</f>
        <v>3.6707999999999999E-4</v>
      </c>
      <c r="AL209" s="154">
        <f ca="1">AVERAGE(INDIRECT("L"&amp;AD209):INDIRECT("L"&amp;AD210-1))</f>
        <v>1.03915E-5</v>
      </c>
      <c r="AM209" s="154">
        <f t="shared" ca="1" si="23"/>
        <v>3.6722705465726512E-4</v>
      </c>
      <c r="AN209" s="21"/>
      <c r="AO209" s="154">
        <f ca="1">STDEV(INDIRECT("K"&amp;AD209):INDIRECT("K"&amp;AD210-1))</f>
        <v>8.4852813742380103E-8</v>
      </c>
    </row>
    <row r="210" spans="1:41" ht="14.25" customHeight="1">
      <c r="A210" s="21" t="s">
        <v>575</v>
      </c>
      <c r="B210" s="21" t="s">
        <v>259</v>
      </c>
      <c r="C210" s="21">
        <v>0</v>
      </c>
      <c r="D210" s="21">
        <v>200</v>
      </c>
      <c r="E210" s="21">
        <v>976</v>
      </c>
      <c r="F210" s="21" t="s">
        <v>260</v>
      </c>
      <c r="G210" s="154">
        <v>7.4503000000000004E-4</v>
      </c>
      <c r="H210" s="154">
        <v>3.5481999999999997E-5</v>
      </c>
      <c r="I210" s="154">
        <v>-8.2193999999999996E-6</v>
      </c>
      <c r="J210" s="154">
        <v>-3.8920000000000002E-7</v>
      </c>
      <c r="K210" s="154">
        <v>7.5325000000000001E-4</v>
      </c>
      <c r="L210" s="154">
        <v>3.5871999999999998E-5</v>
      </c>
      <c r="M210" s="155">
        <v>2.73</v>
      </c>
      <c r="N210" s="21">
        <v>0</v>
      </c>
      <c r="O210" s="21">
        <v>0</v>
      </c>
      <c r="P210" s="21">
        <v>0</v>
      </c>
      <c r="Q210" s="21">
        <v>1</v>
      </c>
      <c r="R210" s="21">
        <v>7.5325000000000003E-6</v>
      </c>
      <c r="S210" s="21">
        <v>3.587E-7</v>
      </c>
      <c r="T210" s="21">
        <v>3</v>
      </c>
      <c r="U210" s="21">
        <v>0</v>
      </c>
      <c r="V210" s="21">
        <v>0</v>
      </c>
      <c r="W210" s="156" t="s">
        <v>576</v>
      </c>
      <c r="X210" s="21" t="s">
        <v>534</v>
      </c>
      <c r="Y210" s="21" t="s">
        <v>263</v>
      </c>
      <c r="Z210" s="21"/>
      <c r="AA210" s="21"/>
      <c r="AB210" s="21"/>
      <c r="AC210" s="21"/>
      <c r="AD210" s="21">
        <v>418</v>
      </c>
      <c r="AE210" s="21">
        <v>209</v>
      </c>
      <c r="AF210" s="21" t="str">
        <f t="shared" ca="1" si="18"/>
        <v>135-0.2</v>
      </c>
      <c r="AG210" s="21">
        <f t="shared" ca="1" si="19"/>
        <v>200</v>
      </c>
      <c r="AH210" s="21">
        <f t="shared" ca="1" si="20"/>
        <v>976</v>
      </c>
      <c r="AI210" s="154">
        <f t="shared" ca="1" si="21"/>
        <v>-8.2193999999999996E-6</v>
      </c>
      <c r="AJ210" s="154">
        <f t="shared" ca="1" si="22"/>
        <v>-3.8920000000000002E-7</v>
      </c>
      <c r="AK210" s="154">
        <f ca="1">AVERAGE(INDIRECT("K"&amp;AD210):INDIRECT("K"&amp;AD211-1))</f>
        <v>4.1138999999999998E-4</v>
      </c>
      <c r="AL210" s="154">
        <f ca="1">AVERAGE(INDIRECT("L"&amp;AD210):INDIRECT("L"&amp;AD211-1))</f>
        <v>1.2628499999999999E-5</v>
      </c>
      <c r="AM210" s="154">
        <f t="shared" ca="1" si="23"/>
        <v>4.1158378383052211E-4</v>
      </c>
      <c r="AN210" s="21"/>
      <c r="AO210" s="154">
        <f ca="1">STDEV(INDIRECT("K"&amp;AD210):INDIRECT("K"&amp;AD211-1))</f>
        <v>1.2727922061355098E-7</v>
      </c>
    </row>
    <row r="211" spans="1:41" ht="14.25" customHeight="1">
      <c r="A211" s="21" t="s">
        <v>575</v>
      </c>
      <c r="B211" s="21" t="s">
        <v>259</v>
      </c>
      <c r="C211" s="21">
        <v>0</v>
      </c>
      <c r="D211" s="21">
        <v>200</v>
      </c>
      <c r="E211" s="21">
        <v>976</v>
      </c>
      <c r="F211" s="21" t="s">
        <v>260</v>
      </c>
      <c r="G211" s="154">
        <v>7.4534000000000004E-4</v>
      </c>
      <c r="H211" s="154">
        <v>3.5426000000000003E-5</v>
      </c>
      <c r="I211" s="154">
        <v>-8.2193999999999996E-6</v>
      </c>
      <c r="J211" s="154">
        <v>-3.8920000000000002E-7</v>
      </c>
      <c r="K211" s="154">
        <v>7.5356000000000002E-4</v>
      </c>
      <c r="L211" s="154">
        <v>3.5815000000000002E-5</v>
      </c>
      <c r="M211" s="155">
        <v>2.72</v>
      </c>
      <c r="N211" s="21">
        <v>0</v>
      </c>
      <c r="O211" s="21">
        <v>0</v>
      </c>
      <c r="P211" s="21">
        <v>0</v>
      </c>
      <c r="Q211" s="21">
        <v>1</v>
      </c>
      <c r="R211" s="21">
        <v>7.5356000000000003E-6</v>
      </c>
      <c r="S211" s="21">
        <v>3.5820000000000002E-7</v>
      </c>
      <c r="T211" s="21">
        <v>3</v>
      </c>
      <c r="U211" s="21">
        <v>0</v>
      </c>
      <c r="V211" s="21">
        <v>0</v>
      </c>
      <c r="W211" s="156" t="s">
        <v>577</v>
      </c>
      <c r="X211" s="21" t="s">
        <v>534</v>
      </c>
      <c r="Y211" s="21" t="s">
        <v>263</v>
      </c>
      <c r="Z211" s="21"/>
      <c r="AA211" s="21"/>
      <c r="AB211" s="21"/>
      <c r="AC211" s="21"/>
      <c r="AD211" s="21">
        <v>420</v>
      </c>
      <c r="AE211" s="21">
        <v>210</v>
      </c>
      <c r="AF211" s="21" t="str">
        <f t="shared" ca="1" si="18"/>
        <v>135-&lt;0.2</v>
      </c>
      <c r="AG211" s="21">
        <f t="shared" ca="1" si="19"/>
        <v>200</v>
      </c>
      <c r="AH211" s="21">
        <f t="shared" ca="1" si="20"/>
        <v>976</v>
      </c>
      <c r="AI211" s="154">
        <f t="shared" ca="1" si="21"/>
        <v>-8.2193999999999996E-6</v>
      </c>
      <c r="AJ211" s="154">
        <f t="shared" ca="1" si="22"/>
        <v>-3.8920000000000002E-7</v>
      </c>
      <c r="AK211" s="154">
        <f ca="1">AVERAGE(INDIRECT("K"&amp;AD211):INDIRECT("K"&amp;AD212-1))</f>
        <v>1.34855E-3</v>
      </c>
      <c r="AL211" s="154">
        <f ca="1">AVERAGE(INDIRECT("L"&amp;AD211):INDIRECT("L"&amp;AD212-1))</f>
        <v>3.7799999999999997E-5</v>
      </c>
      <c r="AM211" s="154">
        <f t="shared" ca="1" si="23"/>
        <v>1.34907966499388E-3</v>
      </c>
      <c r="AN211" s="21"/>
      <c r="AO211" s="154">
        <f ca="1">STDEV(INDIRECT("K"&amp;AD211):INDIRECT("K"&amp;AD212-1))</f>
        <v>2.1213203435593108E-7</v>
      </c>
    </row>
    <row r="212" spans="1:41" ht="14.25" customHeight="1">
      <c r="A212" s="21" t="s">
        <v>578</v>
      </c>
      <c r="B212" s="21" t="s">
        <v>259</v>
      </c>
      <c r="C212" s="21">
        <v>0</v>
      </c>
      <c r="D212" s="21">
        <v>200</v>
      </c>
      <c r="E212" s="21">
        <v>976</v>
      </c>
      <c r="F212" s="21" t="s">
        <v>260</v>
      </c>
      <c r="G212" s="154">
        <v>3.5813000000000002E-4</v>
      </c>
      <c r="H212" s="154">
        <v>1.5744E-5</v>
      </c>
      <c r="I212" s="154">
        <v>-8.2193999999999996E-6</v>
      </c>
      <c r="J212" s="154">
        <v>-3.8920000000000002E-7</v>
      </c>
      <c r="K212" s="154">
        <v>3.6634999999999999E-4</v>
      </c>
      <c r="L212" s="154">
        <v>1.6133E-5</v>
      </c>
      <c r="M212" s="155">
        <v>2.52</v>
      </c>
      <c r="N212" s="21">
        <v>0</v>
      </c>
      <c r="O212" s="21">
        <v>0</v>
      </c>
      <c r="P212" s="21">
        <v>0</v>
      </c>
      <c r="Q212" s="21">
        <v>1</v>
      </c>
      <c r="R212" s="21">
        <v>3.6635000000000002E-6</v>
      </c>
      <c r="S212" s="21">
        <v>1.613E-7</v>
      </c>
      <c r="T212" s="21">
        <v>3</v>
      </c>
      <c r="U212" s="21">
        <v>0</v>
      </c>
      <c r="V212" s="21">
        <v>0</v>
      </c>
      <c r="W212" s="156" t="s">
        <v>579</v>
      </c>
      <c r="X212" s="21" t="s">
        <v>534</v>
      </c>
      <c r="Y212" s="21" t="s">
        <v>263</v>
      </c>
      <c r="Z212" s="21"/>
      <c r="AA212" s="21"/>
      <c r="AB212" s="21"/>
      <c r="AC212" s="21"/>
      <c r="AD212" s="21">
        <v>422</v>
      </c>
      <c r="AE212" s="21">
        <v>211</v>
      </c>
      <c r="AF212" s="21" t="str">
        <f t="shared" ca="1" si="18"/>
        <v>136-ALL</v>
      </c>
      <c r="AG212" s="21">
        <f t="shared" ca="1" si="19"/>
        <v>200</v>
      </c>
      <c r="AH212" s="21">
        <f t="shared" ca="1" si="20"/>
        <v>976</v>
      </c>
      <c r="AI212" s="154">
        <f t="shared" ca="1" si="21"/>
        <v>-8.2193999999999996E-6</v>
      </c>
      <c r="AJ212" s="154">
        <f t="shared" ca="1" si="22"/>
        <v>-3.8920000000000002E-7</v>
      </c>
      <c r="AK212" s="154">
        <f ca="1">AVERAGE(INDIRECT("K"&amp;AD212):INDIRECT("K"&amp;AD213-1))</f>
        <v>1.39485E-3</v>
      </c>
      <c r="AL212" s="154">
        <f ca="1">AVERAGE(INDIRECT("L"&amp;AD212):INDIRECT("L"&amp;AD213-1))</f>
        <v>4.0750000000000001E-5</v>
      </c>
      <c r="AM212" s="154">
        <f t="shared" ca="1" si="23"/>
        <v>1.3954451207410486E-3</v>
      </c>
      <c r="AN212" s="21"/>
      <c r="AO212" s="154">
        <f ca="1">STDEV(INDIRECT("K"&amp;AD212):INDIRECT("K"&amp;AD213-1))</f>
        <v>7.0710678118541467E-8</v>
      </c>
    </row>
    <row r="213" spans="1:41" ht="14.25" customHeight="1">
      <c r="A213" s="21" t="s">
        <v>578</v>
      </c>
      <c r="B213" s="21" t="s">
        <v>259</v>
      </c>
      <c r="C213" s="21">
        <v>0</v>
      </c>
      <c r="D213" s="21">
        <v>200</v>
      </c>
      <c r="E213" s="21">
        <v>976</v>
      </c>
      <c r="F213" s="21" t="s">
        <v>260</v>
      </c>
      <c r="G213" s="154">
        <v>3.5776999999999998E-4</v>
      </c>
      <c r="H213" s="154">
        <v>1.5255999999999999E-5</v>
      </c>
      <c r="I213" s="154">
        <v>-8.2193999999999996E-6</v>
      </c>
      <c r="J213" s="154">
        <v>-3.8920000000000002E-7</v>
      </c>
      <c r="K213" s="154">
        <v>3.6599000000000001E-4</v>
      </c>
      <c r="L213" s="154">
        <v>1.5645999999999999E-5</v>
      </c>
      <c r="M213" s="155">
        <v>2.4500000000000002</v>
      </c>
      <c r="N213" s="21">
        <v>0</v>
      </c>
      <c r="O213" s="21">
        <v>0</v>
      </c>
      <c r="P213" s="21">
        <v>0</v>
      </c>
      <c r="Q213" s="21">
        <v>1</v>
      </c>
      <c r="R213" s="21">
        <v>3.6598999999999999E-6</v>
      </c>
      <c r="S213" s="21">
        <v>1.5650000000000001E-7</v>
      </c>
      <c r="T213" s="21">
        <v>3</v>
      </c>
      <c r="U213" s="21">
        <v>0</v>
      </c>
      <c r="V213" s="21">
        <v>0</v>
      </c>
      <c r="W213" s="156" t="s">
        <v>580</v>
      </c>
      <c r="X213" s="21" t="s">
        <v>534</v>
      </c>
      <c r="Y213" s="21" t="s">
        <v>263</v>
      </c>
      <c r="Z213" s="21"/>
      <c r="AA213" s="21"/>
      <c r="AB213" s="21"/>
      <c r="AC213" s="21"/>
      <c r="AD213" s="21">
        <v>424</v>
      </c>
      <c r="AE213" s="21">
        <v>212</v>
      </c>
      <c r="AF213" s="21" t="str">
        <f t="shared" ca="1" si="18"/>
        <v>136-0.8</v>
      </c>
      <c r="AG213" s="21">
        <f t="shared" ca="1" si="19"/>
        <v>200</v>
      </c>
      <c r="AH213" s="21">
        <f t="shared" ca="1" si="20"/>
        <v>976</v>
      </c>
      <c r="AI213" s="154">
        <f t="shared" ca="1" si="21"/>
        <v>-8.2193999999999996E-6</v>
      </c>
      <c r="AJ213" s="154">
        <f t="shared" ca="1" si="22"/>
        <v>-3.8920000000000002E-7</v>
      </c>
      <c r="AK213" s="154">
        <f ca="1">AVERAGE(INDIRECT("K"&amp;AD213):INDIRECT("K"&amp;AD214-1))</f>
        <v>3.0460000000000001E-3</v>
      </c>
      <c r="AL213" s="154">
        <f ca="1">AVERAGE(INDIRECT("L"&amp;AD213):INDIRECT("L"&amp;AD214-1))</f>
        <v>9.1099999999999992E-5</v>
      </c>
      <c r="AM213" s="154">
        <f t="shared" ca="1" si="23"/>
        <v>3.0473620083606738E-3</v>
      </c>
      <c r="AN213" s="21"/>
      <c r="AO213" s="154">
        <f ca="1">STDEV(INDIRECT("K"&amp;AD213):INDIRECT("K"&amp;AD214-1))</f>
        <v>7.0710678118664139E-7</v>
      </c>
    </row>
    <row r="214" spans="1:41" ht="14.25" customHeight="1">
      <c r="A214" s="21" t="s">
        <v>581</v>
      </c>
      <c r="B214" s="21" t="s">
        <v>259</v>
      </c>
      <c r="C214" s="21">
        <v>0</v>
      </c>
      <c r="D214" s="21">
        <v>200</v>
      </c>
      <c r="E214" s="21">
        <v>976</v>
      </c>
      <c r="F214" s="21" t="s">
        <v>260</v>
      </c>
      <c r="G214" s="154">
        <v>3.1877000000000001E-4</v>
      </c>
      <c r="H214" s="154">
        <v>1.3256E-5</v>
      </c>
      <c r="I214" s="154">
        <v>-8.2193999999999996E-6</v>
      </c>
      <c r="J214" s="154">
        <v>-3.8920000000000002E-7</v>
      </c>
      <c r="K214" s="154">
        <v>3.2698999999999998E-4</v>
      </c>
      <c r="L214" s="154">
        <v>1.3645000000000001E-5</v>
      </c>
      <c r="M214" s="155">
        <v>2.39</v>
      </c>
      <c r="N214" s="21">
        <v>0</v>
      </c>
      <c r="O214" s="21">
        <v>0</v>
      </c>
      <c r="P214" s="21">
        <v>0</v>
      </c>
      <c r="Q214" s="21">
        <v>1</v>
      </c>
      <c r="R214" s="21">
        <v>3.2698999999999998E-6</v>
      </c>
      <c r="S214" s="21">
        <v>1.3650000000000001E-7</v>
      </c>
      <c r="T214" s="21">
        <v>3</v>
      </c>
      <c r="U214" s="21">
        <v>0</v>
      </c>
      <c r="V214" s="21">
        <v>0</v>
      </c>
      <c r="W214" s="156" t="s">
        <v>582</v>
      </c>
      <c r="X214" s="21" t="s">
        <v>534</v>
      </c>
      <c r="Y214" s="21" t="s">
        <v>263</v>
      </c>
      <c r="Z214" s="21"/>
      <c r="AA214" s="21"/>
      <c r="AB214" s="21"/>
      <c r="AC214" s="21"/>
      <c r="AD214" s="21">
        <v>426</v>
      </c>
      <c r="AE214" s="21">
        <v>213</v>
      </c>
      <c r="AF214" s="21" t="str">
        <f t="shared" ca="1" si="18"/>
        <v>136-0.6</v>
      </c>
      <c r="AG214" s="21">
        <f t="shared" ca="1" si="19"/>
        <v>200</v>
      </c>
      <c r="AH214" s="21">
        <f t="shared" ca="1" si="20"/>
        <v>976</v>
      </c>
      <c r="AI214" s="154">
        <f t="shared" ca="1" si="21"/>
        <v>-8.2193999999999996E-6</v>
      </c>
      <c r="AJ214" s="154">
        <f t="shared" ca="1" si="22"/>
        <v>-3.8920000000000002E-7</v>
      </c>
      <c r="AK214" s="154">
        <f ca="1">AVERAGE(INDIRECT("K"&amp;AD214):INDIRECT("K"&amp;AD215-1))</f>
        <v>1.9182499999999998E-3</v>
      </c>
      <c r="AL214" s="154">
        <f ca="1">AVERAGE(INDIRECT("L"&amp;AD214):INDIRECT("L"&amp;AD215-1))</f>
        <v>5.2799999999999996E-5</v>
      </c>
      <c r="AM214" s="154">
        <f t="shared" ca="1" si="23"/>
        <v>1.918976524739164E-3</v>
      </c>
      <c r="AN214" s="21"/>
      <c r="AO214" s="154">
        <f ca="1">STDEV(INDIRECT("K"&amp;AD214):INDIRECT("K"&amp;AD215-1))</f>
        <v>7.0710678118694807E-8</v>
      </c>
    </row>
    <row r="215" spans="1:41" ht="14.25" customHeight="1">
      <c r="A215" s="21" t="s">
        <v>581</v>
      </c>
      <c r="B215" s="21" t="s">
        <v>259</v>
      </c>
      <c r="C215" s="21">
        <v>0</v>
      </c>
      <c r="D215" s="21">
        <v>200</v>
      </c>
      <c r="E215" s="21">
        <v>976</v>
      </c>
      <c r="F215" s="21" t="s">
        <v>260</v>
      </c>
      <c r="G215" s="154">
        <v>3.1889E-4</v>
      </c>
      <c r="H215" s="154">
        <v>1.3196999999999999E-5</v>
      </c>
      <c r="I215" s="154">
        <v>-8.2193999999999996E-6</v>
      </c>
      <c r="J215" s="154">
        <v>-3.8920000000000002E-7</v>
      </c>
      <c r="K215" s="154">
        <v>3.2710999999999998E-4</v>
      </c>
      <c r="L215" s="154">
        <v>1.3586E-5</v>
      </c>
      <c r="M215" s="155">
        <v>2.38</v>
      </c>
      <c r="N215" s="21">
        <v>0</v>
      </c>
      <c r="O215" s="21">
        <v>0</v>
      </c>
      <c r="P215" s="21">
        <v>0</v>
      </c>
      <c r="Q215" s="21">
        <v>1</v>
      </c>
      <c r="R215" s="21">
        <v>3.2710999999999999E-6</v>
      </c>
      <c r="S215" s="21">
        <v>1.3589999999999999E-7</v>
      </c>
      <c r="T215" s="21">
        <v>3</v>
      </c>
      <c r="U215" s="21">
        <v>0</v>
      </c>
      <c r="V215" s="21">
        <v>0</v>
      </c>
      <c r="W215" s="156" t="s">
        <v>583</v>
      </c>
      <c r="X215" s="21" t="s">
        <v>534</v>
      </c>
      <c r="Y215" s="21" t="s">
        <v>263</v>
      </c>
      <c r="Z215" s="21"/>
      <c r="AA215" s="21"/>
      <c r="AB215" s="21"/>
      <c r="AC215" s="21"/>
      <c r="AD215" s="21">
        <v>428</v>
      </c>
      <c r="AE215" s="21">
        <v>214</v>
      </c>
      <c r="AF215" s="21" t="str">
        <f t="shared" ca="1" si="18"/>
        <v>136-0.4</v>
      </c>
      <c r="AG215" s="21">
        <f t="shared" ca="1" si="19"/>
        <v>200</v>
      </c>
      <c r="AH215" s="21">
        <f t="shared" ca="1" si="20"/>
        <v>976</v>
      </c>
      <c r="AI215" s="154">
        <f t="shared" ca="1" si="21"/>
        <v>-8.2193999999999996E-6</v>
      </c>
      <c r="AJ215" s="154">
        <f t="shared" ca="1" si="22"/>
        <v>-3.8920000000000002E-7</v>
      </c>
      <c r="AK215" s="154">
        <f ca="1">AVERAGE(INDIRECT("K"&amp;AD215):INDIRECT("K"&amp;AD216-1))</f>
        <v>9.7011500000000002E-4</v>
      </c>
      <c r="AL215" s="154">
        <f ca="1">AVERAGE(INDIRECT("L"&amp;AD215):INDIRECT("L"&amp;AD216-1))</f>
        <v>3.0604500000000001E-5</v>
      </c>
      <c r="AM215" s="154">
        <f t="shared" ca="1" si="23"/>
        <v>9.7059762447950079E-4</v>
      </c>
      <c r="AN215" s="21"/>
      <c r="AO215" s="154">
        <f ca="1">STDEV(INDIRECT("K"&amp;AD215):INDIRECT("K"&amp;AD216-1))</f>
        <v>2.757716446628024E-7</v>
      </c>
    </row>
    <row r="216" spans="1:41" ht="14.25" customHeight="1">
      <c r="A216" s="21" t="s">
        <v>584</v>
      </c>
      <c r="B216" s="21" t="s">
        <v>259</v>
      </c>
      <c r="C216" s="21">
        <v>0</v>
      </c>
      <c r="D216" s="21">
        <v>200</v>
      </c>
      <c r="E216" s="21">
        <v>976</v>
      </c>
      <c r="F216" s="21" t="s">
        <v>260</v>
      </c>
      <c r="G216" s="154">
        <v>5.0620000000000005E-4</v>
      </c>
      <c r="H216" s="154">
        <v>2.1225000000000001E-5</v>
      </c>
      <c r="I216" s="154">
        <v>-8.2193999999999996E-6</v>
      </c>
      <c r="J216" s="154">
        <v>-3.8920000000000002E-7</v>
      </c>
      <c r="K216" s="154">
        <v>5.1442000000000002E-4</v>
      </c>
      <c r="L216" s="154">
        <v>2.1614E-5</v>
      </c>
      <c r="M216" s="155">
        <v>2.41</v>
      </c>
      <c r="N216" s="21">
        <v>0</v>
      </c>
      <c r="O216" s="21">
        <v>0</v>
      </c>
      <c r="P216" s="21">
        <v>0</v>
      </c>
      <c r="Q216" s="21">
        <v>1</v>
      </c>
      <c r="R216" s="21">
        <v>5.1441999999999998E-6</v>
      </c>
      <c r="S216" s="21">
        <v>2.1610000000000001E-7</v>
      </c>
      <c r="T216" s="21">
        <v>3</v>
      </c>
      <c r="U216" s="21">
        <v>0</v>
      </c>
      <c r="V216" s="21">
        <v>0</v>
      </c>
      <c r="W216" s="156" t="s">
        <v>585</v>
      </c>
      <c r="X216" s="21" t="s">
        <v>534</v>
      </c>
      <c r="Y216" s="21" t="s">
        <v>263</v>
      </c>
      <c r="Z216" s="21"/>
      <c r="AA216" s="21"/>
      <c r="AB216" s="21"/>
      <c r="AC216" s="21"/>
      <c r="AD216" s="21">
        <v>430</v>
      </c>
      <c r="AE216" s="21">
        <v>215</v>
      </c>
      <c r="AF216" s="21" t="str">
        <f t="shared" ca="1" si="18"/>
        <v>136-0.2</v>
      </c>
      <c r="AG216" s="21">
        <f t="shared" ca="1" si="19"/>
        <v>200</v>
      </c>
      <c r="AH216" s="21">
        <f t="shared" ca="1" si="20"/>
        <v>976</v>
      </c>
      <c r="AI216" s="154">
        <f t="shared" ca="1" si="21"/>
        <v>-8.2193999999999996E-6</v>
      </c>
      <c r="AJ216" s="154">
        <f t="shared" ca="1" si="22"/>
        <v>-3.8920000000000002E-7</v>
      </c>
      <c r="AK216" s="154">
        <f ca="1">AVERAGE(INDIRECT("K"&amp;AD216):INDIRECT("K"&amp;AD217-1))</f>
        <v>1.1182E-3</v>
      </c>
      <c r="AL216" s="154">
        <f ca="1">AVERAGE(INDIRECT("L"&amp;AD216):INDIRECT("L"&amp;AD217-1))</f>
        <v>3.5750000000000002E-5</v>
      </c>
      <c r="AM216" s="154">
        <f t="shared" ca="1" si="23"/>
        <v>1.1187713361093946E-3</v>
      </c>
      <c r="AN216" s="21"/>
      <c r="AO216" s="154">
        <f ca="1">STDEV(INDIRECT("K"&amp;AD216):INDIRECT("K"&amp;AD217-1))</f>
        <v>1.4142135623738961E-7</v>
      </c>
    </row>
    <row r="217" spans="1:41" ht="14.25" customHeight="1">
      <c r="A217" s="21" t="s">
        <v>584</v>
      </c>
      <c r="B217" s="21" t="s">
        <v>259</v>
      </c>
      <c r="C217" s="21">
        <v>0</v>
      </c>
      <c r="D217" s="21">
        <v>200</v>
      </c>
      <c r="E217" s="21">
        <v>976</v>
      </c>
      <c r="F217" s="21" t="s">
        <v>260</v>
      </c>
      <c r="G217" s="154">
        <v>5.0639999999999995E-4</v>
      </c>
      <c r="H217" s="154">
        <v>2.0693E-5</v>
      </c>
      <c r="I217" s="154">
        <v>-8.2193999999999996E-6</v>
      </c>
      <c r="J217" s="154">
        <v>-3.8920000000000002E-7</v>
      </c>
      <c r="K217" s="154">
        <v>5.1462000000000003E-4</v>
      </c>
      <c r="L217" s="154">
        <v>2.1081999999999999E-5</v>
      </c>
      <c r="M217" s="155">
        <v>2.35</v>
      </c>
      <c r="N217" s="21">
        <v>0</v>
      </c>
      <c r="O217" s="21">
        <v>0</v>
      </c>
      <c r="P217" s="21">
        <v>0</v>
      </c>
      <c r="Q217" s="21">
        <v>1</v>
      </c>
      <c r="R217" s="21">
        <v>5.1462E-6</v>
      </c>
      <c r="S217" s="21">
        <v>2.1080000000000001E-7</v>
      </c>
      <c r="T217" s="21">
        <v>3</v>
      </c>
      <c r="U217" s="21">
        <v>0</v>
      </c>
      <c r="V217" s="21">
        <v>0</v>
      </c>
      <c r="W217" s="156" t="s">
        <v>586</v>
      </c>
      <c r="X217" s="21" t="s">
        <v>534</v>
      </c>
      <c r="Y217" s="21" t="s">
        <v>263</v>
      </c>
      <c r="Z217" s="21"/>
      <c r="AA217" s="21"/>
      <c r="AB217" s="21"/>
      <c r="AC217" s="21"/>
      <c r="AD217" s="21">
        <v>432</v>
      </c>
      <c r="AE217" s="21">
        <v>216</v>
      </c>
      <c r="AF217" s="21" t="str">
        <f t="shared" ca="1" si="18"/>
        <v>136-&lt;0.2</v>
      </c>
      <c r="AG217" s="21">
        <f t="shared" ca="1" si="19"/>
        <v>200</v>
      </c>
      <c r="AH217" s="21">
        <f t="shared" ca="1" si="20"/>
        <v>976</v>
      </c>
      <c r="AI217" s="154">
        <f t="shared" ca="1" si="21"/>
        <v>-8.2193999999999996E-6</v>
      </c>
      <c r="AJ217" s="154">
        <f t="shared" ca="1" si="22"/>
        <v>-3.8920000000000002E-7</v>
      </c>
      <c r="AK217" s="154">
        <f ca="1">AVERAGE(INDIRECT("K"&amp;AD217):INDIRECT("K"&amp;AD218-1))</f>
        <v>1.9649000000000003E-3</v>
      </c>
      <c r="AL217" s="154">
        <f ca="1">AVERAGE(INDIRECT("L"&amp;AD217):INDIRECT("L"&amp;AD218-1))</f>
        <v>5.9999999999999995E-5</v>
      </c>
      <c r="AM217" s="154">
        <f t="shared" ca="1" si="23"/>
        <v>1.9658158637064667E-3</v>
      </c>
      <c r="AN217" s="21"/>
      <c r="AO217" s="154">
        <f ca="1">STDEV(INDIRECT("K"&amp;AD217):INDIRECT("K"&amp;AD218-1))</f>
        <v>2.8284271247447255E-7</v>
      </c>
    </row>
    <row r="218" spans="1:41" ht="14.25" customHeight="1">
      <c r="A218" s="21" t="s">
        <v>587</v>
      </c>
      <c r="B218" s="21" t="s">
        <v>259</v>
      </c>
      <c r="C218" s="21">
        <v>0</v>
      </c>
      <c r="D218" s="21">
        <v>200</v>
      </c>
      <c r="E218" s="21">
        <v>976</v>
      </c>
      <c r="F218" s="21" t="s">
        <v>260</v>
      </c>
      <c r="G218" s="154">
        <v>2.3730999999999999E-3</v>
      </c>
      <c r="H218" s="154">
        <v>8.4300000000000003E-5</v>
      </c>
      <c r="I218" s="154">
        <v>-8.2193999999999996E-6</v>
      </c>
      <c r="J218" s="154">
        <v>-3.8920000000000002E-7</v>
      </c>
      <c r="K218" s="154">
        <v>2.3812999999999998E-3</v>
      </c>
      <c r="L218" s="154">
        <v>8.4699999999999999E-5</v>
      </c>
      <c r="M218" s="155">
        <v>2.04</v>
      </c>
      <c r="N218" s="21">
        <v>0</v>
      </c>
      <c r="O218" s="21">
        <v>0</v>
      </c>
      <c r="P218" s="21">
        <v>0</v>
      </c>
      <c r="Q218" s="21">
        <v>1</v>
      </c>
      <c r="R218" s="21">
        <v>2.3813000000000001E-5</v>
      </c>
      <c r="S218" s="21">
        <v>8.4679999999999999E-7</v>
      </c>
      <c r="T218" s="21">
        <v>3</v>
      </c>
      <c r="U218" s="21">
        <v>0</v>
      </c>
      <c r="V218" s="21">
        <v>0</v>
      </c>
      <c r="W218" s="156" t="s">
        <v>588</v>
      </c>
      <c r="X218" s="21" t="s">
        <v>534</v>
      </c>
      <c r="Y218" s="21" t="s">
        <v>263</v>
      </c>
      <c r="Z218" s="21"/>
      <c r="AA218" s="21"/>
      <c r="AB218" s="21"/>
      <c r="AC218" s="21"/>
      <c r="AD218" s="21">
        <v>434</v>
      </c>
      <c r="AE218" s="21">
        <v>217</v>
      </c>
      <c r="AF218" s="21" t="str">
        <f t="shared" ca="1" si="18"/>
        <v>137-ALL</v>
      </c>
      <c r="AG218" s="21">
        <f t="shared" ca="1" si="19"/>
        <v>200</v>
      </c>
      <c r="AH218" s="21">
        <f t="shared" ca="1" si="20"/>
        <v>976</v>
      </c>
      <c r="AI218" s="154">
        <f t="shared" ca="1" si="21"/>
        <v>-8.2193999999999996E-6</v>
      </c>
      <c r="AJ218" s="154">
        <f t="shared" ca="1" si="22"/>
        <v>-3.8920000000000002E-7</v>
      </c>
      <c r="AK218" s="154">
        <f ca="1">AVERAGE(INDIRECT("K"&amp;AD218):INDIRECT("K"&amp;AD219-1))</f>
        <v>8.5263500000000002E-4</v>
      </c>
      <c r="AL218" s="154">
        <f ca="1">AVERAGE(INDIRECT("L"&amp;AD218):INDIRECT("L"&amp;AD219-1))</f>
        <v>2.4939E-5</v>
      </c>
      <c r="AM218" s="154">
        <f t="shared" ca="1" si="23"/>
        <v>8.5299964650989164E-4</v>
      </c>
      <c r="AN218" s="21"/>
      <c r="AO218" s="154">
        <f ca="1">STDEV(INDIRECT("K"&amp;AD218):INDIRECT("K"&amp;AD219-1))</f>
        <v>1.484924240492131E-7</v>
      </c>
    </row>
    <row r="219" spans="1:41" ht="14.25" customHeight="1">
      <c r="A219" s="21" t="s">
        <v>587</v>
      </c>
      <c r="B219" s="21" t="s">
        <v>259</v>
      </c>
      <c r="C219" s="21">
        <v>0</v>
      </c>
      <c r="D219" s="21">
        <v>200</v>
      </c>
      <c r="E219" s="21">
        <v>976</v>
      </c>
      <c r="F219" s="21" t="s">
        <v>260</v>
      </c>
      <c r="G219" s="154">
        <v>2.3725999999999999E-3</v>
      </c>
      <c r="H219" s="154">
        <v>8.42E-5</v>
      </c>
      <c r="I219" s="154">
        <v>-8.2193999999999996E-6</v>
      </c>
      <c r="J219" s="154">
        <v>-3.8920000000000002E-7</v>
      </c>
      <c r="K219" s="154">
        <v>2.3808000000000002E-3</v>
      </c>
      <c r="L219" s="154">
        <v>8.4599999999999996E-5</v>
      </c>
      <c r="M219" s="155">
        <v>2.0299999999999998</v>
      </c>
      <c r="N219" s="21">
        <v>0</v>
      </c>
      <c r="O219" s="21">
        <v>0</v>
      </c>
      <c r="P219" s="21">
        <v>0</v>
      </c>
      <c r="Q219" s="21">
        <v>1</v>
      </c>
      <c r="R219" s="21">
        <v>2.3808E-5</v>
      </c>
      <c r="S219" s="21">
        <v>8.456E-7</v>
      </c>
      <c r="T219" s="21">
        <v>3</v>
      </c>
      <c r="U219" s="21">
        <v>0</v>
      </c>
      <c r="V219" s="21">
        <v>0</v>
      </c>
      <c r="W219" s="156" t="s">
        <v>589</v>
      </c>
      <c r="X219" s="21" t="s">
        <v>534</v>
      </c>
      <c r="Y219" s="21" t="s">
        <v>263</v>
      </c>
      <c r="Z219" s="21"/>
      <c r="AA219" s="21"/>
      <c r="AB219" s="21"/>
      <c r="AC219" s="21"/>
      <c r="AD219" s="21">
        <v>436</v>
      </c>
      <c r="AE219" s="21">
        <v>218</v>
      </c>
      <c r="AF219" s="21" t="str">
        <f t="shared" ca="1" si="18"/>
        <v>137-0.8</v>
      </c>
      <c r="AG219" s="21">
        <f t="shared" ca="1" si="19"/>
        <v>200</v>
      </c>
      <c r="AH219" s="21">
        <f t="shared" ca="1" si="20"/>
        <v>976</v>
      </c>
      <c r="AI219" s="154">
        <f t="shared" ca="1" si="21"/>
        <v>-8.2193999999999996E-6</v>
      </c>
      <c r="AJ219" s="154">
        <f t="shared" ca="1" si="22"/>
        <v>-3.8920000000000002E-7</v>
      </c>
      <c r="AK219" s="154">
        <f ca="1">AVERAGE(INDIRECT("K"&amp;AD219):INDIRECT("K"&amp;AD220-1))</f>
        <v>1.2163E-3</v>
      </c>
      <c r="AL219" s="154">
        <f ca="1">AVERAGE(INDIRECT("L"&amp;AD219):INDIRECT("L"&amp;AD220-1))</f>
        <v>4.2600000000000005E-5</v>
      </c>
      <c r="AM219" s="154">
        <f t="shared" ca="1" si="23"/>
        <v>1.2170457879636246E-3</v>
      </c>
      <c r="AN219" s="21"/>
      <c r="AO219" s="154">
        <f ca="1">STDEV(INDIRECT("K"&amp;AD219):INDIRECT("K"&amp;AD220-1))</f>
        <v>2.8284271247462586E-7</v>
      </c>
    </row>
    <row r="220" spans="1:41" ht="14.25" customHeight="1">
      <c r="A220" s="21" t="s">
        <v>590</v>
      </c>
      <c r="B220" s="21" t="s">
        <v>259</v>
      </c>
      <c r="C220" s="21">
        <v>0</v>
      </c>
      <c r="D220" s="21">
        <v>200</v>
      </c>
      <c r="E220" s="21">
        <v>976</v>
      </c>
      <c r="F220" s="21" t="s">
        <v>260</v>
      </c>
      <c r="G220" s="154">
        <v>1.5188000000000001E-3</v>
      </c>
      <c r="H220" s="154">
        <v>5.5399999999999998E-5</v>
      </c>
      <c r="I220" s="154">
        <v>-8.2193999999999996E-6</v>
      </c>
      <c r="J220" s="154">
        <v>-3.8920000000000002E-7</v>
      </c>
      <c r="K220" s="154">
        <v>1.5269999999999999E-3</v>
      </c>
      <c r="L220" s="154">
        <v>5.5800000000000001E-5</v>
      </c>
      <c r="M220" s="155">
        <v>2.09</v>
      </c>
      <c r="N220" s="21">
        <v>0</v>
      </c>
      <c r="O220" s="21">
        <v>0</v>
      </c>
      <c r="P220" s="21">
        <v>0</v>
      </c>
      <c r="Q220" s="21">
        <v>1</v>
      </c>
      <c r="R220" s="21">
        <v>1.5270000000000001E-5</v>
      </c>
      <c r="S220" s="21">
        <v>5.5759999999999996E-7</v>
      </c>
      <c r="T220" s="21">
        <v>3</v>
      </c>
      <c r="U220" s="21">
        <v>0</v>
      </c>
      <c r="V220" s="21">
        <v>0</v>
      </c>
      <c r="W220" s="156" t="s">
        <v>591</v>
      </c>
      <c r="X220" s="21" t="s">
        <v>534</v>
      </c>
      <c r="Y220" s="21" t="s">
        <v>263</v>
      </c>
      <c r="Z220" s="21"/>
      <c r="AA220" s="21"/>
      <c r="AB220" s="21"/>
      <c r="AC220" s="21"/>
      <c r="AD220" s="21">
        <v>438</v>
      </c>
      <c r="AE220" s="21">
        <v>219</v>
      </c>
      <c r="AF220" s="21" t="str">
        <f t="shared" ca="1" si="18"/>
        <v>137-0.6</v>
      </c>
      <c r="AG220" s="21">
        <f t="shared" ca="1" si="19"/>
        <v>200</v>
      </c>
      <c r="AH220" s="21">
        <f t="shared" ca="1" si="20"/>
        <v>976</v>
      </c>
      <c r="AI220" s="154">
        <f t="shared" ca="1" si="21"/>
        <v>-8.2193999999999996E-6</v>
      </c>
      <c r="AJ220" s="154">
        <f t="shared" ca="1" si="22"/>
        <v>-3.8920000000000002E-7</v>
      </c>
      <c r="AK220" s="154">
        <f ca="1">AVERAGE(INDIRECT("K"&amp;AD220):INDIRECT("K"&amp;AD221-1))</f>
        <v>6.5776500000000004E-4</v>
      </c>
      <c r="AL220" s="154">
        <f ca="1">AVERAGE(INDIRECT("L"&amp;AD220):INDIRECT("L"&amp;AD221-1))</f>
        <v>2.1958999999999998E-5</v>
      </c>
      <c r="AM220" s="154">
        <f t="shared" ca="1" si="23"/>
        <v>6.5813144044787897E-4</v>
      </c>
      <c r="AN220" s="21"/>
      <c r="AO220" s="154">
        <f ca="1">STDEV(INDIRECT("K"&amp;AD220):INDIRECT("K"&amp;AD221-1))</f>
        <v>1.9091883092038397E-7</v>
      </c>
    </row>
    <row r="221" spans="1:41" ht="14.25" customHeight="1">
      <c r="A221" s="21" t="s">
        <v>590</v>
      </c>
      <c r="B221" s="21" t="s">
        <v>259</v>
      </c>
      <c r="C221" s="21">
        <v>0</v>
      </c>
      <c r="D221" s="21">
        <v>200</v>
      </c>
      <c r="E221" s="21">
        <v>976</v>
      </c>
      <c r="F221" s="21" t="s">
        <v>260</v>
      </c>
      <c r="G221" s="154">
        <v>1.5188000000000001E-3</v>
      </c>
      <c r="H221" s="154">
        <v>5.5399999999999998E-5</v>
      </c>
      <c r="I221" s="154">
        <v>-8.2193999999999996E-6</v>
      </c>
      <c r="J221" s="154">
        <v>-3.8920000000000002E-7</v>
      </c>
      <c r="K221" s="154">
        <v>1.5269999999999999E-3</v>
      </c>
      <c r="L221" s="154">
        <v>5.5800000000000001E-5</v>
      </c>
      <c r="M221" s="155">
        <v>2.09</v>
      </c>
      <c r="N221" s="21">
        <v>0</v>
      </c>
      <c r="O221" s="21">
        <v>0</v>
      </c>
      <c r="P221" s="21">
        <v>0</v>
      </c>
      <c r="Q221" s="21">
        <v>1</v>
      </c>
      <c r="R221" s="21">
        <v>1.5270000000000001E-5</v>
      </c>
      <c r="S221" s="21">
        <v>5.5789999999999999E-7</v>
      </c>
      <c r="T221" s="21">
        <v>3</v>
      </c>
      <c r="U221" s="21">
        <v>0</v>
      </c>
      <c r="V221" s="21">
        <v>0</v>
      </c>
      <c r="W221" s="156" t="s">
        <v>592</v>
      </c>
      <c r="X221" s="21" t="s">
        <v>534</v>
      </c>
      <c r="Y221" s="21" t="s">
        <v>263</v>
      </c>
      <c r="Z221" s="21"/>
      <c r="AA221" s="21"/>
      <c r="AB221" s="21"/>
      <c r="AC221" s="21"/>
      <c r="AD221" s="21">
        <v>440</v>
      </c>
      <c r="AE221" s="21">
        <v>220</v>
      </c>
      <c r="AF221" s="21" t="str">
        <f t="shared" ca="1" si="18"/>
        <v>137-0.4</v>
      </c>
      <c r="AG221" s="21">
        <f t="shared" ca="1" si="19"/>
        <v>200</v>
      </c>
      <c r="AH221" s="21">
        <f t="shared" ca="1" si="20"/>
        <v>976</v>
      </c>
      <c r="AI221" s="154">
        <f t="shared" ca="1" si="21"/>
        <v>-8.2193999999999996E-6</v>
      </c>
      <c r="AJ221" s="154">
        <f t="shared" ca="1" si="22"/>
        <v>-3.8920000000000002E-7</v>
      </c>
      <c r="AK221" s="154">
        <f ca="1">AVERAGE(INDIRECT("K"&amp;AD221):INDIRECT("K"&amp;AD222-1))</f>
        <v>4.90435E-4</v>
      </c>
      <c r="AL221" s="154">
        <f ca="1">AVERAGE(INDIRECT("L"&amp;AD221):INDIRECT("L"&amp;AD222-1))</f>
        <v>1.4964000000000001E-5</v>
      </c>
      <c r="AM221" s="154">
        <f t="shared" ca="1" si="23"/>
        <v>4.9066323534681106E-4</v>
      </c>
      <c r="AN221" s="21"/>
      <c r="AO221" s="154">
        <f ca="1">STDEV(INDIRECT("K"&amp;AD221):INDIRECT("K"&amp;AD222-1))</f>
        <v>4.9497474683071028E-8</v>
      </c>
    </row>
    <row r="222" spans="1:41" ht="14.25" customHeight="1">
      <c r="A222" s="21" t="s">
        <v>593</v>
      </c>
      <c r="B222" s="21" t="s">
        <v>259</v>
      </c>
      <c r="C222" s="21">
        <v>0</v>
      </c>
      <c r="D222" s="21">
        <v>200</v>
      </c>
      <c r="E222" s="21">
        <v>976</v>
      </c>
      <c r="F222" s="21" t="s">
        <v>260</v>
      </c>
      <c r="G222" s="154">
        <v>2.0241999999999999E-3</v>
      </c>
      <c r="H222" s="154">
        <v>7.3200000000000004E-5</v>
      </c>
      <c r="I222" s="154">
        <v>-8.2193999999999996E-6</v>
      </c>
      <c r="J222" s="154">
        <v>-3.8920000000000002E-7</v>
      </c>
      <c r="K222" s="154">
        <v>2.0324000000000002E-3</v>
      </c>
      <c r="L222" s="154">
        <v>7.36E-5</v>
      </c>
      <c r="M222" s="155">
        <v>2.0699999999999998</v>
      </c>
      <c r="N222" s="21">
        <v>0</v>
      </c>
      <c r="O222" s="21">
        <v>0</v>
      </c>
      <c r="P222" s="21">
        <v>0</v>
      </c>
      <c r="Q222" s="21">
        <v>1</v>
      </c>
      <c r="R222" s="21">
        <v>2.0324000000000001E-5</v>
      </c>
      <c r="S222" s="21">
        <v>7.3630000000000005E-7</v>
      </c>
      <c r="T222" s="21">
        <v>3</v>
      </c>
      <c r="U222" s="21">
        <v>0</v>
      </c>
      <c r="V222" s="21">
        <v>0</v>
      </c>
      <c r="W222" s="156" t="s">
        <v>594</v>
      </c>
      <c r="X222" s="21" t="s">
        <v>534</v>
      </c>
      <c r="Y222" s="21" t="s">
        <v>263</v>
      </c>
      <c r="Z222" s="21"/>
      <c r="AA222" s="21"/>
      <c r="AB222" s="21"/>
      <c r="AC222" s="21"/>
      <c r="AD222" s="21">
        <v>442</v>
      </c>
      <c r="AE222" s="21">
        <v>221</v>
      </c>
      <c r="AF222" s="21" t="str">
        <f t="shared" ca="1" si="18"/>
        <v>137-0.2</v>
      </c>
      <c r="AG222" s="21">
        <f t="shared" ca="1" si="19"/>
        <v>200</v>
      </c>
      <c r="AH222" s="21">
        <f t="shared" ca="1" si="20"/>
        <v>976</v>
      </c>
      <c r="AI222" s="154">
        <f t="shared" ca="1" si="21"/>
        <v>-8.2193999999999996E-6</v>
      </c>
      <c r="AJ222" s="154">
        <f t="shared" ca="1" si="22"/>
        <v>-3.8920000000000002E-7</v>
      </c>
      <c r="AK222" s="154">
        <f ca="1">AVERAGE(INDIRECT("K"&amp;AD222):INDIRECT("K"&amp;AD223-1))</f>
        <v>4.6260499999999999E-4</v>
      </c>
      <c r="AL222" s="154">
        <f ca="1">AVERAGE(INDIRECT("L"&amp;AD222):INDIRECT("L"&amp;AD223-1))</f>
        <v>1.38895E-5</v>
      </c>
      <c r="AM222" s="154">
        <f t="shared" ca="1" si="23"/>
        <v>4.6281346591823576E-4</v>
      </c>
      <c r="AN222" s="21"/>
      <c r="AO222" s="154">
        <f ca="1">STDEV(INDIRECT("K"&amp;AD222):INDIRECT("K"&amp;AD223-1))</f>
        <v>2.1213203435623775E-8</v>
      </c>
    </row>
    <row r="223" spans="1:41" ht="14.25" customHeight="1">
      <c r="A223" s="21" t="s">
        <v>593</v>
      </c>
      <c r="B223" s="21" t="s">
        <v>259</v>
      </c>
      <c r="C223" s="21">
        <v>0</v>
      </c>
      <c r="D223" s="21">
        <v>200</v>
      </c>
      <c r="E223" s="21">
        <v>976</v>
      </c>
      <c r="F223" s="21" t="s">
        <v>260</v>
      </c>
      <c r="G223" s="154">
        <v>2.0236E-3</v>
      </c>
      <c r="H223" s="154">
        <v>7.3399999999999995E-5</v>
      </c>
      <c r="I223" s="154">
        <v>-8.2193999999999996E-6</v>
      </c>
      <c r="J223" s="154">
        <v>-3.8920000000000002E-7</v>
      </c>
      <c r="K223" s="154">
        <v>2.0317999999999998E-3</v>
      </c>
      <c r="L223" s="154">
        <v>7.3800000000000005E-5</v>
      </c>
      <c r="M223" s="155">
        <v>2.08</v>
      </c>
      <c r="N223" s="21">
        <v>0</v>
      </c>
      <c r="O223" s="21">
        <v>0</v>
      </c>
      <c r="P223" s="21">
        <v>0</v>
      </c>
      <c r="Q223" s="21">
        <v>1</v>
      </c>
      <c r="R223" s="21">
        <v>2.0318000000000001E-5</v>
      </c>
      <c r="S223" s="21">
        <v>7.3819999999999998E-7</v>
      </c>
      <c r="T223" s="21">
        <v>3</v>
      </c>
      <c r="U223" s="21">
        <v>0</v>
      </c>
      <c r="V223" s="21">
        <v>0</v>
      </c>
      <c r="W223" s="156" t="s">
        <v>595</v>
      </c>
      <c r="X223" s="21" t="s">
        <v>534</v>
      </c>
      <c r="Y223" s="21" t="s">
        <v>263</v>
      </c>
      <c r="Z223" s="21"/>
      <c r="AA223" s="21"/>
      <c r="AB223" s="21"/>
      <c r="AC223" s="21"/>
      <c r="AD223" s="21">
        <v>444</v>
      </c>
      <c r="AE223" s="21">
        <v>222</v>
      </c>
      <c r="AF223" s="21" t="str">
        <f t="shared" ca="1" si="18"/>
        <v>137-&lt;0.2</v>
      </c>
      <c r="AG223" s="21">
        <f t="shared" ca="1" si="19"/>
        <v>200</v>
      </c>
      <c r="AH223" s="21">
        <f t="shared" ca="1" si="20"/>
        <v>976</v>
      </c>
      <c r="AI223" s="154">
        <f t="shared" ca="1" si="21"/>
        <v>-8.2193999999999996E-6</v>
      </c>
      <c r="AJ223" s="154">
        <f t="shared" ca="1" si="22"/>
        <v>-3.8920000000000002E-7</v>
      </c>
      <c r="AK223" s="154">
        <f ca="1">AVERAGE(INDIRECT("K"&amp;AD223):INDIRECT("K"&amp;AD224-1))</f>
        <v>1.4794000000000001E-3</v>
      </c>
      <c r="AL223" s="154">
        <f ca="1">AVERAGE(INDIRECT("L"&amp;AD223):INDIRECT("L"&amp;AD224-1))</f>
        <v>4.2550000000000004E-5</v>
      </c>
      <c r="AM223" s="154">
        <f t="shared" ca="1" si="23"/>
        <v>1.4800117778247578E-3</v>
      </c>
      <c r="AN223" s="21"/>
      <c r="AO223" s="154">
        <f ca="1">STDEV(INDIRECT("K"&amp;AD223):INDIRECT("K"&amp;AD224-1))</f>
        <v>1.4142135623723627E-7</v>
      </c>
    </row>
    <row r="224" spans="1:41" ht="14.25" customHeight="1">
      <c r="A224" s="21" t="s">
        <v>596</v>
      </c>
      <c r="B224" s="21" t="s">
        <v>259</v>
      </c>
      <c r="C224" s="21">
        <v>0</v>
      </c>
      <c r="D224" s="21">
        <v>200</v>
      </c>
      <c r="E224" s="21">
        <v>976</v>
      </c>
      <c r="F224" s="21" t="s">
        <v>260</v>
      </c>
      <c r="G224" s="154">
        <v>1.0920999999999999E-3</v>
      </c>
      <c r="H224" s="154">
        <v>3.9900000000000001E-5</v>
      </c>
      <c r="I224" s="154">
        <v>-8.2193999999999996E-6</v>
      </c>
      <c r="J224" s="154">
        <v>-3.8920000000000002E-7</v>
      </c>
      <c r="K224" s="154">
        <v>1.1004000000000001E-3</v>
      </c>
      <c r="L224" s="154">
        <v>4.0299999999999997E-5</v>
      </c>
      <c r="M224" s="155">
        <v>2.1</v>
      </c>
      <c r="N224" s="21">
        <v>0</v>
      </c>
      <c r="O224" s="21">
        <v>0</v>
      </c>
      <c r="P224" s="21">
        <v>0</v>
      </c>
      <c r="Q224" s="21">
        <v>1</v>
      </c>
      <c r="R224" s="21">
        <v>1.1004E-5</v>
      </c>
      <c r="S224" s="21">
        <v>4.0279999999999998E-7</v>
      </c>
      <c r="T224" s="21">
        <v>3</v>
      </c>
      <c r="U224" s="21">
        <v>0</v>
      </c>
      <c r="V224" s="21">
        <v>0</v>
      </c>
      <c r="W224" s="156" t="s">
        <v>597</v>
      </c>
      <c r="X224" s="21" t="s">
        <v>534</v>
      </c>
      <c r="Y224" s="21" t="s">
        <v>263</v>
      </c>
      <c r="Z224" s="21"/>
      <c r="AA224" s="21"/>
      <c r="AB224" s="21"/>
      <c r="AC224" s="21"/>
      <c r="AD224" s="21">
        <v>446</v>
      </c>
      <c r="AE224" s="21">
        <v>223</v>
      </c>
      <c r="AF224" s="21" t="str">
        <f t="shared" ca="1" si="18"/>
        <v>138-ALL</v>
      </c>
      <c r="AG224" s="21">
        <f t="shared" ca="1" si="19"/>
        <v>200</v>
      </c>
      <c r="AH224" s="21">
        <f t="shared" ca="1" si="20"/>
        <v>976</v>
      </c>
      <c r="AI224" s="154">
        <f t="shared" ca="1" si="21"/>
        <v>-8.2193999999999996E-6</v>
      </c>
      <c r="AJ224" s="154">
        <f t="shared" ca="1" si="22"/>
        <v>-3.8920000000000002E-7</v>
      </c>
      <c r="AK224" s="154">
        <f ca="1">AVERAGE(INDIRECT("K"&amp;AD224):INDIRECT("K"&amp;AD225-1))</f>
        <v>6.5212500000000004E-4</v>
      </c>
      <c r="AL224" s="154">
        <f ca="1">AVERAGE(INDIRECT("L"&amp;AD224):INDIRECT("L"&amp;AD225-1))</f>
        <v>1.9539999999999999E-5</v>
      </c>
      <c r="AM224" s="154">
        <f t="shared" ca="1" si="23"/>
        <v>6.5241767850434589E-4</v>
      </c>
      <c r="AN224" s="21"/>
      <c r="AO224" s="154">
        <f ca="1">STDEV(INDIRECT("K"&amp;AD224):INDIRECT("K"&amp;AD225-1))</f>
        <v>4.9497474683071028E-8</v>
      </c>
    </row>
    <row r="225" spans="1:41" ht="14.25" customHeight="1">
      <c r="A225" s="21" t="s">
        <v>596</v>
      </c>
      <c r="B225" s="21" t="s">
        <v>259</v>
      </c>
      <c r="C225" s="21">
        <v>0</v>
      </c>
      <c r="D225" s="21">
        <v>200</v>
      </c>
      <c r="E225" s="21">
        <v>976</v>
      </c>
      <c r="F225" s="21" t="s">
        <v>260</v>
      </c>
      <c r="G225" s="154">
        <v>1.0920999999999999E-3</v>
      </c>
      <c r="H225" s="154">
        <v>4.0099999999999999E-5</v>
      </c>
      <c r="I225" s="154">
        <v>-8.2193999999999996E-6</v>
      </c>
      <c r="J225" s="154">
        <v>-3.8920000000000002E-7</v>
      </c>
      <c r="K225" s="154">
        <v>1.1003E-3</v>
      </c>
      <c r="L225" s="154">
        <v>4.0399999999999999E-5</v>
      </c>
      <c r="M225" s="155">
        <v>2.1</v>
      </c>
      <c r="N225" s="21">
        <v>0</v>
      </c>
      <c r="O225" s="21">
        <v>0</v>
      </c>
      <c r="P225" s="21">
        <v>0</v>
      </c>
      <c r="Q225" s="21">
        <v>1</v>
      </c>
      <c r="R225" s="21">
        <v>1.1003E-5</v>
      </c>
      <c r="S225" s="21">
        <v>4.0439999999999999E-7</v>
      </c>
      <c r="T225" s="21">
        <v>3</v>
      </c>
      <c r="U225" s="21">
        <v>0</v>
      </c>
      <c r="V225" s="21">
        <v>0</v>
      </c>
      <c r="W225" s="156" t="s">
        <v>598</v>
      </c>
      <c r="X225" s="21" t="s">
        <v>534</v>
      </c>
      <c r="Y225" s="21" t="s">
        <v>263</v>
      </c>
      <c r="Z225" s="21"/>
      <c r="AA225" s="21"/>
      <c r="AB225" s="21"/>
      <c r="AC225" s="21"/>
      <c r="AD225" s="21">
        <v>448</v>
      </c>
      <c r="AE225" s="21">
        <v>224</v>
      </c>
      <c r="AF225" s="21" t="str">
        <f t="shared" ca="1" si="18"/>
        <v>138-0.8</v>
      </c>
      <c r="AG225" s="21">
        <f t="shared" ca="1" si="19"/>
        <v>200</v>
      </c>
      <c r="AH225" s="21">
        <f t="shared" ca="1" si="20"/>
        <v>976</v>
      </c>
      <c r="AI225" s="154">
        <f t="shared" ca="1" si="21"/>
        <v>-8.2193999999999996E-6</v>
      </c>
      <c r="AJ225" s="154">
        <f t="shared" ca="1" si="22"/>
        <v>-3.8920000000000002E-7</v>
      </c>
      <c r="AK225" s="154">
        <f ca="1">AVERAGE(INDIRECT("K"&amp;AD225):INDIRECT("K"&amp;AD226-1))</f>
        <v>1.5190500000000001E-3</v>
      </c>
      <c r="AL225" s="154">
        <f ca="1">AVERAGE(INDIRECT("L"&amp;AD225):INDIRECT("L"&amp;AD226-1))</f>
        <v>5.1350000000000001E-5</v>
      </c>
      <c r="AM225" s="154">
        <f t="shared" ca="1" si="23"/>
        <v>1.5199176704677132E-3</v>
      </c>
      <c r="AN225" s="21"/>
      <c r="AO225" s="154">
        <f ca="1">STDEV(INDIRECT("K"&amp;AD225):INDIRECT("K"&amp;AD226-1))</f>
        <v>2.1213203435608442E-7</v>
      </c>
    </row>
    <row r="226" spans="1:41" ht="14.25" customHeight="1">
      <c r="A226" s="21" t="s">
        <v>599</v>
      </c>
      <c r="B226" s="21" t="s">
        <v>259</v>
      </c>
      <c r="C226" s="21">
        <v>0</v>
      </c>
      <c r="D226" s="21">
        <v>200</v>
      </c>
      <c r="E226" s="21">
        <v>976</v>
      </c>
      <c r="F226" s="21" t="s">
        <v>260</v>
      </c>
      <c r="G226" s="154">
        <v>1.0861E-3</v>
      </c>
      <c r="H226" s="154">
        <v>4.1E-5</v>
      </c>
      <c r="I226" s="154">
        <v>-8.2193999999999996E-6</v>
      </c>
      <c r="J226" s="154">
        <v>-3.8920000000000002E-7</v>
      </c>
      <c r="K226" s="154">
        <v>1.0943000000000001E-3</v>
      </c>
      <c r="L226" s="154">
        <v>4.1399999999999997E-5</v>
      </c>
      <c r="M226" s="155">
        <v>2.16</v>
      </c>
      <c r="N226" s="21">
        <v>0</v>
      </c>
      <c r="O226" s="21">
        <v>0</v>
      </c>
      <c r="P226" s="21">
        <v>0</v>
      </c>
      <c r="Q226" s="21">
        <v>1</v>
      </c>
      <c r="R226" s="21">
        <v>1.0943E-5</v>
      </c>
      <c r="S226" s="21">
        <v>4.136E-7</v>
      </c>
      <c r="T226" s="21">
        <v>3</v>
      </c>
      <c r="U226" s="21">
        <v>0</v>
      </c>
      <c r="V226" s="21">
        <v>0</v>
      </c>
      <c r="W226" s="156" t="s">
        <v>600</v>
      </c>
      <c r="X226" s="21" t="s">
        <v>534</v>
      </c>
      <c r="Y226" s="21" t="s">
        <v>263</v>
      </c>
      <c r="Z226" s="21"/>
      <c r="AA226" s="21"/>
      <c r="AB226" s="21"/>
      <c r="AC226" s="21"/>
      <c r="AD226" s="21">
        <v>450</v>
      </c>
      <c r="AE226" s="21">
        <v>225</v>
      </c>
      <c r="AF226" s="21" t="str">
        <f t="shared" ca="1" si="18"/>
        <v>138-0.6</v>
      </c>
      <c r="AG226" s="21">
        <f t="shared" ca="1" si="19"/>
        <v>200</v>
      </c>
      <c r="AH226" s="21">
        <f t="shared" ca="1" si="20"/>
        <v>976</v>
      </c>
      <c r="AI226" s="154">
        <f t="shared" ca="1" si="21"/>
        <v>-8.2193999999999996E-6</v>
      </c>
      <c r="AJ226" s="154">
        <f t="shared" ca="1" si="22"/>
        <v>-3.8920000000000002E-7</v>
      </c>
      <c r="AK226" s="154">
        <f ca="1">AVERAGE(INDIRECT("K"&amp;AD226):INDIRECT("K"&amp;AD227-1))</f>
        <v>8.3568500000000007E-4</v>
      </c>
      <c r="AL226" s="154">
        <f ca="1">AVERAGE(INDIRECT("L"&amp;AD226):INDIRECT("L"&amp;AD227-1))</f>
        <v>2.6981499999999999E-5</v>
      </c>
      <c r="AM226" s="154">
        <f t="shared" ca="1" si="23"/>
        <v>8.3612045816810999E-4</v>
      </c>
      <c r="AN226" s="21"/>
      <c r="AO226" s="154">
        <f ca="1">STDEV(INDIRECT("K"&amp;AD226):INDIRECT("K"&amp;AD227-1))</f>
        <v>1.6263455967293672E-7</v>
      </c>
    </row>
    <row r="227" spans="1:41" ht="14.25" customHeight="1">
      <c r="A227" s="21" t="s">
        <v>599</v>
      </c>
      <c r="B227" s="21" t="s">
        <v>259</v>
      </c>
      <c r="C227" s="21">
        <v>0</v>
      </c>
      <c r="D227" s="21">
        <v>200</v>
      </c>
      <c r="E227" s="21">
        <v>976</v>
      </c>
      <c r="F227" s="21" t="s">
        <v>260</v>
      </c>
      <c r="G227" s="154">
        <v>1.0862999999999999E-3</v>
      </c>
      <c r="H227" s="154">
        <v>4.0800000000000002E-5</v>
      </c>
      <c r="I227" s="154">
        <v>-8.2193999999999996E-6</v>
      </c>
      <c r="J227" s="154">
        <v>-3.8920000000000002E-7</v>
      </c>
      <c r="K227" s="154">
        <v>1.0945E-3</v>
      </c>
      <c r="L227" s="154">
        <v>4.1199999999999999E-5</v>
      </c>
      <c r="M227" s="155">
        <v>2.16</v>
      </c>
      <c r="N227" s="21">
        <v>0</v>
      </c>
      <c r="O227" s="21">
        <v>0</v>
      </c>
      <c r="P227" s="21">
        <v>0</v>
      </c>
      <c r="Q227" s="21">
        <v>1</v>
      </c>
      <c r="R227" s="21">
        <v>1.0944999999999999E-5</v>
      </c>
      <c r="S227" s="21">
        <v>4.1240000000000001E-7</v>
      </c>
      <c r="T227" s="21">
        <v>3</v>
      </c>
      <c r="U227" s="21">
        <v>0</v>
      </c>
      <c r="V227" s="21">
        <v>0</v>
      </c>
      <c r="W227" s="156" t="s">
        <v>601</v>
      </c>
      <c r="X227" s="21" t="s">
        <v>534</v>
      </c>
      <c r="Y227" s="21" t="s">
        <v>263</v>
      </c>
      <c r="Z227" s="21"/>
      <c r="AA227" s="21"/>
      <c r="AB227" s="21"/>
      <c r="AC227" s="21"/>
      <c r="AD227" s="21">
        <v>452</v>
      </c>
      <c r="AE227" s="21">
        <v>226</v>
      </c>
      <c r="AF227" s="21" t="str">
        <f t="shared" ca="1" si="18"/>
        <v>138-0.4</v>
      </c>
      <c r="AG227" s="21">
        <f t="shared" ca="1" si="19"/>
        <v>200</v>
      </c>
      <c r="AH227" s="21">
        <f t="shared" ca="1" si="20"/>
        <v>976</v>
      </c>
      <c r="AI227" s="154">
        <f t="shared" ca="1" si="21"/>
        <v>-8.2193999999999996E-6</v>
      </c>
      <c r="AJ227" s="154">
        <f t="shared" ca="1" si="22"/>
        <v>-3.8920000000000002E-7</v>
      </c>
      <c r="AK227" s="154">
        <f ca="1">AVERAGE(INDIRECT("K"&amp;AD227):INDIRECT("K"&amp;AD228-1))</f>
        <v>3.3089999999999997E-4</v>
      </c>
      <c r="AL227" s="154">
        <f ca="1">AVERAGE(INDIRECT("L"&amp;AD227):INDIRECT("L"&amp;AD228-1))</f>
        <v>1.1469499999999999E-5</v>
      </c>
      <c r="AM227" s="154">
        <f t="shared" ca="1" si="23"/>
        <v>3.3109871553699808E-4</v>
      </c>
      <c r="AN227" s="21"/>
      <c r="AO227" s="154">
        <f ca="1">STDEV(INDIRECT("K"&amp;AD227):INDIRECT("K"&amp;AD228-1))</f>
        <v>2.8284271247485588E-8</v>
      </c>
    </row>
    <row r="228" spans="1:41" ht="14.25" customHeight="1">
      <c r="A228" s="21" t="s">
        <v>602</v>
      </c>
      <c r="B228" s="21" t="s">
        <v>259</v>
      </c>
      <c r="C228" s="21">
        <v>0</v>
      </c>
      <c r="D228" s="21">
        <v>200</v>
      </c>
      <c r="E228" s="21">
        <v>976</v>
      </c>
      <c r="F228" s="21" t="s">
        <v>260</v>
      </c>
      <c r="G228" s="154">
        <v>2.9545000000000001E-3</v>
      </c>
      <c r="H228" s="154">
        <v>1.063E-4</v>
      </c>
      <c r="I228" s="154">
        <v>-8.2193999999999996E-6</v>
      </c>
      <c r="J228" s="154">
        <v>-3.8920000000000002E-7</v>
      </c>
      <c r="K228" s="154">
        <v>2.9627999999999998E-3</v>
      </c>
      <c r="L228" s="154">
        <v>1.0670000000000001E-4</v>
      </c>
      <c r="M228" s="155">
        <v>2.06</v>
      </c>
      <c r="N228" s="21">
        <v>0</v>
      </c>
      <c r="O228" s="21">
        <v>0</v>
      </c>
      <c r="P228" s="21">
        <v>0</v>
      </c>
      <c r="Q228" s="21">
        <v>1</v>
      </c>
      <c r="R228" s="21">
        <v>2.9628000000000002E-5</v>
      </c>
      <c r="S228" s="21">
        <v>1.0666000000000001E-6</v>
      </c>
      <c r="T228" s="21">
        <v>4</v>
      </c>
      <c r="U228" s="21">
        <v>0</v>
      </c>
      <c r="V228" s="21">
        <v>0</v>
      </c>
      <c r="W228" s="156" t="s">
        <v>603</v>
      </c>
      <c r="X228" s="21" t="s">
        <v>534</v>
      </c>
      <c r="Y228" s="21" t="s">
        <v>263</v>
      </c>
      <c r="Z228" s="21"/>
      <c r="AA228" s="21"/>
      <c r="AB228" s="21"/>
      <c r="AC228" s="21"/>
      <c r="AD228" s="21">
        <v>454</v>
      </c>
      <c r="AE228" s="21">
        <v>227</v>
      </c>
      <c r="AF228" s="21" t="str">
        <f t="shared" ca="1" si="18"/>
        <v>138-0.2</v>
      </c>
      <c r="AG228" s="21">
        <f t="shared" ca="1" si="19"/>
        <v>200</v>
      </c>
      <c r="AH228" s="21">
        <f t="shared" ca="1" si="20"/>
        <v>976</v>
      </c>
      <c r="AI228" s="154">
        <f t="shared" ca="1" si="21"/>
        <v>-8.2193999999999996E-6</v>
      </c>
      <c r="AJ228" s="154">
        <f t="shared" ca="1" si="22"/>
        <v>-3.8920000000000002E-7</v>
      </c>
      <c r="AK228" s="154">
        <f ca="1">AVERAGE(INDIRECT("K"&amp;AD228):INDIRECT("K"&amp;AD229-1))</f>
        <v>4.4528500000000002E-4</v>
      </c>
      <c r="AL228" s="154">
        <f ca="1">AVERAGE(INDIRECT("L"&amp;AD228):INDIRECT("L"&amp;AD229-1))</f>
        <v>1.37605E-5</v>
      </c>
      <c r="AM228" s="154">
        <f t="shared" ca="1" si="23"/>
        <v>4.4549756742910505E-4</v>
      </c>
      <c r="AN228" s="21"/>
      <c r="AO228" s="154">
        <f ca="1">STDEV(INDIRECT("K"&amp;AD228):INDIRECT("K"&amp;AD229-1))</f>
        <v>7.7781745930518291E-8</v>
      </c>
    </row>
    <row r="229" spans="1:41" ht="14.25" customHeight="1">
      <c r="A229" s="21" t="s">
        <v>602</v>
      </c>
      <c r="B229" s="21" t="s">
        <v>259</v>
      </c>
      <c r="C229" s="21">
        <v>0</v>
      </c>
      <c r="D229" s="21">
        <v>200</v>
      </c>
      <c r="E229" s="21">
        <v>976</v>
      </c>
      <c r="F229" s="21" t="s">
        <v>260</v>
      </c>
      <c r="G229" s="154">
        <v>2.9548E-3</v>
      </c>
      <c r="H229" s="154">
        <v>1.05E-4</v>
      </c>
      <c r="I229" s="154">
        <v>-8.2193999999999996E-6</v>
      </c>
      <c r="J229" s="154">
        <v>-3.8920000000000002E-7</v>
      </c>
      <c r="K229" s="154">
        <v>2.9629999999999999E-3</v>
      </c>
      <c r="L229" s="154">
        <v>1.054E-4</v>
      </c>
      <c r="M229" s="155">
        <v>2.04</v>
      </c>
      <c r="N229" s="21">
        <v>0</v>
      </c>
      <c r="O229" s="21">
        <v>0</v>
      </c>
      <c r="P229" s="21">
        <v>0</v>
      </c>
      <c r="Q229" s="21">
        <v>1</v>
      </c>
      <c r="R229" s="21">
        <v>2.9629999999999999E-5</v>
      </c>
      <c r="S229" s="21">
        <v>1.054E-6</v>
      </c>
      <c r="T229" s="21">
        <v>4</v>
      </c>
      <c r="U229" s="21">
        <v>0</v>
      </c>
      <c r="V229" s="21">
        <v>0</v>
      </c>
      <c r="W229" s="156" t="s">
        <v>604</v>
      </c>
      <c r="X229" s="21" t="s">
        <v>534</v>
      </c>
      <c r="Y229" s="21" t="s">
        <v>263</v>
      </c>
      <c r="Z229" s="21"/>
      <c r="AA229" s="21"/>
      <c r="AB229" s="21"/>
      <c r="AC229" s="21"/>
      <c r="AD229" s="21">
        <v>456</v>
      </c>
      <c r="AE229" s="21">
        <v>228</v>
      </c>
      <c r="AF229" s="21" t="str">
        <f t="shared" ca="1" si="18"/>
        <v>138-&lt;0.2</v>
      </c>
      <c r="AG229" s="21">
        <f t="shared" ca="1" si="19"/>
        <v>200</v>
      </c>
      <c r="AH229" s="21">
        <f t="shared" ca="1" si="20"/>
        <v>976</v>
      </c>
      <c r="AI229" s="154">
        <f t="shared" ca="1" si="21"/>
        <v>-8.2193999999999996E-6</v>
      </c>
      <c r="AJ229" s="154">
        <f t="shared" ca="1" si="22"/>
        <v>-3.8920000000000002E-7</v>
      </c>
      <c r="AK229" s="154">
        <f ca="1">AVERAGE(INDIRECT("K"&amp;AD229):INDIRECT("K"&amp;AD230-1))</f>
        <v>1.03425E-3</v>
      </c>
      <c r="AL229" s="154">
        <f ca="1">AVERAGE(INDIRECT("L"&amp;AD229):INDIRECT("L"&amp;AD230-1))</f>
        <v>2.8949999999999999E-5</v>
      </c>
      <c r="AM229" s="154">
        <f t="shared" ca="1" si="23"/>
        <v>1.0346550947054772E-3</v>
      </c>
      <c r="AN229" s="21"/>
      <c r="AO229" s="154">
        <f ca="1">STDEV(INDIRECT("K"&amp;AD229):INDIRECT("K"&amp;AD230-1))</f>
        <v>2.1213203435593108E-7</v>
      </c>
    </row>
    <row r="230" spans="1:41" ht="14.25" customHeight="1">
      <c r="A230" s="21" t="s">
        <v>605</v>
      </c>
      <c r="B230" s="21" t="s">
        <v>259</v>
      </c>
      <c r="C230" s="21">
        <v>0</v>
      </c>
      <c r="D230" s="21">
        <v>200</v>
      </c>
      <c r="E230" s="21">
        <v>976</v>
      </c>
      <c r="F230" s="21" t="s">
        <v>260</v>
      </c>
      <c r="G230" s="154">
        <v>5.6574000000000001E-4</v>
      </c>
      <c r="H230" s="154">
        <v>1.9465000000000001E-5</v>
      </c>
      <c r="I230" s="154">
        <v>-8.2193999999999996E-6</v>
      </c>
      <c r="J230" s="154">
        <v>-3.8920000000000002E-7</v>
      </c>
      <c r="K230" s="154">
        <v>5.7395999999999999E-4</v>
      </c>
      <c r="L230" s="154">
        <v>1.9854E-5</v>
      </c>
      <c r="M230" s="155">
        <v>1.98</v>
      </c>
      <c r="N230" s="21">
        <v>0</v>
      </c>
      <c r="O230" s="21">
        <v>0</v>
      </c>
      <c r="P230" s="21">
        <v>0</v>
      </c>
      <c r="Q230" s="21">
        <v>1</v>
      </c>
      <c r="R230" s="21">
        <v>5.7396000000000001E-6</v>
      </c>
      <c r="S230" s="21">
        <v>1.9850000000000001E-7</v>
      </c>
      <c r="T230" s="21">
        <v>3</v>
      </c>
      <c r="U230" s="21">
        <v>0</v>
      </c>
      <c r="V230" s="21">
        <v>0</v>
      </c>
      <c r="W230" s="156" t="s">
        <v>606</v>
      </c>
      <c r="X230" s="21" t="s">
        <v>534</v>
      </c>
      <c r="Y230" s="21" t="s">
        <v>263</v>
      </c>
      <c r="Z230" s="21"/>
      <c r="AA230" s="21"/>
      <c r="AB230" s="21"/>
      <c r="AC230" s="21"/>
      <c r="AD230" s="21">
        <v>458</v>
      </c>
      <c r="AE230" s="21">
        <v>229</v>
      </c>
      <c r="AF230" s="21" t="str">
        <f t="shared" ca="1" si="18"/>
        <v>139-ALL</v>
      </c>
      <c r="AG230" s="21">
        <f t="shared" ca="1" si="19"/>
        <v>200</v>
      </c>
      <c r="AH230" s="21">
        <f t="shared" ca="1" si="20"/>
        <v>976</v>
      </c>
      <c r="AI230" s="154">
        <f t="shared" ca="1" si="21"/>
        <v>-8.2193999999999996E-6</v>
      </c>
      <c r="AJ230" s="154">
        <f t="shared" ca="1" si="22"/>
        <v>-3.8920000000000002E-7</v>
      </c>
      <c r="AK230" s="154">
        <f ca="1">AVERAGE(INDIRECT("K"&amp;AD230):INDIRECT("K"&amp;AD231-1))</f>
        <v>6.6357500000000002E-4</v>
      </c>
      <c r="AL230" s="154">
        <f ca="1">AVERAGE(INDIRECT("L"&amp;AD230):INDIRECT("L"&amp;AD231-1))</f>
        <v>1.74885E-5</v>
      </c>
      <c r="AM230" s="154">
        <f t="shared" ca="1" si="23"/>
        <v>6.6380541445309864E-4</v>
      </c>
      <c r="AN230" s="21"/>
      <c r="AO230" s="154">
        <f ca="1">STDEV(INDIRECT("K"&amp;AD230):INDIRECT("K"&amp;AD231-1))</f>
        <v>4.9497474683071028E-8</v>
      </c>
    </row>
    <row r="231" spans="1:41" ht="14.25" customHeight="1">
      <c r="A231" s="21" t="s">
        <v>605</v>
      </c>
      <c r="B231" s="21" t="s">
        <v>259</v>
      </c>
      <c r="C231" s="21">
        <v>0</v>
      </c>
      <c r="D231" s="21">
        <v>200</v>
      </c>
      <c r="E231" s="21">
        <v>976</v>
      </c>
      <c r="F231" s="21" t="s">
        <v>260</v>
      </c>
      <c r="G231" s="154">
        <v>5.6557999999999999E-4</v>
      </c>
      <c r="H231" s="154">
        <v>1.9531E-5</v>
      </c>
      <c r="I231" s="154">
        <v>-8.2193999999999996E-6</v>
      </c>
      <c r="J231" s="154">
        <v>-3.8920000000000002E-7</v>
      </c>
      <c r="K231" s="154">
        <v>5.7379999999999996E-4</v>
      </c>
      <c r="L231" s="154">
        <v>1.9919999999999999E-5</v>
      </c>
      <c r="M231" s="155">
        <v>1.99</v>
      </c>
      <c r="N231" s="21">
        <v>0</v>
      </c>
      <c r="O231" s="21">
        <v>0</v>
      </c>
      <c r="P231" s="21">
        <v>0</v>
      </c>
      <c r="Q231" s="21">
        <v>1</v>
      </c>
      <c r="R231" s="21">
        <v>5.7379999999999999E-6</v>
      </c>
      <c r="S231" s="21">
        <v>1.9920000000000001E-7</v>
      </c>
      <c r="T231" s="21">
        <v>3</v>
      </c>
      <c r="U231" s="21">
        <v>0</v>
      </c>
      <c r="V231" s="21">
        <v>0</v>
      </c>
      <c r="W231" s="156" t="s">
        <v>607</v>
      </c>
      <c r="X231" s="21" t="s">
        <v>534</v>
      </c>
      <c r="Y231" s="21" t="s">
        <v>263</v>
      </c>
      <c r="Z231" s="21"/>
      <c r="AA231" s="21"/>
      <c r="AB231" s="21"/>
      <c r="AC231" s="21"/>
      <c r="AD231" s="21">
        <v>460</v>
      </c>
      <c r="AE231" s="21">
        <v>230</v>
      </c>
      <c r="AF231" s="21" t="str">
        <f t="shared" ca="1" si="18"/>
        <v>139-0.8</v>
      </c>
      <c r="AG231" s="21">
        <f t="shared" ca="1" si="19"/>
        <v>200</v>
      </c>
      <c r="AH231" s="21">
        <f t="shared" ca="1" si="20"/>
        <v>976</v>
      </c>
      <c r="AI231" s="154">
        <f t="shared" ca="1" si="21"/>
        <v>-8.2193999999999996E-6</v>
      </c>
      <c r="AJ231" s="154">
        <f t="shared" ca="1" si="22"/>
        <v>-3.8920000000000002E-7</v>
      </c>
      <c r="AK231" s="154">
        <f ca="1">AVERAGE(INDIRECT("K"&amp;AD231):INDIRECT("K"&amp;AD232-1))</f>
        <v>3.2434999999999999E-3</v>
      </c>
      <c r="AL231" s="154">
        <f ca="1">AVERAGE(INDIRECT("L"&amp;AD231):INDIRECT("L"&amp;AD232-1))</f>
        <v>7.8150000000000002E-5</v>
      </c>
      <c r="AM231" s="154">
        <f t="shared" ca="1" si="23"/>
        <v>3.2444413498320473E-3</v>
      </c>
      <c r="AN231" s="21"/>
      <c r="AO231" s="154">
        <f ca="1">STDEV(INDIRECT("K"&amp;AD231):INDIRECT("K"&amp;AD232-1))</f>
        <v>7.0710678118664139E-7</v>
      </c>
    </row>
    <row r="232" spans="1:41" ht="14.25" customHeight="1">
      <c r="A232" s="21" t="s">
        <v>608</v>
      </c>
      <c r="B232" s="21" t="s">
        <v>259</v>
      </c>
      <c r="C232" s="21">
        <v>0</v>
      </c>
      <c r="D232" s="21">
        <v>200</v>
      </c>
      <c r="E232" s="21">
        <v>976</v>
      </c>
      <c r="F232" s="21" t="s">
        <v>260</v>
      </c>
      <c r="G232" s="154">
        <v>9.7070000000000001E-4</v>
      </c>
      <c r="H232" s="154">
        <v>3.4230999999999998E-5</v>
      </c>
      <c r="I232" s="154">
        <v>-8.2193999999999996E-6</v>
      </c>
      <c r="J232" s="154">
        <v>-3.8920000000000002E-7</v>
      </c>
      <c r="K232" s="154">
        <v>9.7892000000000009E-4</v>
      </c>
      <c r="L232" s="154">
        <v>3.4619999999999997E-5</v>
      </c>
      <c r="M232" s="155">
        <v>2.0299999999999998</v>
      </c>
      <c r="N232" s="21">
        <v>0</v>
      </c>
      <c r="O232" s="21">
        <v>0</v>
      </c>
      <c r="P232" s="21">
        <v>0</v>
      </c>
      <c r="Q232" s="21">
        <v>1</v>
      </c>
      <c r="R232" s="21">
        <v>9.7891999999999994E-6</v>
      </c>
      <c r="S232" s="21">
        <v>3.4620000000000002E-7</v>
      </c>
      <c r="T232" s="21">
        <v>3</v>
      </c>
      <c r="U232" s="21">
        <v>0</v>
      </c>
      <c r="V232" s="21">
        <v>0</v>
      </c>
      <c r="W232" s="156" t="s">
        <v>609</v>
      </c>
      <c r="X232" s="21" t="s">
        <v>534</v>
      </c>
      <c r="Y232" s="21" t="s">
        <v>263</v>
      </c>
      <c r="Z232" s="21"/>
      <c r="AA232" s="21"/>
      <c r="AB232" s="21"/>
      <c r="AC232" s="21"/>
      <c r="AD232" s="21">
        <v>462</v>
      </c>
      <c r="AE232" s="21">
        <v>231</v>
      </c>
      <c r="AF232" s="21" t="str">
        <f t="shared" ca="1" si="18"/>
        <v>139-0.6</v>
      </c>
      <c r="AG232" s="21">
        <f t="shared" ca="1" si="19"/>
        <v>200</v>
      </c>
      <c r="AH232" s="21">
        <f t="shared" ca="1" si="20"/>
        <v>976</v>
      </c>
      <c r="AI232" s="154">
        <f t="shared" ca="1" si="21"/>
        <v>-8.2193999999999996E-6</v>
      </c>
      <c r="AJ232" s="154">
        <f t="shared" ca="1" si="22"/>
        <v>-3.8920000000000002E-7</v>
      </c>
      <c r="AK232" s="154">
        <f ca="1">AVERAGE(INDIRECT("K"&amp;AD232):INDIRECT("K"&amp;AD233-1))</f>
        <v>1.3736500000000001E-3</v>
      </c>
      <c r="AL232" s="154">
        <f ca="1">AVERAGE(INDIRECT("L"&amp;AD232):INDIRECT("L"&amp;AD233-1))</f>
        <v>3.4799999999999999E-5</v>
      </c>
      <c r="AM232" s="154">
        <f t="shared" ca="1" si="23"/>
        <v>1.3740907402715441E-3</v>
      </c>
      <c r="AN232" s="21"/>
      <c r="AO232" s="154">
        <f ca="1">STDEV(INDIRECT("K"&amp;AD232):INDIRECT("K"&amp;AD233-1))</f>
        <v>2.1213203435608442E-7</v>
      </c>
    </row>
    <row r="233" spans="1:41" ht="14.25" customHeight="1">
      <c r="A233" s="21" t="s">
        <v>608</v>
      </c>
      <c r="B233" s="21" t="s">
        <v>259</v>
      </c>
      <c r="C233" s="21">
        <v>0</v>
      </c>
      <c r="D233" s="21">
        <v>200</v>
      </c>
      <c r="E233" s="21">
        <v>976</v>
      </c>
      <c r="F233" s="21" t="s">
        <v>260</v>
      </c>
      <c r="G233" s="154">
        <v>9.7057000000000003E-4</v>
      </c>
      <c r="H233" s="154">
        <v>3.4360999999999998E-5</v>
      </c>
      <c r="I233" s="154">
        <v>-8.2193999999999996E-6</v>
      </c>
      <c r="J233" s="154">
        <v>-3.8920000000000002E-7</v>
      </c>
      <c r="K233" s="154">
        <v>9.7879E-4</v>
      </c>
      <c r="L233" s="154">
        <v>3.4749999999999998E-5</v>
      </c>
      <c r="M233" s="155">
        <v>2.0299999999999998</v>
      </c>
      <c r="N233" s="21">
        <v>0</v>
      </c>
      <c r="O233" s="21">
        <v>0</v>
      </c>
      <c r="P233" s="21">
        <v>0</v>
      </c>
      <c r="Q233" s="21">
        <v>1</v>
      </c>
      <c r="R233" s="21">
        <v>9.7878999999999999E-6</v>
      </c>
      <c r="S233" s="21">
        <v>3.4750000000000001E-7</v>
      </c>
      <c r="T233" s="21">
        <v>3</v>
      </c>
      <c r="U233" s="21">
        <v>0</v>
      </c>
      <c r="V233" s="21">
        <v>0</v>
      </c>
      <c r="W233" s="156" t="s">
        <v>610</v>
      </c>
      <c r="X233" s="21" t="s">
        <v>534</v>
      </c>
      <c r="Y233" s="21" t="s">
        <v>263</v>
      </c>
      <c r="Z233" s="21"/>
      <c r="AA233" s="21"/>
      <c r="AB233" s="21"/>
      <c r="AC233" s="21"/>
      <c r="AD233" s="21">
        <v>464</v>
      </c>
      <c r="AE233" s="21">
        <v>232</v>
      </c>
      <c r="AF233" s="21" t="str">
        <f t="shared" ca="1" si="18"/>
        <v>139-0.4</v>
      </c>
      <c r="AG233" s="21">
        <f t="shared" ca="1" si="19"/>
        <v>200</v>
      </c>
      <c r="AH233" s="21">
        <f t="shared" ca="1" si="20"/>
        <v>976</v>
      </c>
      <c r="AI233" s="154">
        <f t="shared" ca="1" si="21"/>
        <v>-8.2193999999999996E-6</v>
      </c>
      <c r="AJ233" s="154">
        <f t="shared" ca="1" si="22"/>
        <v>-3.8920000000000002E-7</v>
      </c>
      <c r="AK233" s="154">
        <f ca="1">AVERAGE(INDIRECT("K"&amp;AD233):INDIRECT("K"&amp;AD234-1))</f>
        <v>6.7409999999999996E-4</v>
      </c>
      <c r="AL233" s="154">
        <f ca="1">AVERAGE(INDIRECT("L"&amp;AD233):INDIRECT("L"&amp;AD234-1))</f>
        <v>1.6854499999999999E-5</v>
      </c>
      <c r="AM233" s="154">
        <f t="shared" ca="1" si="23"/>
        <v>6.7431067333258924E-4</v>
      </c>
      <c r="AN233" s="21"/>
      <c r="AO233" s="154">
        <f ca="1">STDEV(INDIRECT("K"&amp;AD233):INDIRECT("K"&amp;AD234-1))</f>
        <v>9.89949493660654E-8</v>
      </c>
    </row>
    <row r="234" spans="1:41" ht="14.25" customHeight="1">
      <c r="A234" s="21" t="s">
        <v>611</v>
      </c>
      <c r="B234" s="21" t="s">
        <v>259</v>
      </c>
      <c r="C234" s="21">
        <v>0</v>
      </c>
      <c r="D234" s="21">
        <v>200</v>
      </c>
      <c r="E234" s="21">
        <v>976</v>
      </c>
      <c r="F234" s="21" t="s">
        <v>260</v>
      </c>
      <c r="G234" s="154">
        <v>7.8423999999999996E-4</v>
      </c>
      <c r="H234" s="154">
        <v>2.7888000000000001E-5</v>
      </c>
      <c r="I234" s="154">
        <v>-8.2193999999999996E-6</v>
      </c>
      <c r="J234" s="154">
        <v>-3.8920000000000002E-7</v>
      </c>
      <c r="K234" s="154">
        <v>7.9246000000000004E-4</v>
      </c>
      <c r="L234" s="154">
        <v>2.8277E-5</v>
      </c>
      <c r="M234" s="155">
        <v>2.04</v>
      </c>
      <c r="N234" s="21">
        <v>0</v>
      </c>
      <c r="O234" s="21">
        <v>0</v>
      </c>
      <c r="P234" s="21">
        <v>0</v>
      </c>
      <c r="Q234" s="21">
        <v>1</v>
      </c>
      <c r="R234" s="21">
        <v>7.9246000000000003E-6</v>
      </c>
      <c r="S234" s="21">
        <v>2.8280000000000002E-7</v>
      </c>
      <c r="T234" s="21">
        <v>3</v>
      </c>
      <c r="U234" s="21">
        <v>0</v>
      </c>
      <c r="V234" s="21">
        <v>0</v>
      </c>
      <c r="W234" s="156" t="s">
        <v>612</v>
      </c>
      <c r="X234" s="21" t="s">
        <v>534</v>
      </c>
      <c r="Y234" s="21" t="s">
        <v>263</v>
      </c>
      <c r="Z234" s="21"/>
      <c r="AA234" s="21"/>
      <c r="AB234" s="21"/>
      <c r="AC234" s="21"/>
      <c r="AD234" s="21">
        <v>466</v>
      </c>
      <c r="AE234" s="21">
        <v>233</v>
      </c>
      <c r="AF234" s="21" t="str">
        <f t="shared" ca="1" si="18"/>
        <v>139-0.2</v>
      </c>
      <c r="AG234" s="21">
        <f t="shared" ca="1" si="19"/>
        <v>200</v>
      </c>
      <c r="AH234" s="21">
        <f t="shared" ca="1" si="20"/>
        <v>976</v>
      </c>
      <c r="AI234" s="154">
        <f t="shared" ca="1" si="21"/>
        <v>-8.2193999999999996E-6</v>
      </c>
      <c r="AJ234" s="154">
        <f t="shared" ca="1" si="22"/>
        <v>-3.8920000000000002E-7</v>
      </c>
      <c r="AK234" s="154">
        <f ca="1">AVERAGE(INDIRECT("K"&amp;AD234):INDIRECT("K"&amp;AD235-1))</f>
        <v>5.2679000000000007E-4</v>
      </c>
      <c r="AL234" s="154">
        <f ca="1">AVERAGE(INDIRECT("L"&amp;AD234):INDIRECT("L"&amp;AD235-1))</f>
        <v>1.4029499999999998E-5</v>
      </c>
      <c r="AM234" s="154">
        <f t="shared" ca="1" si="23"/>
        <v>5.2697678409039056E-4</v>
      </c>
      <c r="AN234" s="21"/>
      <c r="AO234" s="154">
        <f ca="1">STDEV(INDIRECT("K"&amp;AD234):INDIRECT("K"&amp;AD235-1))</f>
        <v>1.1313708498986569E-7</v>
      </c>
    </row>
    <row r="235" spans="1:41" ht="14.25" customHeight="1">
      <c r="A235" s="21" t="s">
        <v>611</v>
      </c>
      <c r="B235" s="21" t="s">
        <v>259</v>
      </c>
      <c r="C235" s="21">
        <v>0</v>
      </c>
      <c r="D235" s="21">
        <v>200</v>
      </c>
      <c r="E235" s="21">
        <v>976</v>
      </c>
      <c r="F235" s="21" t="s">
        <v>260</v>
      </c>
      <c r="G235" s="154">
        <v>7.8414000000000001E-4</v>
      </c>
      <c r="H235" s="154">
        <v>2.7783000000000001E-5</v>
      </c>
      <c r="I235" s="154">
        <v>-8.2193999999999996E-6</v>
      </c>
      <c r="J235" s="154">
        <v>-3.8920000000000002E-7</v>
      </c>
      <c r="K235" s="154">
        <v>7.9235999999999998E-4</v>
      </c>
      <c r="L235" s="154">
        <v>2.8172000000000001E-5</v>
      </c>
      <c r="M235" s="155">
        <v>2.04</v>
      </c>
      <c r="N235" s="21">
        <v>0</v>
      </c>
      <c r="O235" s="21">
        <v>0</v>
      </c>
      <c r="P235" s="21">
        <v>0</v>
      </c>
      <c r="Q235" s="21">
        <v>1</v>
      </c>
      <c r="R235" s="21">
        <v>7.9235999999999998E-6</v>
      </c>
      <c r="S235" s="21">
        <v>2.8169999999999999E-7</v>
      </c>
      <c r="T235" s="21">
        <v>3</v>
      </c>
      <c r="U235" s="21">
        <v>0</v>
      </c>
      <c r="V235" s="21">
        <v>0</v>
      </c>
      <c r="W235" s="156" t="s">
        <v>613</v>
      </c>
      <c r="X235" s="21" t="s">
        <v>534</v>
      </c>
      <c r="Y235" s="21" t="s">
        <v>263</v>
      </c>
      <c r="Z235" s="21"/>
      <c r="AA235" s="21"/>
      <c r="AB235" s="21"/>
      <c r="AC235" s="21"/>
      <c r="AD235" s="21">
        <v>468</v>
      </c>
      <c r="AE235" s="21">
        <v>234</v>
      </c>
      <c r="AF235" s="21" t="str">
        <f t="shared" ca="1" si="18"/>
        <v>139-&lt;0.2</v>
      </c>
      <c r="AG235" s="21">
        <f t="shared" ca="1" si="19"/>
        <v>200</v>
      </c>
      <c r="AH235" s="21">
        <f t="shared" ca="1" si="20"/>
        <v>976</v>
      </c>
      <c r="AI235" s="154">
        <f t="shared" ca="1" si="21"/>
        <v>-8.2193999999999996E-6</v>
      </c>
      <c r="AJ235" s="154">
        <f t="shared" ca="1" si="22"/>
        <v>-3.8920000000000002E-7</v>
      </c>
      <c r="AK235" s="154">
        <f ca="1">AVERAGE(INDIRECT("K"&amp;AD235):INDIRECT("K"&amp;AD236-1))</f>
        <v>1.38295E-3</v>
      </c>
      <c r="AL235" s="154">
        <f ca="1">AVERAGE(INDIRECT("L"&amp;AD235):INDIRECT("L"&amp;AD236-1))</f>
        <v>3.4499999999999998E-5</v>
      </c>
      <c r="AM235" s="154">
        <f t="shared" ca="1" si="23"/>
        <v>1.383380263159772E-3</v>
      </c>
      <c r="AN235" s="21"/>
      <c r="AO235" s="154">
        <f ca="1">STDEV(INDIRECT("K"&amp;AD235):INDIRECT("K"&amp;AD236-1))</f>
        <v>7.0710678118541467E-8</v>
      </c>
    </row>
    <row r="236" spans="1:41" ht="14.25" customHeight="1">
      <c r="A236" s="21" t="s">
        <v>614</v>
      </c>
      <c r="B236" s="21" t="s">
        <v>259</v>
      </c>
      <c r="C236" s="21">
        <v>0</v>
      </c>
      <c r="D236" s="21">
        <v>200</v>
      </c>
      <c r="E236" s="21">
        <v>976</v>
      </c>
      <c r="F236" s="21" t="s">
        <v>260</v>
      </c>
      <c r="G236" s="154">
        <v>3.2485000000000001E-4</v>
      </c>
      <c r="H236" s="154">
        <v>1.1938E-5</v>
      </c>
      <c r="I236" s="154">
        <v>-8.2193999999999996E-6</v>
      </c>
      <c r="J236" s="154">
        <v>-3.8920000000000002E-7</v>
      </c>
      <c r="K236" s="154">
        <v>3.3306999999999998E-4</v>
      </c>
      <c r="L236" s="154">
        <v>1.2327000000000001E-5</v>
      </c>
      <c r="M236" s="155">
        <v>2.12</v>
      </c>
      <c r="N236" s="21">
        <v>0</v>
      </c>
      <c r="O236" s="21">
        <v>0</v>
      </c>
      <c r="P236" s="21">
        <v>0</v>
      </c>
      <c r="Q236" s="21">
        <v>1</v>
      </c>
      <c r="R236" s="21">
        <v>3.3307000000000001E-6</v>
      </c>
      <c r="S236" s="21">
        <v>1.233E-7</v>
      </c>
      <c r="T236" s="21">
        <v>3</v>
      </c>
      <c r="U236" s="21">
        <v>0</v>
      </c>
      <c r="V236" s="21">
        <v>0</v>
      </c>
      <c r="W236" s="156" t="s">
        <v>615</v>
      </c>
      <c r="X236" s="21" t="s">
        <v>534</v>
      </c>
      <c r="Y236" s="21" t="s">
        <v>263</v>
      </c>
      <c r="Z236" s="21"/>
      <c r="AA236" s="21"/>
      <c r="AB236" s="21"/>
      <c r="AC236" s="21"/>
      <c r="AD236" s="21">
        <v>470</v>
      </c>
      <c r="AE236" s="21">
        <v>235</v>
      </c>
      <c r="AF236" s="21" t="str">
        <f t="shared" ca="1" si="18"/>
        <v>140-ALL</v>
      </c>
      <c r="AG236" s="21">
        <f t="shared" ca="1" si="19"/>
        <v>200</v>
      </c>
      <c r="AH236" s="21">
        <f t="shared" ca="1" si="20"/>
        <v>976</v>
      </c>
      <c r="AI236" s="154">
        <f t="shared" ca="1" si="21"/>
        <v>-8.2193999999999996E-6</v>
      </c>
      <c r="AJ236" s="154">
        <f t="shared" ca="1" si="22"/>
        <v>-3.8920000000000002E-7</v>
      </c>
      <c r="AK236" s="154">
        <f ca="1">AVERAGE(INDIRECT("K"&amp;AD236):INDIRECT("K"&amp;AD237-1))</f>
        <v>4.5284000000000004E-4</v>
      </c>
      <c r="AL236" s="154">
        <f ca="1">AVERAGE(INDIRECT("L"&amp;AD236):INDIRECT("L"&amp;AD237-1))</f>
        <v>1.0348999999999999E-5</v>
      </c>
      <c r="AM236" s="154">
        <f t="shared" ca="1" si="23"/>
        <v>4.5295824023964951E-4</v>
      </c>
      <c r="AN236" s="21"/>
      <c r="AO236" s="154">
        <f ca="1">STDEV(INDIRECT("K"&amp;AD236):INDIRECT("K"&amp;AD237-1))</f>
        <v>1.8384776310852216E-7</v>
      </c>
    </row>
    <row r="237" spans="1:41" ht="14.25" customHeight="1">
      <c r="A237" s="21" t="s">
        <v>614</v>
      </c>
      <c r="B237" s="21" t="s">
        <v>259</v>
      </c>
      <c r="C237" s="21">
        <v>0</v>
      </c>
      <c r="D237" s="21">
        <v>200</v>
      </c>
      <c r="E237" s="21">
        <v>976</v>
      </c>
      <c r="F237" s="21" t="s">
        <v>260</v>
      </c>
      <c r="G237" s="154">
        <v>3.2466999999999999E-4</v>
      </c>
      <c r="H237" s="154">
        <v>1.2053E-5</v>
      </c>
      <c r="I237" s="154">
        <v>-8.2193999999999996E-6</v>
      </c>
      <c r="J237" s="154">
        <v>-3.8920000000000002E-7</v>
      </c>
      <c r="K237" s="154">
        <v>3.3289000000000002E-4</v>
      </c>
      <c r="L237" s="154">
        <v>1.2442E-5</v>
      </c>
      <c r="M237" s="155">
        <v>2.14</v>
      </c>
      <c r="N237" s="21">
        <v>0</v>
      </c>
      <c r="O237" s="21">
        <v>0</v>
      </c>
      <c r="P237" s="21">
        <v>0</v>
      </c>
      <c r="Q237" s="21">
        <v>1</v>
      </c>
      <c r="R237" s="21">
        <v>3.3289E-6</v>
      </c>
      <c r="S237" s="21">
        <v>1.244E-7</v>
      </c>
      <c r="T237" s="21">
        <v>3</v>
      </c>
      <c r="U237" s="21">
        <v>0</v>
      </c>
      <c r="V237" s="21">
        <v>0</v>
      </c>
      <c r="W237" s="156" t="s">
        <v>616</v>
      </c>
      <c r="X237" s="21" t="s">
        <v>534</v>
      </c>
      <c r="Y237" s="21" t="s">
        <v>263</v>
      </c>
      <c r="Z237" s="21"/>
      <c r="AA237" s="21"/>
      <c r="AB237" s="21"/>
      <c r="AC237" s="21"/>
      <c r="AD237" s="21">
        <v>472</v>
      </c>
      <c r="AE237" s="21">
        <v>236</v>
      </c>
      <c r="AF237" s="21" t="str">
        <f t="shared" ca="1" si="18"/>
        <v>140-0.8</v>
      </c>
      <c r="AG237" s="21">
        <f t="shared" ca="1" si="19"/>
        <v>200</v>
      </c>
      <c r="AH237" s="21">
        <f t="shared" ca="1" si="20"/>
        <v>976</v>
      </c>
      <c r="AI237" s="154">
        <f t="shared" ca="1" si="21"/>
        <v>-8.2193999999999996E-6</v>
      </c>
      <c r="AJ237" s="154">
        <f t="shared" ca="1" si="22"/>
        <v>-3.8920000000000002E-7</v>
      </c>
      <c r="AK237" s="154">
        <f ca="1">AVERAGE(INDIRECT("K"&amp;AD237):INDIRECT("K"&amp;AD238-1))</f>
        <v>1.9349E-3</v>
      </c>
      <c r="AL237" s="154">
        <f ca="1">AVERAGE(INDIRECT("L"&amp;AD237):INDIRECT("L"&amp;AD238-1))</f>
        <v>3.9549999999999999E-5</v>
      </c>
      <c r="AM237" s="154">
        <f t="shared" ca="1" si="23"/>
        <v>1.9353041653703946E-3</v>
      </c>
      <c r="AN237" s="21"/>
      <c r="AO237" s="154">
        <f ca="1">STDEV(INDIRECT("K"&amp;AD237):INDIRECT("K"&amp;AD238-1))</f>
        <v>1.4142135623738961E-7</v>
      </c>
    </row>
    <row r="238" spans="1:41" ht="14.25" customHeight="1">
      <c r="A238" s="21" t="s">
        <v>617</v>
      </c>
      <c r="B238" s="21" t="s">
        <v>259</v>
      </c>
      <c r="C238" s="21">
        <v>0</v>
      </c>
      <c r="D238" s="21">
        <v>200</v>
      </c>
      <c r="E238" s="21">
        <v>976</v>
      </c>
      <c r="F238" s="21" t="s">
        <v>260</v>
      </c>
      <c r="G238" s="154">
        <v>3.0213000000000001E-4</v>
      </c>
      <c r="H238" s="154">
        <v>1.0930999999999999E-5</v>
      </c>
      <c r="I238" s="154">
        <v>-8.2193999999999996E-6</v>
      </c>
      <c r="J238" s="154">
        <v>-3.8920000000000002E-7</v>
      </c>
      <c r="K238" s="154">
        <v>3.1034999999999998E-4</v>
      </c>
      <c r="L238" s="154">
        <v>1.132E-5</v>
      </c>
      <c r="M238" s="155">
        <v>2.09</v>
      </c>
      <c r="N238" s="21">
        <v>0</v>
      </c>
      <c r="O238" s="21">
        <v>0</v>
      </c>
      <c r="P238" s="21">
        <v>0</v>
      </c>
      <c r="Q238" s="21">
        <v>1</v>
      </c>
      <c r="R238" s="21">
        <v>3.1035E-6</v>
      </c>
      <c r="S238" s="21">
        <v>1.1319999999999999E-7</v>
      </c>
      <c r="T238" s="21">
        <v>3</v>
      </c>
      <c r="U238" s="21">
        <v>0</v>
      </c>
      <c r="V238" s="21">
        <v>0</v>
      </c>
      <c r="W238" s="156" t="s">
        <v>618</v>
      </c>
      <c r="X238" s="21" t="s">
        <v>534</v>
      </c>
      <c r="Y238" s="21" t="s">
        <v>263</v>
      </c>
      <c r="Z238" s="21"/>
      <c r="AA238" s="21"/>
      <c r="AB238" s="21"/>
      <c r="AC238" s="21"/>
      <c r="AD238" s="21">
        <v>474</v>
      </c>
      <c r="AE238" s="21">
        <v>237</v>
      </c>
      <c r="AF238" s="21" t="str">
        <f t="shared" ca="1" si="18"/>
        <v>140-0.6</v>
      </c>
      <c r="AG238" s="21">
        <f t="shared" ca="1" si="19"/>
        <v>200</v>
      </c>
      <c r="AH238" s="21">
        <f t="shared" ca="1" si="20"/>
        <v>976</v>
      </c>
      <c r="AI238" s="154">
        <f t="shared" ca="1" si="21"/>
        <v>-8.2193999999999996E-6</v>
      </c>
      <c r="AJ238" s="154">
        <f t="shared" ca="1" si="22"/>
        <v>-3.8920000000000002E-7</v>
      </c>
      <c r="AK238" s="154">
        <f ca="1">AVERAGE(INDIRECT("K"&amp;AD238):INDIRECT("K"&amp;AD239-1))</f>
        <v>9.9099000000000019E-4</v>
      </c>
      <c r="AL238" s="154">
        <f ca="1">AVERAGE(INDIRECT("L"&amp;AD238):INDIRECT("L"&amp;AD239-1))</f>
        <v>2.2311999999999999E-5</v>
      </c>
      <c r="AM238" s="154">
        <f t="shared" ca="1" si="23"/>
        <v>9.9124114394228031E-4</v>
      </c>
      <c r="AN238" s="21"/>
      <c r="AO238" s="154">
        <f ca="1">STDEV(INDIRECT("K"&amp;AD238):INDIRECT("K"&amp;AD239-1))</f>
        <v>2.8284271247447256E-8</v>
      </c>
    </row>
    <row r="239" spans="1:41" ht="14.25" customHeight="1">
      <c r="A239" s="21" t="s">
        <v>617</v>
      </c>
      <c r="B239" s="21" t="s">
        <v>259</v>
      </c>
      <c r="C239" s="21">
        <v>0</v>
      </c>
      <c r="D239" s="21">
        <v>200</v>
      </c>
      <c r="E239" s="21">
        <v>976</v>
      </c>
      <c r="F239" s="21" t="s">
        <v>260</v>
      </c>
      <c r="G239" s="154">
        <v>3.0214E-4</v>
      </c>
      <c r="H239" s="154">
        <v>1.0939E-5</v>
      </c>
      <c r="I239" s="154">
        <v>-8.2193999999999996E-6</v>
      </c>
      <c r="J239" s="154">
        <v>-3.8920000000000002E-7</v>
      </c>
      <c r="K239" s="154">
        <v>3.1035999999999998E-4</v>
      </c>
      <c r="L239" s="154">
        <v>1.1328000000000001E-5</v>
      </c>
      <c r="M239" s="155">
        <v>2.09</v>
      </c>
      <c r="N239" s="21">
        <v>0</v>
      </c>
      <c r="O239" s="21">
        <v>0</v>
      </c>
      <c r="P239" s="21">
        <v>0</v>
      </c>
      <c r="Q239" s="21">
        <v>1</v>
      </c>
      <c r="R239" s="21">
        <v>3.1035999999999998E-6</v>
      </c>
      <c r="S239" s="21">
        <v>1.133E-7</v>
      </c>
      <c r="T239" s="21">
        <v>3</v>
      </c>
      <c r="U239" s="21">
        <v>0</v>
      </c>
      <c r="V239" s="21">
        <v>0</v>
      </c>
      <c r="W239" s="156" t="s">
        <v>619</v>
      </c>
      <c r="X239" s="21" t="s">
        <v>534</v>
      </c>
      <c r="Y239" s="21" t="s">
        <v>263</v>
      </c>
      <c r="Z239" s="21"/>
      <c r="AA239" s="21"/>
      <c r="AB239" s="21"/>
      <c r="AC239" s="21"/>
      <c r="AD239" s="21">
        <v>476</v>
      </c>
      <c r="AE239" s="21">
        <v>238</v>
      </c>
      <c r="AF239" s="21" t="str">
        <f t="shared" ca="1" si="18"/>
        <v>140-0.4</v>
      </c>
      <c r="AG239" s="21">
        <f t="shared" ca="1" si="19"/>
        <v>200</v>
      </c>
      <c r="AH239" s="21">
        <f t="shared" ca="1" si="20"/>
        <v>976</v>
      </c>
      <c r="AI239" s="154">
        <f t="shared" ca="1" si="21"/>
        <v>-8.2193999999999996E-6</v>
      </c>
      <c r="AJ239" s="154">
        <f t="shared" ca="1" si="22"/>
        <v>-3.8920000000000002E-7</v>
      </c>
      <c r="AK239" s="154">
        <f ca="1">AVERAGE(INDIRECT("K"&amp;AD239):INDIRECT("K"&amp;AD240-1))</f>
        <v>3.8292000000000003E-4</v>
      </c>
      <c r="AL239" s="154">
        <f ca="1">AVERAGE(INDIRECT("L"&amp;AD239):INDIRECT("L"&amp;AD240-1))</f>
        <v>8.9312000000000001E-6</v>
      </c>
      <c r="AM239" s="154">
        <f t="shared" ca="1" si="23"/>
        <v>3.83024141188829E-4</v>
      </c>
      <c r="AN239" s="21"/>
      <c r="AO239" s="154">
        <f ca="1">STDEV(INDIRECT("K"&amp;AD239):INDIRECT("K"&amp;AD240-1))</f>
        <v>9.8994949366103728E-8</v>
      </c>
    </row>
    <row r="240" spans="1:41" ht="14.25" customHeight="1">
      <c r="A240" s="21" t="s">
        <v>620</v>
      </c>
      <c r="B240" s="21" t="s">
        <v>259</v>
      </c>
      <c r="C240" s="21">
        <v>0</v>
      </c>
      <c r="D240" s="21">
        <v>200</v>
      </c>
      <c r="E240" s="21">
        <v>976</v>
      </c>
      <c r="F240" s="21" t="s">
        <v>260</v>
      </c>
      <c r="G240" s="154">
        <v>2.8142E-4</v>
      </c>
      <c r="H240" s="154">
        <v>9.6099999999999995E-6</v>
      </c>
      <c r="I240" s="154">
        <v>-8.2193999999999996E-6</v>
      </c>
      <c r="J240" s="154">
        <v>-3.8920000000000002E-7</v>
      </c>
      <c r="K240" s="154">
        <v>2.8964000000000003E-4</v>
      </c>
      <c r="L240" s="154">
        <v>9.9992000000000008E-6</v>
      </c>
      <c r="M240" s="155">
        <v>1.98</v>
      </c>
      <c r="N240" s="21">
        <v>0</v>
      </c>
      <c r="O240" s="21">
        <v>0</v>
      </c>
      <c r="P240" s="21">
        <v>0</v>
      </c>
      <c r="Q240" s="21">
        <v>1</v>
      </c>
      <c r="R240" s="21">
        <v>2.8963999999999999E-6</v>
      </c>
      <c r="S240" s="21">
        <v>9.9999999999999995E-8</v>
      </c>
      <c r="T240" s="21">
        <v>2</v>
      </c>
      <c r="U240" s="21">
        <v>0</v>
      </c>
      <c r="V240" s="21">
        <v>0</v>
      </c>
      <c r="W240" s="156" t="s">
        <v>621</v>
      </c>
      <c r="X240" s="21" t="s">
        <v>534</v>
      </c>
      <c r="Y240" s="21" t="s">
        <v>263</v>
      </c>
      <c r="Z240" s="21"/>
      <c r="AA240" s="21"/>
      <c r="AB240" s="21"/>
      <c r="AC240" s="21"/>
      <c r="AD240" s="21">
        <v>478</v>
      </c>
      <c r="AE240" s="21">
        <v>239</v>
      </c>
      <c r="AF240" s="21" t="str">
        <f t="shared" ca="1" si="18"/>
        <v>140-0.2</v>
      </c>
      <c r="AG240" s="21">
        <f t="shared" ca="1" si="19"/>
        <v>200</v>
      </c>
      <c r="AH240" s="21">
        <f t="shared" ca="1" si="20"/>
        <v>976</v>
      </c>
      <c r="AI240" s="154">
        <f t="shared" ca="1" si="21"/>
        <v>-8.2193999999999996E-6</v>
      </c>
      <c r="AJ240" s="154">
        <f t="shared" ca="1" si="22"/>
        <v>-3.8920000000000002E-7</v>
      </c>
      <c r="AK240" s="154">
        <f ca="1">AVERAGE(INDIRECT("K"&amp;AD240):INDIRECT("K"&amp;AD241-1))</f>
        <v>2.54355E-4</v>
      </c>
      <c r="AL240" s="154">
        <f ca="1">AVERAGE(INDIRECT("L"&amp;AD240):INDIRECT("L"&amp;AD241-1))</f>
        <v>6.3450499999999995E-6</v>
      </c>
      <c r="AM240" s="154">
        <f t="shared" ca="1" si="23"/>
        <v>2.5443412838002395E-4</v>
      </c>
      <c r="AN240" s="21"/>
      <c r="AO240" s="154">
        <f ca="1">STDEV(INDIRECT("K"&amp;AD240):INDIRECT("K"&amp;AD241-1))</f>
        <v>4.9497474683071028E-8</v>
      </c>
    </row>
    <row r="241" spans="1:41" ht="14.25" customHeight="1">
      <c r="A241" s="21" t="s">
        <v>620</v>
      </c>
      <c r="B241" s="21" t="s">
        <v>259</v>
      </c>
      <c r="C241" s="21">
        <v>0</v>
      </c>
      <c r="D241" s="21">
        <v>200</v>
      </c>
      <c r="E241" s="21">
        <v>976</v>
      </c>
      <c r="F241" s="21" t="s">
        <v>260</v>
      </c>
      <c r="G241" s="154">
        <v>2.8141E-4</v>
      </c>
      <c r="H241" s="154">
        <v>9.6015999999999997E-6</v>
      </c>
      <c r="I241" s="154">
        <v>-8.2193999999999996E-6</v>
      </c>
      <c r="J241" s="154">
        <v>-3.8920000000000002E-7</v>
      </c>
      <c r="K241" s="154">
        <v>2.8962999999999998E-4</v>
      </c>
      <c r="L241" s="154">
        <v>9.9908999999999995E-6</v>
      </c>
      <c r="M241" s="155">
        <v>1.98</v>
      </c>
      <c r="N241" s="21">
        <v>0</v>
      </c>
      <c r="O241" s="21">
        <v>0</v>
      </c>
      <c r="P241" s="21">
        <v>0</v>
      </c>
      <c r="Q241" s="21">
        <v>1</v>
      </c>
      <c r="R241" s="21">
        <v>2.8963000000000001E-6</v>
      </c>
      <c r="S241" s="21">
        <v>9.9900000000000001E-8</v>
      </c>
      <c r="T241" s="21">
        <v>2</v>
      </c>
      <c r="U241" s="21">
        <v>0</v>
      </c>
      <c r="V241" s="21">
        <v>0</v>
      </c>
      <c r="W241" s="156" t="s">
        <v>622</v>
      </c>
      <c r="X241" s="21" t="s">
        <v>534</v>
      </c>
      <c r="Y241" s="21" t="s">
        <v>263</v>
      </c>
      <c r="Z241" s="21"/>
      <c r="AA241" s="21"/>
      <c r="AB241" s="21"/>
      <c r="AC241" s="21"/>
      <c r="AD241" s="21">
        <v>480</v>
      </c>
      <c r="AE241" s="21">
        <v>240</v>
      </c>
      <c r="AF241" s="21" t="str">
        <f t="shared" ca="1" si="18"/>
        <v>140-&lt;0.2</v>
      </c>
      <c r="AG241" s="21">
        <f t="shared" ca="1" si="19"/>
        <v>200</v>
      </c>
      <c r="AH241" s="21">
        <f t="shared" ca="1" si="20"/>
        <v>976</v>
      </c>
      <c r="AI241" s="154">
        <f t="shared" ca="1" si="21"/>
        <v>-8.2193999999999996E-6</v>
      </c>
      <c r="AJ241" s="154">
        <f t="shared" ca="1" si="22"/>
        <v>-3.8920000000000002E-7</v>
      </c>
      <c r="AK241" s="154">
        <f ca="1">AVERAGE(INDIRECT("K"&amp;AD241):INDIRECT("K"&amp;AD242-1))</f>
        <v>6.0061000000000001E-4</v>
      </c>
      <c r="AL241" s="154">
        <f ca="1">AVERAGE(INDIRECT("L"&amp;AD241):INDIRECT("L"&amp;AD242-1))</f>
        <v>1.4370500000000001E-5</v>
      </c>
      <c r="AM241" s="154">
        <f t="shared" ca="1" si="23"/>
        <v>6.0078189334420698E-4</v>
      </c>
      <c r="AN241" s="21"/>
      <c r="AO241" s="154">
        <f ca="1">STDEV(INDIRECT("K"&amp;AD241):INDIRECT("K"&amp;AD242-1))</f>
        <v>1.8384776310848383E-7</v>
      </c>
    </row>
    <row r="242" spans="1:41" ht="14.25" customHeight="1">
      <c r="A242" s="21" t="s">
        <v>623</v>
      </c>
      <c r="B242" s="21" t="s">
        <v>259</v>
      </c>
      <c r="C242" s="21">
        <v>0</v>
      </c>
      <c r="D242" s="21">
        <v>200</v>
      </c>
      <c r="E242" s="21">
        <v>976</v>
      </c>
      <c r="F242" s="21" t="s">
        <v>260</v>
      </c>
      <c r="G242" s="154">
        <v>5.9933999999999996E-4</v>
      </c>
      <c r="H242" s="154">
        <v>2.3485E-5</v>
      </c>
      <c r="I242" s="154">
        <v>-8.2193999999999996E-6</v>
      </c>
      <c r="J242" s="154">
        <v>-3.8920000000000002E-7</v>
      </c>
      <c r="K242" s="154">
        <v>6.0756000000000004E-4</v>
      </c>
      <c r="L242" s="154">
        <v>2.3873999999999999E-5</v>
      </c>
      <c r="M242" s="155">
        <v>2.25</v>
      </c>
      <c r="N242" s="21">
        <v>0</v>
      </c>
      <c r="O242" s="21">
        <v>0</v>
      </c>
      <c r="P242" s="21">
        <v>0</v>
      </c>
      <c r="Q242" s="21">
        <v>1</v>
      </c>
      <c r="R242" s="21">
        <v>6.0755999999999999E-6</v>
      </c>
      <c r="S242" s="21">
        <v>2.3869999999999999E-7</v>
      </c>
      <c r="T242" s="21">
        <v>3</v>
      </c>
      <c r="U242" s="21">
        <v>0</v>
      </c>
      <c r="V242" s="21">
        <v>0</v>
      </c>
      <c r="W242" s="156" t="s">
        <v>624</v>
      </c>
      <c r="X242" s="21" t="s">
        <v>534</v>
      </c>
      <c r="Y242" s="21" t="s">
        <v>263</v>
      </c>
      <c r="Z242" s="21"/>
      <c r="AA242" s="21"/>
      <c r="AB242" s="21"/>
      <c r="AC242" s="21"/>
      <c r="AD242" s="21">
        <v>482</v>
      </c>
      <c r="AE242" s="21">
        <v>241</v>
      </c>
      <c r="AF242" s="21" t="str">
        <f t="shared" ca="1" si="18"/>
        <v>141-ALL</v>
      </c>
      <c r="AG242" s="21">
        <f t="shared" ca="1" si="19"/>
        <v>200</v>
      </c>
      <c r="AH242" s="21">
        <f t="shared" ca="1" si="20"/>
        <v>976</v>
      </c>
      <c r="AI242" s="154">
        <f t="shared" ca="1" si="21"/>
        <v>-8.1593E-6</v>
      </c>
      <c r="AJ242" s="154">
        <f t="shared" ca="1" si="22"/>
        <v>-3.3560000000000001E-7</v>
      </c>
      <c r="AK242" s="154">
        <f ca="1">AVERAGE(INDIRECT("K"&amp;AD242):INDIRECT("K"&amp;AD243-1))</f>
        <v>4.41235E-4</v>
      </c>
      <c r="AL242" s="154">
        <f ca="1">AVERAGE(INDIRECT("L"&amp;AD242):INDIRECT("L"&amp;AD243-1))</f>
        <v>1.49495E-5</v>
      </c>
      <c r="AM242" s="154">
        <f t="shared" ca="1" si="23"/>
        <v>4.4148817965518626E-4</v>
      </c>
      <c r="AN242" s="21"/>
      <c r="AO242" s="154">
        <f ca="1">STDEV(INDIRECT("K"&amp;AD242):INDIRECT("K"&amp;AD243-1))</f>
        <v>2.3334523779155485E-7</v>
      </c>
    </row>
    <row r="243" spans="1:41" ht="14.25" customHeight="1">
      <c r="A243" s="21" t="s">
        <v>623</v>
      </c>
      <c r="B243" s="21" t="s">
        <v>259</v>
      </c>
      <c r="C243" s="21">
        <v>0</v>
      </c>
      <c r="D243" s="21">
        <v>200</v>
      </c>
      <c r="E243" s="21">
        <v>976</v>
      </c>
      <c r="F243" s="21" t="s">
        <v>260</v>
      </c>
      <c r="G243" s="154">
        <v>5.9917E-4</v>
      </c>
      <c r="H243" s="154">
        <v>2.3634000000000001E-5</v>
      </c>
      <c r="I243" s="154">
        <v>-8.2193999999999996E-6</v>
      </c>
      <c r="J243" s="154">
        <v>-3.8920000000000002E-7</v>
      </c>
      <c r="K243" s="154">
        <v>6.0738999999999997E-4</v>
      </c>
      <c r="L243" s="154">
        <v>2.4023E-5</v>
      </c>
      <c r="M243" s="155">
        <v>2.2599999999999998</v>
      </c>
      <c r="N243" s="21">
        <v>0</v>
      </c>
      <c r="O243" s="21">
        <v>0</v>
      </c>
      <c r="P243" s="21">
        <v>0</v>
      </c>
      <c r="Q243" s="21">
        <v>1</v>
      </c>
      <c r="R243" s="21">
        <v>6.0739000000000004E-6</v>
      </c>
      <c r="S243" s="21">
        <v>2.4019999999999999E-7</v>
      </c>
      <c r="T243" s="21">
        <v>3</v>
      </c>
      <c r="U243" s="21">
        <v>0</v>
      </c>
      <c r="V243" s="21">
        <v>0</v>
      </c>
      <c r="W243" s="156" t="s">
        <v>625</v>
      </c>
      <c r="X243" s="21" t="s">
        <v>534</v>
      </c>
      <c r="Y243" s="21" t="s">
        <v>263</v>
      </c>
      <c r="Z243" s="21"/>
      <c r="AA243" s="21"/>
      <c r="AB243" s="21"/>
      <c r="AC243" s="21"/>
      <c r="AD243" s="21">
        <v>484</v>
      </c>
      <c r="AE243" s="21">
        <v>242</v>
      </c>
      <c r="AF243" s="21" t="str">
        <f t="shared" ca="1" si="18"/>
        <v>141-0.8</v>
      </c>
      <c r="AG243" s="21">
        <f t="shared" ca="1" si="19"/>
        <v>200</v>
      </c>
      <c r="AH243" s="21">
        <f t="shared" ca="1" si="20"/>
        <v>976</v>
      </c>
      <c r="AI243" s="154">
        <f t="shared" ca="1" si="21"/>
        <v>-8.1593E-6</v>
      </c>
      <c r="AJ243" s="154">
        <f t="shared" ca="1" si="22"/>
        <v>-3.3560000000000001E-7</v>
      </c>
      <c r="AK243" s="154">
        <f ca="1">AVERAGE(INDIRECT("K"&amp;AD243):INDIRECT("K"&amp;AD244-1))</f>
        <v>3.1927500000000003E-3</v>
      </c>
      <c r="AL243" s="154">
        <f ca="1">AVERAGE(INDIRECT("L"&amp;AD243):INDIRECT("L"&amp;AD244-1))</f>
        <v>9.5249999999999998E-5</v>
      </c>
      <c r="AM243" s="154">
        <f t="shared" ca="1" si="23"/>
        <v>3.1941704909099642E-3</v>
      </c>
      <c r="AN243" s="21"/>
      <c r="AO243" s="154">
        <f ca="1">STDEV(INDIRECT("K"&amp;AD243):INDIRECT("K"&amp;AD244-1))</f>
        <v>6.3639610306809987E-7</v>
      </c>
    </row>
    <row r="244" spans="1:41" ht="14.25" customHeight="1">
      <c r="A244" s="21" t="s">
        <v>626</v>
      </c>
      <c r="B244" s="21" t="s">
        <v>259</v>
      </c>
      <c r="C244" s="21">
        <v>0</v>
      </c>
      <c r="D244" s="21">
        <v>200</v>
      </c>
      <c r="E244" s="21">
        <v>976</v>
      </c>
      <c r="F244" s="21" t="s">
        <v>260</v>
      </c>
      <c r="G244" s="154">
        <v>1.3661999999999999E-3</v>
      </c>
      <c r="H244" s="154">
        <v>5.7899999999999998E-5</v>
      </c>
      <c r="I244" s="154">
        <v>-8.2193999999999996E-6</v>
      </c>
      <c r="J244" s="154">
        <v>-3.8920000000000002E-7</v>
      </c>
      <c r="K244" s="154">
        <v>1.3744E-3</v>
      </c>
      <c r="L244" s="154">
        <v>5.8199999999999998E-5</v>
      </c>
      <c r="M244" s="155">
        <v>2.4300000000000002</v>
      </c>
      <c r="N244" s="21">
        <v>0</v>
      </c>
      <c r="O244" s="21">
        <v>0</v>
      </c>
      <c r="P244" s="21">
        <v>0</v>
      </c>
      <c r="Q244" s="21">
        <v>1</v>
      </c>
      <c r="R244" s="21">
        <v>1.3743999999999999E-5</v>
      </c>
      <c r="S244" s="21">
        <v>5.8250000000000003E-7</v>
      </c>
      <c r="T244" s="21">
        <v>3</v>
      </c>
      <c r="U244" s="21">
        <v>0</v>
      </c>
      <c r="V244" s="21">
        <v>0</v>
      </c>
      <c r="W244" s="156" t="s">
        <v>627</v>
      </c>
      <c r="X244" s="21" t="s">
        <v>534</v>
      </c>
      <c r="Y244" s="21" t="s">
        <v>263</v>
      </c>
      <c r="Z244" s="21"/>
      <c r="AA244" s="21"/>
      <c r="AB244" s="21"/>
      <c r="AC244" s="21"/>
      <c r="AD244" s="21">
        <v>486</v>
      </c>
      <c r="AE244" s="21">
        <v>243</v>
      </c>
      <c r="AF244" s="21" t="str">
        <f t="shared" ca="1" si="18"/>
        <v>141-0.6</v>
      </c>
      <c r="AG244" s="21">
        <f t="shared" ca="1" si="19"/>
        <v>200</v>
      </c>
      <c r="AH244" s="21">
        <f t="shared" ca="1" si="20"/>
        <v>976</v>
      </c>
      <c r="AI244" s="154">
        <f t="shared" ca="1" si="21"/>
        <v>-8.1593E-6</v>
      </c>
      <c r="AJ244" s="154">
        <f t="shared" ca="1" si="22"/>
        <v>-3.3560000000000001E-7</v>
      </c>
      <c r="AK244" s="154">
        <f ca="1">AVERAGE(INDIRECT("K"&amp;AD244):INDIRECT("K"&amp;AD245-1))</f>
        <v>1.1485E-3</v>
      </c>
      <c r="AL244" s="154">
        <f ca="1">AVERAGE(INDIRECT("L"&amp;AD244):INDIRECT("L"&amp;AD245-1))</f>
        <v>3.7400000000000001E-5</v>
      </c>
      <c r="AM244" s="154">
        <f t="shared" ca="1" si="23"/>
        <v>1.1491087894538096E-3</v>
      </c>
      <c r="AN244" s="21"/>
      <c r="AO244" s="154">
        <f ca="1">STDEV(INDIRECT("K"&amp;AD244):INDIRECT("K"&amp;AD245-1))</f>
        <v>2.8284271247447255E-7</v>
      </c>
    </row>
    <row r="245" spans="1:41" ht="14.25" customHeight="1">
      <c r="A245" s="21" t="s">
        <v>626</v>
      </c>
      <c r="B245" s="21" t="s">
        <v>259</v>
      </c>
      <c r="C245" s="21">
        <v>0</v>
      </c>
      <c r="D245" s="21">
        <v>200</v>
      </c>
      <c r="E245" s="21">
        <v>976</v>
      </c>
      <c r="F245" s="21" t="s">
        <v>260</v>
      </c>
      <c r="G245" s="154">
        <v>1.3667E-3</v>
      </c>
      <c r="H245" s="154">
        <v>5.7800000000000002E-5</v>
      </c>
      <c r="I245" s="154">
        <v>-8.2193999999999996E-6</v>
      </c>
      <c r="J245" s="154">
        <v>-3.8920000000000002E-7</v>
      </c>
      <c r="K245" s="154">
        <v>1.3749000000000001E-3</v>
      </c>
      <c r="L245" s="154">
        <v>5.8199999999999998E-5</v>
      </c>
      <c r="M245" s="155">
        <v>2.42</v>
      </c>
      <c r="N245" s="21">
        <v>0</v>
      </c>
      <c r="O245" s="21">
        <v>0</v>
      </c>
      <c r="P245" s="21">
        <v>0</v>
      </c>
      <c r="Q245" s="21">
        <v>1</v>
      </c>
      <c r="R245" s="21">
        <v>1.3749E-5</v>
      </c>
      <c r="S245" s="21">
        <v>5.8220000000000001E-7</v>
      </c>
      <c r="T245" s="21">
        <v>3</v>
      </c>
      <c r="U245" s="21">
        <v>0</v>
      </c>
      <c r="V245" s="21">
        <v>0</v>
      </c>
      <c r="W245" s="156" t="s">
        <v>628</v>
      </c>
      <c r="X245" s="21" t="s">
        <v>534</v>
      </c>
      <c r="Y245" s="21" t="s">
        <v>263</v>
      </c>
      <c r="Z245" s="21"/>
      <c r="AA245" s="21"/>
      <c r="AB245" s="21"/>
      <c r="AC245" s="21"/>
      <c r="AD245" s="21">
        <v>488</v>
      </c>
      <c r="AE245" s="21">
        <v>244</v>
      </c>
      <c r="AF245" s="21" t="str">
        <f t="shared" ca="1" si="18"/>
        <v>141-0.4</v>
      </c>
      <c r="AG245" s="21">
        <f t="shared" ca="1" si="19"/>
        <v>200</v>
      </c>
      <c r="AH245" s="21">
        <f t="shared" ca="1" si="20"/>
        <v>976</v>
      </c>
      <c r="AI245" s="154">
        <f t="shared" ca="1" si="21"/>
        <v>-8.1593E-6</v>
      </c>
      <c r="AJ245" s="154">
        <f t="shared" ca="1" si="22"/>
        <v>-3.3560000000000001E-7</v>
      </c>
      <c r="AK245" s="154">
        <f ca="1">AVERAGE(INDIRECT("K"&amp;AD245):INDIRECT("K"&amp;AD246-1))</f>
        <v>2.9633999999999997E-4</v>
      </c>
      <c r="AL245" s="154">
        <f ca="1">AVERAGE(INDIRECT("L"&amp;AD245):INDIRECT("L"&amp;AD246-1))</f>
        <v>9.9797499999999988E-6</v>
      </c>
      <c r="AM245" s="154">
        <f t="shared" ca="1" si="23"/>
        <v>2.9650799485015999E-4</v>
      </c>
      <c r="AN245" s="21"/>
      <c r="AO245" s="154">
        <f ca="1">STDEV(INDIRECT("K"&amp;AD245):INDIRECT("K"&amp;AD246-1))</f>
        <v>7.0710678118656465E-8</v>
      </c>
    </row>
    <row r="246" spans="1:41" ht="14.25" customHeight="1">
      <c r="A246" s="21" t="s">
        <v>629</v>
      </c>
      <c r="B246" s="21" t="s">
        <v>259</v>
      </c>
      <c r="C246" s="21">
        <v>0</v>
      </c>
      <c r="D246" s="21">
        <v>200</v>
      </c>
      <c r="E246" s="21">
        <v>976</v>
      </c>
      <c r="F246" s="21" t="s">
        <v>260</v>
      </c>
      <c r="G246" s="154">
        <v>7.6429000000000004E-4</v>
      </c>
      <c r="H246" s="154">
        <v>2.9357999999999999E-5</v>
      </c>
      <c r="I246" s="154">
        <v>-8.2193999999999996E-6</v>
      </c>
      <c r="J246" s="154">
        <v>-3.8920000000000002E-7</v>
      </c>
      <c r="K246" s="154">
        <v>7.7251000000000002E-4</v>
      </c>
      <c r="L246" s="154">
        <v>2.9747000000000002E-5</v>
      </c>
      <c r="M246" s="155">
        <v>2.21</v>
      </c>
      <c r="N246" s="21">
        <v>0</v>
      </c>
      <c r="O246" s="21">
        <v>0</v>
      </c>
      <c r="P246" s="21">
        <v>0</v>
      </c>
      <c r="Q246" s="21">
        <v>1</v>
      </c>
      <c r="R246" s="21">
        <v>7.7250999999999999E-6</v>
      </c>
      <c r="S246" s="21">
        <v>2.9750000000000001E-7</v>
      </c>
      <c r="T246" s="21">
        <v>3</v>
      </c>
      <c r="U246" s="21">
        <v>0</v>
      </c>
      <c r="V246" s="21">
        <v>0</v>
      </c>
      <c r="W246" s="156" t="s">
        <v>630</v>
      </c>
      <c r="X246" s="21" t="s">
        <v>534</v>
      </c>
      <c r="Y246" s="21" t="s">
        <v>263</v>
      </c>
      <c r="Z246" s="21"/>
      <c r="AA246" s="21"/>
      <c r="AB246" s="21"/>
      <c r="AC246" s="21"/>
      <c r="AD246" s="21">
        <v>490</v>
      </c>
      <c r="AE246" s="21">
        <v>245</v>
      </c>
      <c r="AF246" s="21" t="str">
        <f t="shared" ca="1" si="18"/>
        <v>141-0.2</v>
      </c>
      <c r="AG246" s="21">
        <f t="shared" ca="1" si="19"/>
        <v>200</v>
      </c>
      <c r="AH246" s="21">
        <f t="shared" ca="1" si="20"/>
        <v>976</v>
      </c>
      <c r="AI246" s="154">
        <f t="shared" ca="1" si="21"/>
        <v>-8.1593E-6</v>
      </c>
      <c r="AJ246" s="154">
        <f t="shared" ca="1" si="22"/>
        <v>-3.3560000000000001E-7</v>
      </c>
      <c r="AK246" s="154">
        <f ca="1">AVERAGE(INDIRECT("K"&amp;AD246):INDIRECT("K"&amp;AD247-1))</f>
        <v>1.7662999999999999E-4</v>
      </c>
      <c r="AL246" s="154">
        <f ca="1">AVERAGE(INDIRECT("L"&amp;AD246):INDIRECT("L"&amp;AD247-1))</f>
        <v>6.6629500000000003E-6</v>
      </c>
      <c r="AM246" s="154">
        <f t="shared" ca="1" si="23"/>
        <v>1.7675562735795002E-4</v>
      </c>
      <c r="AN246" s="21"/>
      <c r="AO246" s="154">
        <f ca="1">STDEV(INDIRECT("K"&amp;AD246):INDIRECT("K"&amp;AD247-1))</f>
        <v>0</v>
      </c>
    </row>
    <row r="247" spans="1:41" ht="14.25" customHeight="1">
      <c r="A247" s="21" t="s">
        <v>629</v>
      </c>
      <c r="B247" s="21" t="s">
        <v>259</v>
      </c>
      <c r="C247" s="21">
        <v>0</v>
      </c>
      <c r="D247" s="21">
        <v>200</v>
      </c>
      <c r="E247" s="21">
        <v>976</v>
      </c>
      <c r="F247" s="21" t="s">
        <v>260</v>
      </c>
      <c r="G247" s="154">
        <v>7.6407999999999999E-4</v>
      </c>
      <c r="H247" s="154">
        <v>2.9445999999999999E-5</v>
      </c>
      <c r="I247" s="154">
        <v>-8.2193999999999996E-6</v>
      </c>
      <c r="J247" s="154">
        <v>-3.8920000000000002E-7</v>
      </c>
      <c r="K247" s="154">
        <v>7.7229999999999996E-4</v>
      </c>
      <c r="L247" s="154">
        <v>2.9835000000000001E-5</v>
      </c>
      <c r="M247" s="155">
        <v>2.21</v>
      </c>
      <c r="N247" s="21">
        <v>0</v>
      </c>
      <c r="O247" s="21">
        <v>0</v>
      </c>
      <c r="P247" s="21">
        <v>0</v>
      </c>
      <c r="Q247" s="21">
        <v>1</v>
      </c>
      <c r="R247" s="21">
        <v>7.7230000000000004E-6</v>
      </c>
      <c r="S247" s="21">
        <v>2.9830000000000002E-7</v>
      </c>
      <c r="T247" s="21">
        <v>3</v>
      </c>
      <c r="U247" s="21">
        <v>0</v>
      </c>
      <c r="V247" s="21">
        <v>0</v>
      </c>
      <c r="W247" s="156" t="s">
        <v>631</v>
      </c>
      <c r="X247" s="21" t="s">
        <v>534</v>
      </c>
      <c r="Y247" s="21" t="s">
        <v>263</v>
      </c>
      <c r="Z247" s="21"/>
      <c r="AA247" s="21"/>
      <c r="AB247" s="21"/>
      <c r="AC247" s="21"/>
      <c r="AD247" s="21">
        <v>492</v>
      </c>
      <c r="AE247" s="21">
        <v>246</v>
      </c>
      <c r="AF247" s="21" t="str">
        <f t="shared" ca="1" si="18"/>
        <v>141-&lt;0.2</v>
      </c>
      <c r="AG247" s="21">
        <f t="shared" ca="1" si="19"/>
        <v>200</v>
      </c>
      <c r="AH247" s="21">
        <f t="shared" ca="1" si="20"/>
        <v>976</v>
      </c>
      <c r="AI247" s="154">
        <f t="shared" ca="1" si="21"/>
        <v>-8.1593E-6</v>
      </c>
      <c r="AJ247" s="154">
        <f t="shared" ca="1" si="22"/>
        <v>-3.3560000000000001E-7</v>
      </c>
      <c r="AK247" s="154">
        <f ca="1">AVERAGE(INDIRECT("K"&amp;AD247):INDIRECT("K"&amp;AD248-1))</f>
        <v>3.9117000000000004E-4</v>
      </c>
      <c r="AL247" s="154">
        <f ca="1">AVERAGE(INDIRECT("L"&amp;AD247):INDIRECT("L"&amp;AD248-1))</f>
        <v>1.5358000000000001E-5</v>
      </c>
      <c r="AM247" s="154">
        <f t="shared" ca="1" si="23"/>
        <v>3.9147137451415272E-4</v>
      </c>
      <c r="AN247" s="21"/>
      <c r="AO247" s="154">
        <f ca="1">STDEV(INDIRECT("K"&amp;AD247):INDIRECT("K"&amp;AD248-1))</f>
        <v>9.8994949366103728E-8</v>
      </c>
    </row>
    <row r="248" spans="1:41" ht="14.25" customHeight="1">
      <c r="A248" s="21" t="s">
        <v>632</v>
      </c>
      <c r="B248" s="21" t="s">
        <v>259</v>
      </c>
      <c r="C248" s="21">
        <v>0</v>
      </c>
      <c r="D248" s="21">
        <v>200</v>
      </c>
      <c r="E248" s="21">
        <v>976</v>
      </c>
      <c r="F248" s="21" t="s">
        <v>260</v>
      </c>
      <c r="G248" s="154">
        <v>4.9916000000000001E-4</v>
      </c>
      <c r="H248" s="154">
        <v>1.8403999999999999E-5</v>
      </c>
      <c r="I248" s="154">
        <v>-8.2193999999999996E-6</v>
      </c>
      <c r="J248" s="154">
        <v>-3.8920000000000002E-7</v>
      </c>
      <c r="K248" s="154">
        <v>5.0737999999999998E-4</v>
      </c>
      <c r="L248" s="154">
        <v>1.8793000000000001E-5</v>
      </c>
      <c r="M248" s="155">
        <v>2.12</v>
      </c>
      <c r="N248" s="21">
        <v>0</v>
      </c>
      <c r="O248" s="21">
        <v>0</v>
      </c>
      <c r="P248" s="21">
        <v>0</v>
      </c>
      <c r="Q248" s="21">
        <v>1</v>
      </c>
      <c r="R248" s="21">
        <v>5.0737999999999996E-6</v>
      </c>
      <c r="S248" s="21">
        <v>1.8790000000000001E-7</v>
      </c>
      <c r="T248" s="21">
        <v>3</v>
      </c>
      <c r="U248" s="21">
        <v>0</v>
      </c>
      <c r="V248" s="21">
        <v>0</v>
      </c>
      <c r="W248" s="156" t="s">
        <v>633</v>
      </c>
      <c r="X248" s="21" t="s">
        <v>534</v>
      </c>
      <c r="Y248" s="21" t="s">
        <v>263</v>
      </c>
      <c r="Z248" s="21"/>
      <c r="AA248" s="21"/>
      <c r="AB248" s="21"/>
      <c r="AC248" s="21"/>
      <c r="AD248" s="21">
        <v>494</v>
      </c>
      <c r="AE248" s="21">
        <v>247</v>
      </c>
      <c r="AF248" s="21" t="str">
        <f t="shared" ca="1" si="18"/>
        <v>142-ALL</v>
      </c>
      <c r="AG248" s="21">
        <f t="shared" ca="1" si="19"/>
        <v>200</v>
      </c>
      <c r="AH248" s="21">
        <f t="shared" ca="1" si="20"/>
        <v>976</v>
      </c>
      <c r="AI248" s="154">
        <f t="shared" ca="1" si="21"/>
        <v>-8.1593E-6</v>
      </c>
      <c r="AJ248" s="154">
        <f t="shared" ca="1" si="22"/>
        <v>-3.3560000000000001E-7</v>
      </c>
      <c r="AK248" s="154">
        <f ca="1">AVERAGE(INDIRECT("K"&amp;AD248):INDIRECT("K"&amp;AD249-1))</f>
        <v>8.6529500000000008E-4</v>
      </c>
      <c r="AL248" s="154">
        <f ca="1">AVERAGE(INDIRECT("L"&amp;AD248):INDIRECT("L"&amp;AD249-1))</f>
        <v>3.2187500000000003E-5</v>
      </c>
      <c r="AM248" s="154">
        <f t="shared" ca="1" si="23"/>
        <v>8.6589345313453549E-4</v>
      </c>
      <c r="AN248" s="21"/>
      <c r="AO248" s="154">
        <f ca="1">STDEV(INDIRECT("K"&amp;AD248):INDIRECT("K"&amp;AD249-1))</f>
        <v>1.6263455967293672E-7</v>
      </c>
    </row>
    <row r="249" spans="1:41" ht="14.25" customHeight="1">
      <c r="A249" s="21" t="s">
        <v>632</v>
      </c>
      <c r="B249" s="21" t="s">
        <v>259</v>
      </c>
      <c r="C249" s="21">
        <v>0</v>
      </c>
      <c r="D249" s="21">
        <v>200</v>
      </c>
      <c r="E249" s="21">
        <v>976</v>
      </c>
      <c r="F249" s="21" t="s">
        <v>260</v>
      </c>
      <c r="G249" s="154">
        <v>4.9914000000000002E-4</v>
      </c>
      <c r="H249" s="154">
        <v>1.8423999999999998E-5</v>
      </c>
      <c r="I249" s="154">
        <v>-8.2193999999999996E-6</v>
      </c>
      <c r="J249" s="154">
        <v>-3.8920000000000002E-7</v>
      </c>
      <c r="K249" s="154">
        <v>5.0735999999999999E-4</v>
      </c>
      <c r="L249" s="154">
        <v>1.8813000000000001E-5</v>
      </c>
      <c r="M249" s="155">
        <v>2.12</v>
      </c>
      <c r="N249" s="21">
        <v>0</v>
      </c>
      <c r="O249" s="21">
        <v>0</v>
      </c>
      <c r="P249" s="21">
        <v>0</v>
      </c>
      <c r="Q249" s="21">
        <v>1</v>
      </c>
      <c r="R249" s="21">
        <v>5.0736E-6</v>
      </c>
      <c r="S249" s="21">
        <v>1.881E-7</v>
      </c>
      <c r="T249" s="21">
        <v>3</v>
      </c>
      <c r="U249" s="21">
        <v>0</v>
      </c>
      <c r="V249" s="21">
        <v>0</v>
      </c>
      <c r="W249" s="156" t="s">
        <v>634</v>
      </c>
      <c r="X249" s="21" t="s">
        <v>534</v>
      </c>
      <c r="Y249" s="21" t="s">
        <v>263</v>
      </c>
      <c r="Z249" s="21"/>
      <c r="AA249" s="21"/>
      <c r="AB249" s="21"/>
      <c r="AC249" s="21"/>
      <c r="AD249" s="21">
        <v>496</v>
      </c>
      <c r="AE249" s="21">
        <v>248</v>
      </c>
      <c r="AF249" s="21" t="str">
        <f t="shared" ca="1" si="18"/>
        <v>142-0.8</v>
      </c>
      <c r="AG249" s="21">
        <f t="shared" ca="1" si="19"/>
        <v>200</v>
      </c>
      <c r="AH249" s="21">
        <f t="shared" ca="1" si="20"/>
        <v>976</v>
      </c>
      <c r="AI249" s="154">
        <f t="shared" ca="1" si="21"/>
        <v>-8.1593E-6</v>
      </c>
      <c r="AJ249" s="154">
        <f t="shared" ca="1" si="22"/>
        <v>-3.3560000000000001E-7</v>
      </c>
      <c r="AK249" s="154">
        <f ca="1">AVERAGE(INDIRECT("K"&amp;AD249):INDIRECT("K"&amp;AD250-1))</f>
        <v>8.7269999999999991E-4</v>
      </c>
      <c r="AL249" s="154">
        <f ca="1">AVERAGE(INDIRECT("L"&amp;AD249):INDIRECT("L"&amp;AD250-1))</f>
        <v>3.4552000000000004E-5</v>
      </c>
      <c r="AM249" s="154">
        <f t="shared" ca="1" si="23"/>
        <v>8.7338372477622909E-4</v>
      </c>
      <c r="AN249" s="21"/>
      <c r="AO249" s="154">
        <f ca="1">STDEV(INDIRECT("K"&amp;AD249):INDIRECT("K"&amp;AD250-1))</f>
        <v>4.2426406871170881E-8</v>
      </c>
    </row>
    <row r="250" spans="1:41" ht="14.25" customHeight="1">
      <c r="A250" s="21" t="s">
        <v>635</v>
      </c>
      <c r="B250" s="21" t="s">
        <v>259</v>
      </c>
      <c r="C250" s="21">
        <v>0</v>
      </c>
      <c r="D250" s="21">
        <v>200</v>
      </c>
      <c r="E250" s="21">
        <v>976</v>
      </c>
      <c r="F250" s="21" t="s">
        <v>260</v>
      </c>
      <c r="G250" s="154">
        <v>4.9403000000000001E-4</v>
      </c>
      <c r="H250" s="154">
        <v>1.8437E-5</v>
      </c>
      <c r="I250" s="154">
        <v>-8.2193999999999996E-6</v>
      </c>
      <c r="J250" s="154">
        <v>-3.8920000000000002E-7</v>
      </c>
      <c r="K250" s="154">
        <v>5.0224999999999998E-4</v>
      </c>
      <c r="L250" s="154">
        <v>1.8825999999999999E-5</v>
      </c>
      <c r="M250" s="155">
        <v>2.15</v>
      </c>
      <c r="N250" s="21">
        <v>0</v>
      </c>
      <c r="O250" s="21">
        <v>0</v>
      </c>
      <c r="P250" s="21">
        <v>0</v>
      </c>
      <c r="Q250" s="21">
        <v>1</v>
      </c>
      <c r="R250" s="21">
        <v>5.0224999999999998E-6</v>
      </c>
      <c r="S250" s="21">
        <v>1.8830000000000001E-7</v>
      </c>
      <c r="T250" s="21">
        <v>3</v>
      </c>
      <c r="U250" s="21">
        <v>0</v>
      </c>
      <c r="V250" s="21">
        <v>0</v>
      </c>
      <c r="W250" s="156" t="s">
        <v>636</v>
      </c>
      <c r="X250" s="21" t="s">
        <v>534</v>
      </c>
      <c r="Y250" s="21" t="s">
        <v>263</v>
      </c>
      <c r="Z250" s="21"/>
      <c r="AA250" s="21"/>
      <c r="AB250" s="21"/>
      <c r="AC250" s="21"/>
      <c r="AD250" s="21">
        <v>498</v>
      </c>
      <c r="AE250" s="21">
        <v>249</v>
      </c>
      <c r="AF250" s="21" t="str">
        <f t="shared" ca="1" si="18"/>
        <v>142-0.6</v>
      </c>
      <c r="AG250" s="21">
        <f t="shared" ca="1" si="19"/>
        <v>200</v>
      </c>
      <c r="AH250" s="21">
        <f t="shared" ca="1" si="20"/>
        <v>976</v>
      </c>
      <c r="AI250" s="154">
        <f t="shared" ca="1" si="21"/>
        <v>-8.1593E-6</v>
      </c>
      <c r="AJ250" s="154">
        <f t="shared" ca="1" si="22"/>
        <v>-3.3560000000000001E-7</v>
      </c>
      <c r="AK250" s="154">
        <f ca="1">AVERAGE(INDIRECT("K"&amp;AD250):INDIRECT("K"&amp;AD251-1))</f>
        <v>6.537750000000001E-4</v>
      </c>
      <c r="AL250" s="154">
        <f ca="1">AVERAGE(INDIRECT("L"&amp;AD250):INDIRECT("L"&amp;AD251-1))</f>
        <v>2.4375E-5</v>
      </c>
      <c r="AM250" s="154">
        <f t="shared" ca="1" si="23"/>
        <v>6.5422923448130946E-4</v>
      </c>
      <c r="AN250" s="21"/>
      <c r="AO250" s="154">
        <f ca="1">STDEV(INDIRECT("K"&amp;AD250):INDIRECT("K"&amp;AD251-1))</f>
        <v>6.3639610306794666E-8</v>
      </c>
    </row>
    <row r="251" spans="1:41" ht="14.25" customHeight="1">
      <c r="A251" s="21" t="s">
        <v>635</v>
      </c>
      <c r="B251" s="21" t="s">
        <v>259</v>
      </c>
      <c r="C251" s="21">
        <v>0</v>
      </c>
      <c r="D251" s="21">
        <v>200</v>
      </c>
      <c r="E251" s="21">
        <v>976</v>
      </c>
      <c r="F251" s="21" t="s">
        <v>260</v>
      </c>
      <c r="G251" s="154">
        <v>4.9368000000000003E-4</v>
      </c>
      <c r="H251" s="154">
        <v>1.802E-5</v>
      </c>
      <c r="I251" s="154">
        <v>-8.2193999999999996E-6</v>
      </c>
      <c r="J251" s="154">
        <v>-3.8920000000000002E-7</v>
      </c>
      <c r="K251" s="154">
        <v>5.019E-4</v>
      </c>
      <c r="L251" s="154">
        <v>1.8408999999999999E-5</v>
      </c>
      <c r="M251" s="155">
        <v>2.1</v>
      </c>
      <c r="N251" s="21">
        <v>0</v>
      </c>
      <c r="O251" s="21">
        <v>0</v>
      </c>
      <c r="P251" s="21">
        <v>0</v>
      </c>
      <c r="Q251" s="21">
        <v>1</v>
      </c>
      <c r="R251" s="21">
        <v>5.0189999999999997E-6</v>
      </c>
      <c r="S251" s="21">
        <v>1.8409999999999999E-7</v>
      </c>
      <c r="T251" s="21">
        <v>3</v>
      </c>
      <c r="U251" s="21">
        <v>0</v>
      </c>
      <c r="V251" s="21">
        <v>0</v>
      </c>
      <c r="W251" s="156" t="s">
        <v>637</v>
      </c>
      <c r="X251" s="21" t="s">
        <v>534</v>
      </c>
      <c r="Y251" s="21" t="s">
        <v>263</v>
      </c>
      <c r="Z251" s="21"/>
      <c r="AA251" s="21"/>
      <c r="AB251" s="21"/>
      <c r="AC251" s="21"/>
      <c r="AD251" s="21">
        <v>500</v>
      </c>
      <c r="AE251" s="21">
        <v>250</v>
      </c>
      <c r="AF251" s="21" t="str">
        <f t="shared" ca="1" si="18"/>
        <v>142-0.4</v>
      </c>
      <c r="AG251" s="21">
        <f t="shared" ca="1" si="19"/>
        <v>200</v>
      </c>
      <c r="AH251" s="21">
        <f t="shared" ca="1" si="20"/>
        <v>976</v>
      </c>
      <c r="AI251" s="154">
        <f t="shared" ca="1" si="21"/>
        <v>-8.1593E-6</v>
      </c>
      <c r="AJ251" s="154">
        <f t="shared" ca="1" si="22"/>
        <v>-3.3560000000000001E-7</v>
      </c>
      <c r="AK251" s="154">
        <f ca="1">AVERAGE(INDIRECT("K"&amp;AD251):INDIRECT("K"&amp;AD252-1))</f>
        <v>6.6887000000000001E-4</v>
      </c>
      <c r="AL251" s="154">
        <f ca="1">AVERAGE(INDIRECT("L"&amp;AD251):INDIRECT("L"&amp;AD252-1))</f>
        <v>2.5344500000000001E-5</v>
      </c>
      <c r="AM251" s="154">
        <f t="shared" ca="1" si="23"/>
        <v>6.6934999856595948E-4</v>
      </c>
      <c r="AN251" s="21"/>
      <c r="AO251" s="154">
        <f ca="1">STDEV(INDIRECT("K"&amp;AD251):INDIRECT("K"&amp;AD252-1))</f>
        <v>5.6568542494894512E-8</v>
      </c>
    </row>
    <row r="252" spans="1:41" ht="14.25" customHeight="1">
      <c r="A252" s="21" t="s">
        <v>638</v>
      </c>
      <c r="B252" s="21" t="s">
        <v>259</v>
      </c>
      <c r="C252" s="21">
        <v>0</v>
      </c>
      <c r="D252" s="21">
        <v>200</v>
      </c>
      <c r="E252" s="21">
        <v>976</v>
      </c>
      <c r="F252" s="21" t="s">
        <v>260</v>
      </c>
      <c r="G252" s="154">
        <v>1.1642E-3</v>
      </c>
      <c r="H252" s="154">
        <v>4.0899999999999998E-5</v>
      </c>
      <c r="I252" s="154">
        <v>-8.2193999999999996E-6</v>
      </c>
      <c r="J252" s="154">
        <v>-3.8920000000000002E-7</v>
      </c>
      <c r="K252" s="154">
        <v>1.1724999999999999E-3</v>
      </c>
      <c r="L252" s="154">
        <v>4.1300000000000001E-5</v>
      </c>
      <c r="M252" s="155">
        <v>2.02</v>
      </c>
      <c r="N252" s="21">
        <v>0</v>
      </c>
      <c r="O252" s="21">
        <v>0</v>
      </c>
      <c r="P252" s="21">
        <v>0</v>
      </c>
      <c r="Q252" s="21">
        <v>1</v>
      </c>
      <c r="R252" s="21">
        <v>1.1725E-5</v>
      </c>
      <c r="S252" s="21">
        <v>4.1339999999999998E-7</v>
      </c>
      <c r="T252" s="21">
        <v>3</v>
      </c>
      <c r="U252" s="21">
        <v>0</v>
      </c>
      <c r="V252" s="21">
        <v>0</v>
      </c>
      <c r="W252" s="156" t="s">
        <v>639</v>
      </c>
      <c r="X252" s="21" t="s">
        <v>534</v>
      </c>
      <c r="Y252" s="21" t="s">
        <v>263</v>
      </c>
      <c r="Z252" s="21"/>
      <c r="AA252" s="21"/>
      <c r="AB252" s="21"/>
      <c r="AC252" s="21"/>
      <c r="AD252" s="21">
        <v>502</v>
      </c>
      <c r="AE252" s="21">
        <v>251</v>
      </c>
      <c r="AF252" s="21" t="str">
        <f t="shared" ca="1" si="18"/>
        <v>142-0.2</v>
      </c>
      <c r="AG252" s="21">
        <f t="shared" ca="1" si="19"/>
        <v>200</v>
      </c>
      <c r="AH252" s="21">
        <f t="shared" ca="1" si="20"/>
        <v>976</v>
      </c>
      <c r="AI252" s="154">
        <f t="shared" ca="1" si="21"/>
        <v>-8.1593E-6</v>
      </c>
      <c r="AJ252" s="154">
        <f t="shared" ca="1" si="22"/>
        <v>-3.3560000000000001E-7</v>
      </c>
      <c r="AK252" s="154">
        <f ca="1">AVERAGE(INDIRECT("K"&amp;AD252):INDIRECT("K"&amp;AD253-1))</f>
        <v>8.8469999999999998E-4</v>
      </c>
      <c r="AL252" s="154">
        <f ca="1">AVERAGE(INDIRECT("L"&amp;AD252):INDIRECT("L"&amp;AD253-1))</f>
        <v>3.3098000000000001E-5</v>
      </c>
      <c r="AM252" s="154">
        <f t="shared" ca="1" si="23"/>
        <v>8.8531890728934506E-4</v>
      </c>
      <c r="AN252" s="21"/>
      <c r="AO252" s="154">
        <f ca="1">STDEV(INDIRECT("K"&amp;AD252):INDIRECT("K"&amp;AD253-1))</f>
        <v>7.0710678118694807E-8</v>
      </c>
    </row>
    <row r="253" spans="1:41" ht="14.25" customHeight="1">
      <c r="A253" s="21" t="s">
        <v>638</v>
      </c>
      <c r="B253" s="21" t="s">
        <v>259</v>
      </c>
      <c r="C253" s="21">
        <v>0</v>
      </c>
      <c r="D253" s="21">
        <v>200</v>
      </c>
      <c r="E253" s="21">
        <v>976</v>
      </c>
      <c r="F253" s="21" t="s">
        <v>260</v>
      </c>
      <c r="G253" s="154">
        <v>1.1638E-3</v>
      </c>
      <c r="H253" s="154">
        <v>4.1100000000000003E-5</v>
      </c>
      <c r="I253" s="154">
        <v>-8.2193999999999996E-6</v>
      </c>
      <c r="J253" s="154">
        <v>-3.8920000000000002E-7</v>
      </c>
      <c r="K253" s="154">
        <v>1.1720000000000001E-3</v>
      </c>
      <c r="L253" s="154">
        <v>4.1399999999999997E-5</v>
      </c>
      <c r="M253" s="155">
        <v>2.02</v>
      </c>
      <c r="N253" s="21">
        <v>0</v>
      </c>
      <c r="O253" s="21">
        <v>0</v>
      </c>
      <c r="P253" s="21">
        <v>0</v>
      </c>
      <c r="Q253" s="21">
        <v>1</v>
      </c>
      <c r="R253" s="21">
        <v>1.172E-5</v>
      </c>
      <c r="S253" s="21">
        <v>4.144E-7</v>
      </c>
      <c r="T253" s="21">
        <v>3</v>
      </c>
      <c r="U253" s="21">
        <v>0</v>
      </c>
      <c r="V253" s="21">
        <v>0</v>
      </c>
      <c r="W253" s="156" t="s">
        <v>640</v>
      </c>
      <c r="X253" s="21" t="s">
        <v>534</v>
      </c>
      <c r="Y253" s="21" t="s">
        <v>263</v>
      </c>
      <c r="Z253" s="21"/>
      <c r="AA253" s="21"/>
      <c r="AB253" s="21"/>
      <c r="AC253" s="21"/>
      <c r="AD253" s="21">
        <v>504</v>
      </c>
      <c r="AE253" s="21">
        <v>252</v>
      </c>
      <c r="AF253" s="21" t="str">
        <f t="shared" ca="1" si="18"/>
        <v>142-&lt;0.2</v>
      </c>
      <c r="AG253" s="21">
        <f t="shared" ca="1" si="19"/>
        <v>200</v>
      </c>
      <c r="AH253" s="21">
        <f t="shared" ca="1" si="20"/>
        <v>976</v>
      </c>
      <c r="AI253" s="154">
        <f t="shared" ca="1" si="21"/>
        <v>-8.1593E-6</v>
      </c>
      <c r="AJ253" s="154">
        <f t="shared" ca="1" si="22"/>
        <v>-3.3560000000000001E-7</v>
      </c>
      <c r="AK253" s="154">
        <f ca="1">AVERAGE(INDIRECT("K"&amp;AD253):INDIRECT("K"&amp;AD254-1))</f>
        <v>1.69185E-3</v>
      </c>
      <c r="AL253" s="154">
        <f ca="1">AVERAGE(INDIRECT("L"&amp;AD253):INDIRECT("L"&amp;AD254-1))</f>
        <v>6.1249999999999998E-5</v>
      </c>
      <c r="AM253" s="154">
        <f t="shared" ca="1" si="23"/>
        <v>1.692958353002223E-3</v>
      </c>
      <c r="AN253" s="21"/>
      <c r="AO253" s="154">
        <f ca="1">STDEV(INDIRECT("K"&amp;AD253):INDIRECT("K"&amp;AD254-1))</f>
        <v>7.0710678118694807E-8</v>
      </c>
    </row>
    <row r="254" spans="1:41" ht="14.25" customHeight="1">
      <c r="A254" s="21" t="s">
        <v>641</v>
      </c>
      <c r="B254" s="21" t="s">
        <v>259</v>
      </c>
      <c r="C254" s="21">
        <v>0</v>
      </c>
      <c r="D254" s="21">
        <v>200</v>
      </c>
      <c r="E254" s="21">
        <v>976</v>
      </c>
      <c r="F254" s="21" t="s">
        <v>260</v>
      </c>
      <c r="G254" s="154">
        <v>4.9238999999999999E-4</v>
      </c>
      <c r="H254" s="154">
        <v>1.7847E-5</v>
      </c>
      <c r="I254" s="154">
        <v>-8.2193999999999996E-6</v>
      </c>
      <c r="J254" s="154">
        <v>-3.8920000000000002E-7</v>
      </c>
      <c r="K254" s="154">
        <v>5.0060999999999997E-4</v>
      </c>
      <c r="L254" s="154">
        <v>1.8236E-5</v>
      </c>
      <c r="M254" s="155">
        <v>2.09</v>
      </c>
      <c r="N254" s="21">
        <v>0</v>
      </c>
      <c r="O254" s="21">
        <v>0</v>
      </c>
      <c r="P254" s="21">
        <v>0</v>
      </c>
      <c r="Q254" s="21">
        <v>1</v>
      </c>
      <c r="R254" s="21">
        <v>5.0061000000000002E-6</v>
      </c>
      <c r="S254" s="21">
        <v>1.8239999999999999E-7</v>
      </c>
      <c r="T254" s="21">
        <v>3</v>
      </c>
      <c r="U254" s="21">
        <v>0</v>
      </c>
      <c r="V254" s="21">
        <v>0</v>
      </c>
      <c r="W254" s="156" t="s">
        <v>642</v>
      </c>
      <c r="X254" s="21" t="s">
        <v>534</v>
      </c>
      <c r="Y254" s="21" t="s">
        <v>263</v>
      </c>
      <c r="Z254" s="21"/>
      <c r="AA254" s="21"/>
      <c r="AB254" s="21"/>
      <c r="AC254" s="21"/>
      <c r="AD254" s="21">
        <v>506</v>
      </c>
      <c r="AE254" s="21">
        <v>253</v>
      </c>
      <c r="AF254" s="21" t="str">
        <f t="shared" ca="1" si="18"/>
        <v>143-ALL</v>
      </c>
      <c r="AG254" s="21">
        <f t="shared" ca="1" si="19"/>
        <v>200</v>
      </c>
      <c r="AH254" s="21">
        <f t="shared" ca="1" si="20"/>
        <v>976</v>
      </c>
      <c r="AI254" s="154">
        <f t="shared" ca="1" si="21"/>
        <v>-8.1593E-6</v>
      </c>
      <c r="AJ254" s="154">
        <f t="shared" ca="1" si="22"/>
        <v>-3.3560000000000001E-7</v>
      </c>
      <c r="AK254" s="154">
        <f ca="1">AVERAGE(INDIRECT("K"&amp;AD254):INDIRECT("K"&amp;AD255-1))</f>
        <v>2.2353499999999999E-4</v>
      </c>
      <c r="AL254" s="154">
        <f ca="1">AVERAGE(INDIRECT("L"&amp;AD254):INDIRECT("L"&amp;AD255-1))</f>
        <v>9.5490999999999998E-6</v>
      </c>
      <c r="AM254" s="154">
        <f t="shared" ca="1" si="23"/>
        <v>2.2373886907689955E-4</v>
      </c>
      <c r="AN254" s="21"/>
      <c r="AO254" s="154">
        <f ca="1">STDEV(INDIRECT("K"&amp;AD254):INDIRECT("K"&amp;AD255-1))</f>
        <v>7.071067811861814E-9</v>
      </c>
    </row>
    <row r="255" spans="1:41" ht="14.25" customHeight="1">
      <c r="A255" s="21" t="s">
        <v>641</v>
      </c>
      <c r="B255" s="21" t="s">
        <v>259</v>
      </c>
      <c r="C255" s="21">
        <v>0</v>
      </c>
      <c r="D255" s="21">
        <v>200</v>
      </c>
      <c r="E255" s="21">
        <v>976</v>
      </c>
      <c r="F255" s="21" t="s">
        <v>260</v>
      </c>
      <c r="G255" s="154">
        <v>4.9207000000000005E-4</v>
      </c>
      <c r="H255" s="154">
        <v>1.7875000000000001E-5</v>
      </c>
      <c r="I255" s="154">
        <v>-8.2193999999999996E-6</v>
      </c>
      <c r="J255" s="154">
        <v>-3.8920000000000002E-7</v>
      </c>
      <c r="K255" s="154">
        <v>5.0029000000000002E-4</v>
      </c>
      <c r="L255" s="154">
        <v>1.8264E-5</v>
      </c>
      <c r="M255" s="155">
        <v>2.09</v>
      </c>
      <c r="N255" s="21">
        <v>0</v>
      </c>
      <c r="O255" s="21">
        <v>0</v>
      </c>
      <c r="P255" s="21">
        <v>0</v>
      </c>
      <c r="Q255" s="21">
        <v>1</v>
      </c>
      <c r="R255" s="21">
        <v>5.0029E-6</v>
      </c>
      <c r="S255" s="21">
        <v>1.8260000000000001E-7</v>
      </c>
      <c r="T255" s="21">
        <v>3</v>
      </c>
      <c r="U255" s="21">
        <v>0</v>
      </c>
      <c r="V255" s="21">
        <v>0</v>
      </c>
      <c r="W255" s="156" t="s">
        <v>643</v>
      </c>
      <c r="X255" s="21" t="s">
        <v>534</v>
      </c>
      <c r="Y255" s="21" t="s">
        <v>263</v>
      </c>
      <c r="Z255" s="21"/>
      <c r="AA255" s="21"/>
      <c r="AB255" s="21"/>
      <c r="AC255" s="21"/>
      <c r="AD255" s="21">
        <v>508</v>
      </c>
      <c r="AE255" s="21">
        <v>254</v>
      </c>
      <c r="AF255" s="21" t="str">
        <f t="shared" ca="1" si="18"/>
        <v>143-0.8</v>
      </c>
      <c r="AG255" s="21">
        <f t="shared" ca="1" si="19"/>
        <v>200</v>
      </c>
      <c r="AH255" s="21">
        <f t="shared" ca="1" si="20"/>
        <v>976</v>
      </c>
      <c r="AI255" s="154">
        <f t="shared" ca="1" si="21"/>
        <v>-8.1593E-6</v>
      </c>
      <c r="AJ255" s="154">
        <f t="shared" ca="1" si="22"/>
        <v>-3.3560000000000001E-7</v>
      </c>
      <c r="AK255" s="154">
        <f ca="1">AVERAGE(INDIRECT("K"&amp;AD255):INDIRECT("K"&amp;AD256-1))</f>
        <v>3.5486999999999997E-4</v>
      </c>
      <c r="AL255" s="154">
        <f ca="1">AVERAGE(INDIRECT("L"&amp;AD255):INDIRECT("L"&amp;AD256-1))</f>
        <v>1.9038999999999998E-5</v>
      </c>
      <c r="AM255" s="154">
        <f t="shared" ca="1" si="23"/>
        <v>3.5538036020720106E-4</v>
      </c>
      <c r="AN255" s="21"/>
      <c r="AO255" s="154">
        <f ca="1">STDEV(INDIRECT("K"&amp;AD255):INDIRECT("K"&amp;AD256-1))</f>
        <v>1.6970562748479851E-7</v>
      </c>
    </row>
    <row r="256" spans="1:41" ht="14.25" customHeight="1">
      <c r="A256" s="21" t="s">
        <v>644</v>
      </c>
      <c r="B256" s="21" t="s">
        <v>259</v>
      </c>
      <c r="C256" s="21">
        <v>0</v>
      </c>
      <c r="D256" s="21">
        <v>200</v>
      </c>
      <c r="E256" s="21">
        <v>976</v>
      </c>
      <c r="F256" s="21" t="s">
        <v>260</v>
      </c>
      <c r="G256" s="154">
        <v>1.4138E-3</v>
      </c>
      <c r="H256" s="154">
        <v>5.1400000000000003E-5</v>
      </c>
      <c r="I256" s="154">
        <v>-8.2193999999999996E-6</v>
      </c>
      <c r="J256" s="154">
        <v>-3.8920000000000002E-7</v>
      </c>
      <c r="K256" s="154">
        <v>1.4220000000000001E-3</v>
      </c>
      <c r="L256" s="154">
        <v>5.1799999999999999E-5</v>
      </c>
      <c r="M256" s="155">
        <v>2.09</v>
      </c>
      <c r="N256" s="21">
        <v>0</v>
      </c>
      <c r="O256" s="21">
        <v>0</v>
      </c>
      <c r="P256" s="21">
        <v>0</v>
      </c>
      <c r="Q256" s="21">
        <v>1</v>
      </c>
      <c r="R256" s="21">
        <v>1.4219999999999999E-5</v>
      </c>
      <c r="S256" s="21">
        <v>5.1809999999999996E-7</v>
      </c>
      <c r="T256" s="21">
        <v>3</v>
      </c>
      <c r="U256" s="21">
        <v>0</v>
      </c>
      <c r="V256" s="21">
        <v>0</v>
      </c>
      <c r="W256" s="156" t="s">
        <v>645</v>
      </c>
      <c r="X256" s="21" t="s">
        <v>534</v>
      </c>
      <c r="Y256" s="21" t="s">
        <v>263</v>
      </c>
      <c r="Z256" s="21"/>
      <c r="AA256" s="21"/>
      <c r="AB256" s="21"/>
      <c r="AC256" s="21"/>
      <c r="AD256" s="21">
        <v>510</v>
      </c>
      <c r="AE256" s="21">
        <v>255</v>
      </c>
      <c r="AF256" s="21" t="str">
        <f t="shared" ca="1" si="18"/>
        <v>143-0.6</v>
      </c>
      <c r="AG256" s="21">
        <f t="shared" ca="1" si="19"/>
        <v>200</v>
      </c>
      <c r="AH256" s="21">
        <f t="shared" ca="1" si="20"/>
        <v>976</v>
      </c>
      <c r="AI256" s="154">
        <f t="shared" ca="1" si="21"/>
        <v>-8.1593E-6</v>
      </c>
      <c r="AJ256" s="154">
        <f t="shared" ca="1" si="22"/>
        <v>-3.3560000000000001E-7</v>
      </c>
      <c r="AK256" s="154">
        <f ca="1">AVERAGE(INDIRECT("K"&amp;AD256):INDIRECT("K"&amp;AD257-1))</f>
        <v>2.0029999999999999E-4</v>
      </c>
      <c r="AL256" s="154">
        <f ca="1">AVERAGE(INDIRECT("L"&amp;AD256):INDIRECT("L"&amp;AD257-1))</f>
        <v>8.4653500000000002E-6</v>
      </c>
      <c r="AM256" s="154">
        <f t="shared" ca="1" si="23"/>
        <v>2.00478807235634E-4</v>
      </c>
      <c r="AN256" s="21"/>
      <c r="AO256" s="154">
        <f ca="1">STDEV(INDIRECT("K"&amp;AD256):INDIRECT("K"&amp;AD257-1))</f>
        <v>1.4142135623742794E-8</v>
      </c>
    </row>
    <row r="257" spans="1:41" ht="14.25" customHeight="1">
      <c r="A257" s="21" t="s">
        <v>644</v>
      </c>
      <c r="B257" s="21" t="s">
        <v>259</v>
      </c>
      <c r="C257" s="21">
        <v>0</v>
      </c>
      <c r="D257" s="21">
        <v>200</v>
      </c>
      <c r="E257" s="21">
        <v>976</v>
      </c>
      <c r="F257" s="21" t="s">
        <v>260</v>
      </c>
      <c r="G257" s="154">
        <v>1.4139000000000001E-3</v>
      </c>
      <c r="H257" s="154">
        <v>5.1499999999999998E-5</v>
      </c>
      <c r="I257" s="154">
        <v>-8.2193999999999996E-6</v>
      </c>
      <c r="J257" s="154">
        <v>-3.8920000000000002E-7</v>
      </c>
      <c r="K257" s="154">
        <v>1.4220999999999999E-3</v>
      </c>
      <c r="L257" s="154">
        <v>5.1900000000000001E-5</v>
      </c>
      <c r="M257" s="155">
        <v>2.09</v>
      </c>
      <c r="N257" s="21">
        <v>0</v>
      </c>
      <c r="O257" s="21">
        <v>0</v>
      </c>
      <c r="P257" s="21">
        <v>0</v>
      </c>
      <c r="Q257" s="21">
        <v>1</v>
      </c>
      <c r="R257" s="21">
        <v>1.4221E-5</v>
      </c>
      <c r="S257" s="21">
        <v>5.1930000000000005E-7</v>
      </c>
      <c r="T257" s="21">
        <v>3</v>
      </c>
      <c r="U257" s="21">
        <v>0</v>
      </c>
      <c r="V257" s="21">
        <v>0</v>
      </c>
      <c r="W257" s="156" t="s">
        <v>646</v>
      </c>
      <c r="X257" s="21" t="s">
        <v>534</v>
      </c>
      <c r="Y257" s="21" t="s">
        <v>263</v>
      </c>
      <c r="Z257" s="21"/>
      <c r="AA257" s="21"/>
      <c r="AB257" s="21"/>
      <c r="AC257" s="21"/>
      <c r="AD257" s="21">
        <v>512</v>
      </c>
      <c r="AE257" s="21">
        <v>256</v>
      </c>
      <c r="AF257" s="21" t="str">
        <f t="shared" ca="1" si="18"/>
        <v>143-0.4</v>
      </c>
      <c r="AG257" s="21">
        <f t="shared" ca="1" si="19"/>
        <v>200</v>
      </c>
      <c r="AH257" s="21">
        <f t="shared" ca="1" si="20"/>
        <v>976</v>
      </c>
      <c r="AI257" s="154">
        <f t="shared" ca="1" si="21"/>
        <v>-8.1593E-6</v>
      </c>
      <c r="AJ257" s="154">
        <f t="shared" ca="1" si="22"/>
        <v>-3.3560000000000001E-7</v>
      </c>
      <c r="AK257" s="154">
        <f ca="1">AVERAGE(INDIRECT("K"&amp;AD257):INDIRECT("K"&amp;AD258-1))</f>
        <v>1.4260999999999999E-4</v>
      </c>
      <c r="AL257" s="154">
        <f ca="1">AVERAGE(INDIRECT("L"&amp;AD257):INDIRECT("L"&amp;AD258-1))</f>
        <v>6.0991499999999999E-6</v>
      </c>
      <c r="AM257" s="154">
        <f t="shared" ca="1" si="23"/>
        <v>1.4274036475616313E-4</v>
      </c>
      <c r="AN257" s="21"/>
      <c r="AO257" s="154">
        <f ca="1">STDEV(INDIRECT("K"&amp;AD257):INDIRECT("K"&amp;AD258-1))</f>
        <v>4.2426406871190052E-8</v>
      </c>
    </row>
    <row r="258" spans="1:41" ht="14.25" customHeight="1">
      <c r="A258" s="21" t="s">
        <v>647</v>
      </c>
      <c r="B258" s="21" t="s">
        <v>259</v>
      </c>
      <c r="C258" s="21">
        <v>0</v>
      </c>
      <c r="D258" s="21">
        <v>200</v>
      </c>
      <c r="E258" s="21">
        <v>976</v>
      </c>
      <c r="F258" s="21" t="s">
        <v>260</v>
      </c>
      <c r="G258" s="154">
        <v>4.9280000000000005E-4</v>
      </c>
      <c r="H258" s="154">
        <v>1.7618999999999999E-5</v>
      </c>
      <c r="I258" s="154">
        <v>-8.2193999999999996E-6</v>
      </c>
      <c r="J258" s="154">
        <v>-3.8920000000000002E-7</v>
      </c>
      <c r="K258" s="154">
        <v>5.0102000000000002E-4</v>
      </c>
      <c r="L258" s="154">
        <v>1.8008000000000001E-5</v>
      </c>
      <c r="M258" s="155">
        <v>2.06</v>
      </c>
      <c r="N258" s="21">
        <v>0</v>
      </c>
      <c r="O258" s="21">
        <v>0</v>
      </c>
      <c r="P258" s="21">
        <v>0</v>
      </c>
      <c r="Q258" s="21">
        <v>1</v>
      </c>
      <c r="R258" s="21">
        <v>5.0101999999999999E-6</v>
      </c>
      <c r="S258" s="21">
        <v>1.801E-7</v>
      </c>
      <c r="T258" s="21">
        <v>3</v>
      </c>
      <c r="U258" s="21">
        <v>0</v>
      </c>
      <c r="V258" s="21">
        <v>0</v>
      </c>
      <c r="W258" s="156" t="s">
        <v>648</v>
      </c>
      <c r="X258" s="21" t="s">
        <v>534</v>
      </c>
      <c r="Y258" s="21" t="s">
        <v>263</v>
      </c>
      <c r="Z258" s="21"/>
      <c r="AA258" s="21"/>
      <c r="AB258" s="21"/>
      <c r="AC258" s="21"/>
      <c r="AD258" s="21">
        <v>514</v>
      </c>
      <c r="AE258" s="21">
        <v>257</v>
      </c>
      <c r="AF258" s="21" t="str">
        <f t="shared" ref="AF258:AF296" ca="1" si="24">INDIRECT("A"&amp;AD258)</f>
        <v>143-0.2</v>
      </c>
      <c r="AG258" s="21">
        <f t="shared" ref="AG258:AG296" ca="1" si="25">INDIRECT("D"&amp;AD258)</f>
        <v>200</v>
      </c>
      <c r="AH258" s="21">
        <f t="shared" ref="AH258:AH296" ca="1" si="26">INDIRECT("E"&amp;AD258)</f>
        <v>976</v>
      </c>
      <c r="AI258" s="154">
        <f t="shared" ref="AI258:AI296" ca="1" si="27">INDIRECT("I"&amp;AD258)</f>
        <v>-8.1593E-6</v>
      </c>
      <c r="AJ258" s="154">
        <f t="shared" ref="AJ258:AJ296" ca="1" si="28">INDIRECT("J"&amp;AD258)</f>
        <v>-3.3560000000000001E-7</v>
      </c>
      <c r="AK258" s="154">
        <f ca="1">AVERAGE(INDIRECT("K"&amp;AD258):INDIRECT("K"&amp;AD259-1))</f>
        <v>1.55425E-4</v>
      </c>
      <c r="AL258" s="154">
        <f ca="1">AVERAGE(INDIRECT("L"&amp;AD258):INDIRECT("L"&amp;AD259-1))</f>
        <v>6.6854000000000004E-6</v>
      </c>
      <c r="AM258" s="154">
        <f t="shared" ref="AM258:AM321" ca="1" si="29">(ABS(AK258)/AK258*SQRT((AK258)^2+(AL258)^2))</f>
        <v>1.5556871535806933E-4</v>
      </c>
      <c r="AN258" s="21"/>
      <c r="AO258" s="154">
        <f ca="1">STDEV(INDIRECT("K"&amp;AD258):INDIRECT("K"&amp;AD259-1))</f>
        <v>2.121320343558544E-8</v>
      </c>
    </row>
    <row r="259" spans="1:41" ht="14.25" customHeight="1">
      <c r="A259" s="21" t="s">
        <v>647</v>
      </c>
      <c r="B259" s="21" t="s">
        <v>259</v>
      </c>
      <c r="C259" s="21">
        <v>0</v>
      </c>
      <c r="D259" s="21">
        <v>200</v>
      </c>
      <c r="E259" s="21">
        <v>976</v>
      </c>
      <c r="F259" s="21" t="s">
        <v>260</v>
      </c>
      <c r="G259" s="154">
        <v>4.9260000000000005E-4</v>
      </c>
      <c r="H259" s="154">
        <v>1.7547E-5</v>
      </c>
      <c r="I259" s="154">
        <v>-8.2193999999999996E-6</v>
      </c>
      <c r="J259" s="154">
        <v>-3.8920000000000002E-7</v>
      </c>
      <c r="K259" s="154">
        <v>5.0082000000000002E-4</v>
      </c>
      <c r="L259" s="154">
        <v>1.7935999999999999E-5</v>
      </c>
      <c r="M259" s="155">
        <v>2.0499999999999998</v>
      </c>
      <c r="N259" s="21">
        <v>0</v>
      </c>
      <c r="O259" s="21">
        <v>0</v>
      </c>
      <c r="P259" s="21">
        <v>0</v>
      </c>
      <c r="Q259" s="21">
        <v>1</v>
      </c>
      <c r="R259" s="21">
        <v>5.0081999999999998E-6</v>
      </c>
      <c r="S259" s="21">
        <v>1.7940000000000001E-7</v>
      </c>
      <c r="T259" s="21">
        <v>3</v>
      </c>
      <c r="U259" s="21">
        <v>0</v>
      </c>
      <c r="V259" s="21">
        <v>0</v>
      </c>
      <c r="W259" s="156" t="s">
        <v>649</v>
      </c>
      <c r="X259" s="21" t="s">
        <v>534</v>
      </c>
      <c r="Y259" s="21" t="s">
        <v>263</v>
      </c>
      <c r="Z259" s="21"/>
      <c r="AA259" s="21"/>
      <c r="AB259" s="21"/>
      <c r="AC259" s="21"/>
      <c r="AD259" s="21">
        <v>516</v>
      </c>
      <c r="AE259" s="21">
        <v>258</v>
      </c>
      <c r="AF259" s="21" t="str">
        <f t="shared" ca="1" si="24"/>
        <v>143-&lt;0.2</v>
      </c>
      <c r="AG259" s="21">
        <f t="shared" ca="1" si="25"/>
        <v>200</v>
      </c>
      <c r="AH259" s="21">
        <f t="shared" ca="1" si="26"/>
        <v>976</v>
      </c>
      <c r="AI259" s="154">
        <f t="shared" ca="1" si="27"/>
        <v>-8.1593E-6</v>
      </c>
      <c r="AJ259" s="154">
        <f t="shared" ca="1" si="28"/>
        <v>-3.3560000000000001E-7</v>
      </c>
      <c r="AK259" s="154">
        <f ca="1">AVERAGE(INDIRECT("K"&amp;AD259):INDIRECT("K"&amp;AD260-1))</f>
        <v>5.93985E-4</v>
      </c>
      <c r="AL259" s="154">
        <f ca="1">AVERAGE(INDIRECT("L"&amp;AD259):INDIRECT("L"&amp;AD260-1))</f>
        <v>2.4875000000000002E-5</v>
      </c>
      <c r="AM259" s="154">
        <f t="shared" ca="1" si="29"/>
        <v>5.9450563147038396E-4</v>
      </c>
      <c r="AN259" s="21"/>
      <c r="AO259" s="154">
        <f ca="1">STDEV(INDIRECT("K"&amp;AD259):INDIRECT("K"&amp;AD260-1))</f>
        <v>2.3334523779155485E-7</v>
      </c>
    </row>
    <row r="260" spans="1:41" ht="14.25" customHeight="1">
      <c r="A260" s="21" t="s">
        <v>650</v>
      </c>
      <c r="B260" s="21" t="s">
        <v>259</v>
      </c>
      <c r="C260" s="21">
        <v>0</v>
      </c>
      <c r="D260" s="21">
        <v>200</v>
      </c>
      <c r="E260" s="21">
        <v>976</v>
      </c>
      <c r="F260" s="21" t="s">
        <v>260</v>
      </c>
      <c r="G260" s="154">
        <v>4.0436999999999998E-4</v>
      </c>
      <c r="H260" s="154">
        <v>1.4808E-5</v>
      </c>
      <c r="I260" s="154">
        <v>-8.2193999999999996E-6</v>
      </c>
      <c r="J260" s="154">
        <v>-3.8920000000000002E-7</v>
      </c>
      <c r="K260" s="154">
        <v>4.1259000000000001E-4</v>
      </c>
      <c r="L260" s="154">
        <v>1.5197999999999999E-5</v>
      </c>
      <c r="M260" s="155">
        <v>2.11</v>
      </c>
      <c r="N260" s="21">
        <v>0</v>
      </c>
      <c r="O260" s="21">
        <v>0</v>
      </c>
      <c r="P260" s="21">
        <v>0</v>
      </c>
      <c r="Q260" s="21">
        <v>1</v>
      </c>
      <c r="R260" s="21">
        <v>4.1258999999999997E-6</v>
      </c>
      <c r="S260" s="21">
        <v>1.5200000000000001E-7</v>
      </c>
      <c r="T260" s="21">
        <v>3</v>
      </c>
      <c r="U260" s="21">
        <v>0</v>
      </c>
      <c r="V260" s="21">
        <v>0</v>
      </c>
      <c r="W260" s="156" t="s">
        <v>651</v>
      </c>
      <c r="X260" s="21" t="s">
        <v>534</v>
      </c>
      <c r="Y260" s="21" t="s">
        <v>263</v>
      </c>
      <c r="Z260" s="21"/>
      <c r="AA260" s="21"/>
      <c r="AB260" s="21"/>
      <c r="AC260" s="21"/>
      <c r="AD260" s="21">
        <v>518</v>
      </c>
      <c r="AE260" s="21">
        <v>259</v>
      </c>
      <c r="AF260" s="21" t="str">
        <f t="shared" ca="1" si="24"/>
        <v>144-ALL</v>
      </c>
      <c r="AG260" s="21">
        <f t="shared" ca="1" si="25"/>
        <v>200</v>
      </c>
      <c r="AH260" s="21">
        <f t="shared" ca="1" si="26"/>
        <v>976</v>
      </c>
      <c r="AI260" s="154">
        <f t="shared" ca="1" si="27"/>
        <v>-8.1593E-6</v>
      </c>
      <c r="AJ260" s="154">
        <f t="shared" ca="1" si="28"/>
        <v>-3.3560000000000001E-7</v>
      </c>
      <c r="AK260" s="154">
        <f ca="1">AVERAGE(INDIRECT("K"&amp;AD260):INDIRECT("K"&amp;AD261-1))</f>
        <v>6.3658500000000006E-4</v>
      </c>
      <c r="AL260" s="154">
        <f ca="1">AVERAGE(INDIRECT("L"&amp;AD260):INDIRECT("L"&amp;AD261-1))</f>
        <v>2.5635500000000002E-5</v>
      </c>
      <c r="AM260" s="154">
        <f t="shared" ca="1" si="29"/>
        <v>6.3710096616254638E-4</v>
      </c>
      <c r="AN260" s="21"/>
      <c r="AO260" s="154">
        <f ca="1">STDEV(INDIRECT("K"&amp;AD260):INDIRECT("K"&amp;AD261-1))</f>
        <v>7.0710678119001464E-9</v>
      </c>
    </row>
    <row r="261" spans="1:41" ht="14.25" customHeight="1">
      <c r="A261" s="21" t="s">
        <v>650</v>
      </c>
      <c r="B261" s="21" t="s">
        <v>259</v>
      </c>
      <c r="C261" s="21">
        <v>0</v>
      </c>
      <c r="D261" s="21">
        <v>200</v>
      </c>
      <c r="E261" s="21">
        <v>976</v>
      </c>
      <c r="F261" s="21" t="s">
        <v>260</v>
      </c>
      <c r="G261" s="154">
        <v>4.0424999999999999E-4</v>
      </c>
      <c r="H261" s="154">
        <v>1.4693E-5</v>
      </c>
      <c r="I261" s="154">
        <v>-8.2193999999999996E-6</v>
      </c>
      <c r="J261" s="154">
        <v>-3.8920000000000002E-7</v>
      </c>
      <c r="K261" s="154">
        <v>4.1247000000000001E-4</v>
      </c>
      <c r="L261" s="154">
        <v>1.5082000000000001E-5</v>
      </c>
      <c r="M261" s="155">
        <v>2.09</v>
      </c>
      <c r="N261" s="21">
        <v>0</v>
      </c>
      <c r="O261" s="21">
        <v>0</v>
      </c>
      <c r="P261" s="21">
        <v>0</v>
      </c>
      <c r="Q261" s="21">
        <v>1</v>
      </c>
      <c r="R261" s="21">
        <v>4.1246999999999997E-6</v>
      </c>
      <c r="S261" s="21">
        <v>1.508E-7</v>
      </c>
      <c r="T261" s="21">
        <v>3</v>
      </c>
      <c r="U261" s="21">
        <v>0</v>
      </c>
      <c r="V261" s="21">
        <v>0</v>
      </c>
      <c r="W261" s="156" t="s">
        <v>652</v>
      </c>
      <c r="X261" s="21" t="s">
        <v>534</v>
      </c>
      <c r="Y261" s="21" t="s">
        <v>263</v>
      </c>
      <c r="Z261" s="21"/>
      <c r="AA261" s="21"/>
      <c r="AB261" s="21"/>
      <c r="AC261" s="21"/>
      <c r="AD261" s="21">
        <v>520</v>
      </c>
      <c r="AE261" s="21">
        <v>260</v>
      </c>
      <c r="AF261" s="21" t="str">
        <f t="shared" ca="1" si="24"/>
        <v>144-0.8</v>
      </c>
      <c r="AG261" s="21">
        <f t="shared" ca="1" si="25"/>
        <v>200</v>
      </c>
      <c r="AH261" s="21">
        <f t="shared" ca="1" si="26"/>
        <v>976</v>
      </c>
      <c r="AI261" s="154">
        <f t="shared" ca="1" si="27"/>
        <v>-8.1593E-6</v>
      </c>
      <c r="AJ261" s="154">
        <f t="shared" ca="1" si="28"/>
        <v>-3.3560000000000001E-7</v>
      </c>
      <c r="AK261" s="154">
        <f ca="1">AVERAGE(INDIRECT("K"&amp;AD261):INDIRECT("K"&amp;AD262-1))</f>
        <v>2.1914999999999999E-3</v>
      </c>
      <c r="AL261" s="154">
        <f ca="1">AVERAGE(INDIRECT("L"&amp;AD261):INDIRECT("L"&amp;AD262-1))</f>
        <v>9.0450000000000003E-5</v>
      </c>
      <c r="AM261" s="154">
        <f t="shared" ca="1" si="29"/>
        <v>2.1933657817381942E-3</v>
      </c>
      <c r="AN261" s="21"/>
      <c r="AO261" s="154">
        <f ca="1">STDEV(INDIRECT("K"&amp;AD261):INDIRECT("K"&amp;AD262-1))</f>
        <v>2.8284271247447255E-7</v>
      </c>
    </row>
    <row r="262" spans="1:41" ht="14.25" customHeight="1">
      <c r="A262" s="21" t="s">
        <v>653</v>
      </c>
      <c r="B262" s="21" t="s">
        <v>259</v>
      </c>
      <c r="C262" s="21">
        <v>0</v>
      </c>
      <c r="D262" s="21">
        <v>200</v>
      </c>
      <c r="E262" s="21">
        <v>976</v>
      </c>
      <c r="F262" s="21" t="s">
        <v>260</v>
      </c>
      <c r="G262" s="154">
        <v>4.2509999999999998E-4</v>
      </c>
      <c r="H262" s="154">
        <v>1.5739999999999998E-5</v>
      </c>
      <c r="I262" s="154">
        <v>-8.2193999999999996E-6</v>
      </c>
      <c r="J262" s="154">
        <v>-3.8920000000000002E-7</v>
      </c>
      <c r="K262" s="154">
        <v>4.3332000000000001E-4</v>
      </c>
      <c r="L262" s="154">
        <v>1.613E-5</v>
      </c>
      <c r="M262" s="155">
        <v>2.13</v>
      </c>
      <c r="N262" s="21">
        <v>0</v>
      </c>
      <c r="O262" s="21">
        <v>0</v>
      </c>
      <c r="P262" s="21">
        <v>0</v>
      </c>
      <c r="Q262" s="21">
        <v>1</v>
      </c>
      <c r="R262" s="21">
        <v>4.3332000000000003E-6</v>
      </c>
      <c r="S262" s="21">
        <v>1.613E-7</v>
      </c>
      <c r="T262" s="21">
        <v>3</v>
      </c>
      <c r="U262" s="21">
        <v>0</v>
      </c>
      <c r="V262" s="21">
        <v>0</v>
      </c>
      <c r="W262" s="156" t="s">
        <v>654</v>
      </c>
      <c r="X262" s="21" t="s">
        <v>534</v>
      </c>
      <c r="Y262" s="21" t="s">
        <v>263</v>
      </c>
      <c r="Z262" s="21"/>
      <c r="AA262" s="21"/>
      <c r="AB262" s="21"/>
      <c r="AC262" s="21"/>
      <c r="AD262" s="21">
        <v>522</v>
      </c>
      <c r="AE262" s="21">
        <v>261</v>
      </c>
      <c r="AF262" s="21" t="str">
        <f t="shared" ca="1" si="24"/>
        <v>144-0.6</v>
      </c>
      <c r="AG262" s="21">
        <f t="shared" ca="1" si="25"/>
        <v>200</v>
      </c>
      <c r="AH262" s="21">
        <f t="shared" ca="1" si="26"/>
        <v>976</v>
      </c>
      <c r="AI262" s="154">
        <f t="shared" ca="1" si="27"/>
        <v>-8.1593E-6</v>
      </c>
      <c r="AJ262" s="154">
        <f t="shared" ca="1" si="28"/>
        <v>-3.3560000000000001E-7</v>
      </c>
      <c r="AK262" s="154">
        <f ca="1">AVERAGE(INDIRECT("K"&amp;AD262):INDIRECT("K"&amp;AD263-1))</f>
        <v>9.4073500000000005E-4</v>
      </c>
      <c r="AL262" s="154">
        <f ca="1">AVERAGE(INDIRECT("L"&amp;AD262):INDIRECT("L"&amp;AD263-1))</f>
        <v>4.0112499999999999E-5</v>
      </c>
      <c r="AM262" s="154">
        <f t="shared" ca="1" si="29"/>
        <v>9.415898007525624E-4</v>
      </c>
      <c r="AN262" s="21"/>
      <c r="AO262" s="154">
        <f ca="1">STDEV(INDIRECT("K"&amp;AD262):INDIRECT("K"&amp;AD263-1))</f>
        <v>1.6263455967293672E-7</v>
      </c>
    </row>
    <row r="263" spans="1:41" ht="14.25" customHeight="1">
      <c r="A263" s="21" t="s">
        <v>653</v>
      </c>
      <c r="B263" s="21" t="s">
        <v>259</v>
      </c>
      <c r="C263" s="21">
        <v>0</v>
      </c>
      <c r="D263" s="21">
        <v>200</v>
      </c>
      <c r="E263" s="21">
        <v>976</v>
      </c>
      <c r="F263" s="21" t="s">
        <v>260</v>
      </c>
      <c r="G263" s="154">
        <v>4.2509999999999998E-4</v>
      </c>
      <c r="H263" s="154">
        <v>1.5610000000000001E-5</v>
      </c>
      <c r="I263" s="154">
        <v>-8.2193999999999996E-6</v>
      </c>
      <c r="J263" s="154">
        <v>-3.8920000000000002E-7</v>
      </c>
      <c r="K263" s="154">
        <v>4.3332000000000001E-4</v>
      </c>
      <c r="L263" s="154">
        <v>1.5999999999999999E-5</v>
      </c>
      <c r="M263" s="155">
        <v>2.11</v>
      </c>
      <c r="N263" s="21">
        <v>0</v>
      </c>
      <c r="O263" s="21">
        <v>0</v>
      </c>
      <c r="P263" s="21">
        <v>0</v>
      </c>
      <c r="Q263" s="21">
        <v>1</v>
      </c>
      <c r="R263" s="21">
        <v>4.3332000000000003E-6</v>
      </c>
      <c r="S263" s="21">
        <v>1.6E-7</v>
      </c>
      <c r="T263" s="21">
        <v>3</v>
      </c>
      <c r="U263" s="21">
        <v>0</v>
      </c>
      <c r="V263" s="21">
        <v>0</v>
      </c>
      <c r="W263" s="156" t="s">
        <v>655</v>
      </c>
      <c r="X263" s="21" t="s">
        <v>534</v>
      </c>
      <c r="Y263" s="21" t="s">
        <v>263</v>
      </c>
      <c r="Z263" s="21"/>
      <c r="AA263" s="21"/>
      <c r="AB263" s="21"/>
      <c r="AC263" s="21"/>
      <c r="AD263" s="21">
        <v>524</v>
      </c>
      <c r="AE263" s="21">
        <v>262</v>
      </c>
      <c r="AF263" s="21" t="str">
        <f t="shared" ca="1" si="24"/>
        <v>144-0.4</v>
      </c>
      <c r="AG263" s="21">
        <f t="shared" ca="1" si="25"/>
        <v>200</v>
      </c>
      <c r="AH263" s="21">
        <f t="shared" ca="1" si="26"/>
        <v>976</v>
      </c>
      <c r="AI263" s="154">
        <f t="shared" ca="1" si="27"/>
        <v>-8.1593E-6</v>
      </c>
      <c r="AJ263" s="154">
        <f t="shared" ca="1" si="28"/>
        <v>-3.3560000000000001E-7</v>
      </c>
      <c r="AK263" s="154">
        <f ca="1">AVERAGE(INDIRECT("K"&amp;AD263):INDIRECT("K"&amp;AD264-1))</f>
        <v>3.6662499999999998E-4</v>
      </c>
      <c r="AL263" s="154">
        <f ca="1">AVERAGE(INDIRECT("L"&amp;AD263):INDIRECT("L"&amp;AD264-1))</f>
        <v>1.6206E-5</v>
      </c>
      <c r="AM263" s="154">
        <f t="shared" ca="1" si="29"/>
        <v>3.6698300377674165E-4</v>
      </c>
      <c r="AN263" s="21"/>
      <c r="AO263" s="154">
        <f ca="1">STDEV(INDIRECT("K"&amp;AD263):INDIRECT("K"&amp;AD264-1))</f>
        <v>2.3334523779155485E-7</v>
      </c>
    </row>
    <row r="264" spans="1:41" ht="14.25" customHeight="1">
      <c r="A264" s="21" t="s">
        <v>656</v>
      </c>
      <c r="B264" s="21" t="s">
        <v>259</v>
      </c>
      <c r="C264" s="21">
        <v>0</v>
      </c>
      <c r="D264" s="21">
        <v>200</v>
      </c>
      <c r="E264" s="21">
        <v>976</v>
      </c>
      <c r="F264" s="21" t="s">
        <v>260</v>
      </c>
      <c r="G264" s="154">
        <v>1.5064E-3</v>
      </c>
      <c r="H264" s="154">
        <v>5.0500000000000001E-5</v>
      </c>
      <c r="I264" s="154">
        <v>-8.2193999999999996E-6</v>
      </c>
      <c r="J264" s="154">
        <v>-3.8920000000000002E-7</v>
      </c>
      <c r="K264" s="154">
        <v>1.5146000000000001E-3</v>
      </c>
      <c r="L264" s="154">
        <v>5.0899999999999997E-5</v>
      </c>
      <c r="M264" s="155">
        <v>1.93</v>
      </c>
      <c r="N264" s="21">
        <v>0</v>
      </c>
      <c r="O264" s="21">
        <v>0</v>
      </c>
      <c r="P264" s="21">
        <v>0</v>
      </c>
      <c r="Q264" s="21">
        <v>1</v>
      </c>
      <c r="R264" s="21">
        <v>1.5146E-5</v>
      </c>
      <c r="S264" s="21">
        <v>5.0920000000000003E-7</v>
      </c>
      <c r="T264" s="21">
        <v>3</v>
      </c>
      <c r="U264" s="21">
        <v>0</v>
      </c>
      <c r="V264" s="21">
        <v>0</v>
      </c>
      <c r="W264" s="156" t="s">
        <v>657</v>
      </c>
      <c r="X264" s="21" t="s">
        <v>534</v>
      </c>
      <c r="Y264" s="21" t="s">
        <v>263</v>
      </c>
      <c r="Z264" s="21"/>
      <c r="AA264" s="21"/>
      <c r="AB264" s="21"/>
      <c r="AC264" s="21"/>
      <c r="AD264" s="21">
        <v>526</v>
      </c>
      <c r="AE264" s="21">
        <v>263</v>
      </c>
      <c r="AF264" s="21" t="str">
        <f t="shared" ca="1" si="24"/>
        <v>144-0.2</v>
      </c>
      <c r="AG264" s="21">
        <f t="shared" ca="1" si="25"/>
        <v>200</v>
      </c>
      <c r="AH264" s="21">
        <f t="shared" ca="1" si="26"/>
        <v>976</v>
      </c>
      <c r="AI264" s="154">
        <f t="shared" ca="1" si="27"/>
        <v>-8.1593E-6</v>
      </c>
      <c r="AJ264" s="154">
        <f t="shared" ca="1" si="28"/>
        <v>-3.3560000000000001E-7</v>
      </c>
      <c r="AK264" s="154">
        <f ca="1">AVERAGE(INDIRECT("K"&amp;AD264):INDIRECT("K"&amp;AD265-1))</f>
        <v>3.31415E-4</v>
      </c>
      <c r="AL264" s="154">
        <f ca="1">AVERAGE(INDIRECT("L"&amp;AD264):INDIRECT("L"&amp;AD265-1))</f>
        <v>1.48885E-5</v>
      </c>
      <c r="AM264" s="154">
        <f t="shared" ca="1" si="29"/>
        <v>3.3174925720677958E-4</v>
      </c>
      <c r="AN264" s="21"/>
      <c r="AO264" s="154">
        <f ca="1">STDEV(INDIRECT("K"&amp;AD264):INDIRECT("K"&amp;AD265-1))</f>
        <v>2.1213203435623775E-8</v>
      </c>
    </row>
    <row r="265" spans="1:41" ht="14.25" customHeight="1">
      <c r="A265" s="21" t="s">
        <v>656</v>
      </c>
      <c r="B265" s="21" t="s">
        <v>259</v>
      </c>
      <c r="C265" s="21">
        <v>0</v>
      </c>
      <c r="D265" s="21">
        <v>200</v>
      </c>
      <c r="E265" s="21">
        <v>976</v>
      </c>
      <c r="F265" s="21" t="s">
        <v>260</v>
      </c>
      <c r="G265" s="154">
        <v>1.5062000000000001E-3</v>
      </c>
      <c r="H265" s="154">
        <v>5.0500000000000001E-5</v>
      </c>
      <c r="I265" s="154">
        <v>-8.2193999999999996E-6</v>
      </c>
      <c r="J265" s="154">
        <v>-3.8920000000000002E-7</v>
      </c>
      <c r="K265" s="154">
        <v>1.5143999999999999E-3</v>
      </c>
      <c r="L265" s="154">
        <v>5.0899999999999997E-5</v>
      </c>
      <c r="M265" s="155">
        <v>1.92</v>
      </c>
      <c r="N265" s="21">
        <v>0</v>
      </c>
      <c r="O265" s="21">
        <v>0</v>
      </c>
      <c r="P265" s="21">
        <v>0</v>
      </c>
      <c r="Q265" s="21">
        <v>1</v>
      </c>
      <c r="R265" s="21">
        <v>1.5143999999999999E-5</v>
      </c>
      <c r="S265" s="21">
        <v>5.0859999999999999E-7</v>
      </c>
      <c r="T265" s="21">
        <v>3</v>
      </c>
      <c r="U265" s="21">
        <v>0</v>
      </c>
      <c r="V265" s="21">
        <v>0</v>
      </c>
      <c r="W265" s="156" t="s">
        <v>658</v>
      </c>
      <c r="X265" s="21" t="s">
        <v>534</v>
      </c>
      <c r="Y265" s="21" t="s">
        <v>263</v>
      </c>
      <c r="Z265" s="21"/>
      <c r="AA265" s="21"/>
      <c r="AB265" s="21"/>
      <c r="AC265" s="21"/>
      <c r="AD265" s="21">
        <v>528</v>
      </c>
      <c r="AE265" s="21">
        <v>264</v>
      </c>
      <c r="AF265" s="21" t="str">
        <f t="shared" ca="1" si="24"/>
        <v>144-&lt;0.2</v>
      </c>
      <c r="AG265" s="21">
        <f t="shared" ca="1" si="25"/>
        <v>200</v>
      </c>
      <c r="AH265" s="21">
        <f t="shared" ca="1" si="26"/>
        <v>976</v>
      </c>
      <c r="AI265" s="154">
        <f t="shared" ca="1" si="27"/>
        <v>-8.1593E-6</v>
      </c>
      <c r="AJ265" s="154">
        <f t="shared" ca="1" si="28"/>
        <v>-3.3560000000000001E-7</v>
      </c>
      <c r="AK265" s="154">
        <f ca="1">AVERAGE(INDIRECT("K"&amp;AD265):INDIRECT("K"&amp;AD266-1))</f>
        <v>8.8641999999999996E-4</v>
      </c>
      <c r="AL265" s="154">
        <f ca="1">AVERAGE(INDIRECT("L"&amp;AD265):INDIRECT("L"&amp;AD266-1))</f>
        <v>3.6958999999999996E-5</v>
      </c>
      <c r="AM265" s="154">
        <f t="shared" ca="1" si="29"/>
        <v>8.8719016229949247E-4</v>
      </c>
      <c r="AN265" s="21"/>
      <c r="AO265" s="154">
        <f ca="1">STDEV(INDIRECT("K"&amp;AD265):INDIRECT("K"&amp;AD266-1))</f>
        <v>4.2426406871170881E-8</v>
      </c>
    </row>
    <row r="266" spans="1:41" ht="14.25" customHeight="1">
      <c r="A266" s="21" t="s">
        <v>659</v>
      </c>
      <c r="B266" s="21" t="s">
        <v>259</v>
      </c>
      <c r="C266" s="21">
        <v>0</v>
      </c>
      <c r="D266" s="21">
        <v>200</v>
      </c>
      <c r="E266" s="21">
        <v>976</v>
      </c>
      <c r="F266" s="21" t="s">
        <v>260</v>
      </c>
      <c r="G266" s="154">
        <v>1.4113000000000001E-3</v>
      </c>
      <c r="H266" s="154">
        <v>3.9900000000000001E-5</v>
      </c>
      <c r="I266" s="154">
        <v>-8.2193999999999996E-6</v>
      </c>
      <c r="J266" s="154">
        <v>-3.8920000000000002E-7</v>
      </c>
      <c r="K266" s="154">
        <v>1.4195E-3</v>
      </c>
      <c r="L266" s="154">
        <v>4.0299999999999997E-5</v>
      </c>
      <c r="M266" s="155">
        <v>1.63</v>
      </c>
      <c r="N266" s="21">
        <v>0</v>
      </c>
      <c r="O266" s="21">
        <v>0</v>
      </c>
      <c r="P266" s="21">
        <v>0</v>
      </c>
      <c r="Q266" s="21">
        <v>1</v>
      </c>
      <c r="R266" s="21">
        <v>1.4195E-5</v>
      </c>
      <c r="S266" s="21">
        <v>4.0340000000000003E-7</v>
      </c>
      <c r="T266" s="21">
        <v>3</v>
      </c>
      <c r="U266" s="21">
        <v>0</v>
      </c>
      <c r="V266" s="21">
        <v>0</v>
      </c>
      <c r="W266" s="156" t="s">
        <v>660</v>
      </c>
      <c r="X266" s="21" t="s">
        <v>534</v>
      </c>
      <c r="Y266" s="21" t="s">
        <v>263</v>
      </c>
      <c r="Z266" s="21"/>
      <c r="AA266" s="21"/>
      <c r="AB266" s="21"/>
      <c r="AC266" s="21"/>
      <c r="AD266" s="21">
        <v>530</v>
      </c>
      <c r="AE266" s="21">
        <v>265</v>
      </c>
      <c r="AF266" s="21" t="str">
        <f t="shared" ca="1" si="24"/>
        <v>145-ALL</v>
      </c>
      <c r="AG266" s="21">
        <f t="shared" ca="1" si="25"/>
        <v>200</v>
      </c>
      <c r="AH266" s="21">
        <f t="shared" ca="1" si="26"/>
        <v>976</v>
      </c>
      <c r="AI266" s="154">
        <f t="shared" ca="1" si="27"/>
        <v>-8.1593E-6</v>
      </c>
      <c r="AJ266" s="154">
        <f t="shared" ca="1" si="28"/>
        <v>-3.3560000000000001E-7</v>
      </c>
      <c r="AK266" s="154">
        <f ca="1">AVERAGE(INDIRECT("K"&amp;AD266):INDIRECT("K"&amp;AD267-1))</f>
        <v>3.9575500000000002E-4</v>
      </c>
      <c r="AL266" s="154">
        <f ca="1">AVERAGE(INDIRECT("L"&amp;AD266):INDIRECT("L"&amp;AD267-1))</f>
        <v>1.6219499999999999E-5</v>
      </c>
      <c r="AM266" s="154">
        <f t="shared" ca="1" si="29"/>
        <v>3.9608722802591102E-4</v>
      </c>
      <c r="AN266" s="21"/>
      <c r="AO266" s="154">
        <f ca="1">STDEV(INDIRECT("K"&amp;AD266):INDIRECT("K"&amp;AD267-1))</f>
        <v>2.121320343558544E-8</v>
      </c>
    </row>
    <row r="267" spans="1:41" ht="14.25" customHeight="1">
      <c r="A267" s="21" t="s">
        <v>659</v>
      </c>
      <c r="B267" s="21" t="s">
        <v>259</v>
      </c>
      <c r="C267" s="21">
        <v>0</v>
      </c>
      <c r="D267" s="21">
        <v>200</v>
      </c>
      <c r="E267" s="21">
        <v>976</v>
      </c>
      <c r="F267" s="21" t="s">
        <v>260</v>
      </c>
      <c r="G267" s="154">
        <v>1.4117999999999999E-3</v>
      </c>
      <c r="H267" s="154">
        <v>3.9700000000000003E-5</v>
      </c>
      <c r="I267" s="154">
        <v>-8.2193999999999996E-6</v>
      </c>
      <c r="J267" s="154">
        <v>-3.8920000000000002E-7</v>
      </c>
      <c r="K267" s="154">
        <v>1.42E-3</v>
      </c>
      <c r="L267" s="154">
        <v>4.0099999999999999E-5</v>
      </c>
      <c r="M267" s="155">
        <v>1.62</v>
      </c>
      <c r="N267" s="21">
        <v>0</v>
      </c>
      <c r="O267" s="21">
        <v>0</v>
      </c>
      <c r="P267" s="21">
        <v>0</v>
      </c>
      <c r="Q267" s="21">
        <v>1</v>
      </c>
      <c r="R267" s="21">
        <v>1.42E-5</v>
      </c>
      <c r="S267" s="21">
        <v>4.0139999999999998E-7</v>
      </c>
      <c r="T267" s="21">
        <v>3</v>
      </c>
      <c r="U267" s="21">
        <v>0</v>
      </c>
      <c r="V267" s="21">
        <v>0</v>
      </c>
      <c r="W267" s="156" t="s">
        <v>661</v>
      </c>
      <c r="X267" s="21" t="s">
        <v>534</v>
      </c>
      <c r="Y267" s="21" t="s">
        <v>263</v>
      </c>
      <c r="Z267" s="21"/>
      <c r="AA267" s="21"/>
      <c r="AB267" s="21"/>
      <c r="AC267" s="21"/>
      <c r="AD267" s="21">
        <v>532</v>
      </c>
      <c r="AE267" s="21">
        <v>266</v>
      </c>
      <c r="AF267" s="21" t="str">
        <f t="shared" ca="1" si="24"/>
        <v>145-0.8</v>
      </c>
      <c r="AG267" s="21">
        <f t="shared" ca="1" si="25"/>
        <v>200</v>
      </c>
      <c r="AH267" s="21">
        <f t="shared" ca="1" si="26"/>
        <v>976</v>
      </c>
      <c r="AI267" s="154">
        <f t="shared" ca="1" si="27"/>
        <v>-8.1593E-6</v>
      </c>
      <c r="AJ267" s="154">
        <f t="shared" ca="1" si="28"/>
        <v>-3.3560000000000001E-7</v>
      </c>
      <c r="AK267" s="154">
        <f ca="1">AVERAGE(INDIRECT("K"&amp;AD267):INDIRECT("K"&amp;AD268-1))</f>
        <v>9.6528999999999994E-4</v>
      </c>
      <c r="AL267" s="154">
        <f ca="1">AVERAGE(INDIRECT("L"&amp;AD267):INDIRECT("L"&amp;AD268-1))</f>
        <v>3.4640500000000001E-5</v>
      </c>
      <c r="AM267" s="154">
        <f t="shared" ca="1" si="29"/>
        <v>9.6591135635742985E-4</v>
      </c>
      <c r="AN267" s="21"/>
      <c r="AO267" s="154">
        <f ca="1">STDEV(INDIRECT("K"&amp;AD267):INDIRECT("K"&amp;AD268-1))</f>
        <v>1.4142135623731293E-7</v>
      </c>
    </row>
    <row r="268" spans="1:41" ht="14.25" customHeight="1">
      <c r="A268" s="21" t="s">
        <v>662</v>
      </c>
      <c r="B268" s="21" t="s">
        <v>259</v>
      </c>
      <c r="C268" s="21">
        <v>0</v>
      </c>
      <c r="D268" s="21">
        <v>200</v>
      </c>
      <c r="E268" s="21">
        <v>976</v>
      </c>
      <c r="F268" s="21" t="s">
        <v>260</v>
      </c>
      <c r="G268" s="154">
        <v>2.8000999999999998E-3</v>
      </c>
      <c r="H268" s="154">
        <v>7.8700000000000002E-5</v>
      </c>
      <c r="I268" s="154">
        <v>-8.2193999999999996E-6</v>
      </c>
      <c r="J268" s="154">
        <v>-3.8920000000000002E-7</v>
      </c>
      <c r="K268" s="154">
        <v>2.8083000000000001E-3</v>
      </c>
      <c r="L268" s="154">
        <v>7.9099999999999998E-5</v>
      </c>
      <c r="M268" s="155">
        <v>1.61</v>
      </c>
      <c r="N268" s="21">
        <v>0</v>
      </c>
      <c r="O268" s="21">
        <v>0</v>
      </c>
      <c r="P268" s="21">
        <v>0</v>
      </c>
      <c r="Q268" s="21">
        <v>1</v>
      </c>
      <c r="R268" s="21">
        <v>2.8082999999999999E-5</v>
      </c>
      <c r="S268" s="21">
        <v>7.906E-7</v>
      </c>
      <c r="T268" s="21">
        <v>3</v>
      </c>
      <c r="U268" s="21">
        <v>0</v>
      </c>
      <c r="V268" s="21">
        <v>0</v>
      </c>
      <c r="W268" s="156" t="s">
        <v>663</v>
      </c>
      <c r="X268" s="21" t="s">
        <v>534</v>
      </c>
      <c r="Y268" s="21" t="s">
        <v>263</v>
      </c>
      <c r="Z268" s="21"/>
      <c r="AA268" s="21"/>
      <c r="AB268" s="21"/>
      <c r="AC268" s="21"/>
      <c r="AD268" s="21">
        <v>534</v>
      </c>
      <c r="AE268" s="21">
        <v>267</v>
      </c>
      <c r="AF268" s="21" t="str">
        <f t="shared" ca="1" si="24"/>
        <v>145-0.6</v>
      </c>
      <c r="AG268" s="21">
        <f t="shared" ca="1" si="25"/>
        <v>200</v>
      </c>
      <c r="AH268" s="21">
        <f t="shared" ca="1" si="26"/>
        <v>976</v>
      </c>
      <c r="AI268" s="154">
        <f t="shared" ca="1" si="27"/>
        <v>-8.1593E-6</v>
      </c>
      <c r="AJ268" s="154">
        <f t="shared" ca="1" si="28"/>
        <v>-3.3560000000000001E-7</v>
      </c>
      <c r="AK268" s="154">
        <f ca="1">AVERAGE(INDIRECT("K"&amp;AD268):INDIRECT("K"&amp;AD269-1))</f>
        <v>4.7684500000000005E-4</v>
      </c>
      <c r="AL268" s="154">
        <f ca="1">AVERAGE(INDIRECT("L"&amp;AD268):INDIRECT("L"&amp;AD269-1))</f>
        <v>1.78065E-5</v>
      </c>
      <c r="AM268" s="154">
        <f t="shared" ca="1" si="29"/>
        <v>4.7717735221534772E-4</v>
      </c>
      <c r="AN268" s="21"/>
      <c r="AO268" s="154">
        <f ca="1">STDEV(INDIRECT("K"&amp;AD268):INDIRECT("K"&amp;AD269-1))</f>
        <v>1.6263455967289839E-7</v>
      </c>
    </row>
    <row r="269" spans="1:41" ht="14.25" customHeight="1">
      <c r="A269" s="21" t="s">
        <v>662</v>
      </c>
      <c r="B269" s="21" t="s">
        <v>259</v>
      </c>
      <c r="C269" s="21">
        <v>0</v>
      </c>
      <c r="D269" s="21">
        <v>200</v>
      </c>
      <c r="E269" s="21">
        <v>976</v>
      </c>
      <c r="F269" s="21" t="s">
        <v>260</v>
      </c>
      <c r="G269" s="154">
        <v>2.7994000000000001E-3</v>
      </c>
      <c r="H269" s="154">
        <v>7.8399999999999995E-5</v>
      </c>
      <c r="I269" s="154">
        <v>-8.2193999999999996E-6</v>
      </c>
      <c r="J269" s="154">
        <v>-3.8920000000000002E-7</v>
      </c>
      <c r="K269" s="154">
        <v>2.8075999999999999E-3</v>
      </c>
      <c r="L269" s="154">
        <v>7.8800000000000004E-5</v>
      </c>
      <c r="M269" s="155">
        <v>1.61</v>
      </c>
      <c r="N269" s="21">
        <v>0</v>
      </c>
      <c r="O269" s="21">
        <v>0</v>
      </c>
      <c r="P269" s="21">
        <v>0</v>
      </c>
      <c r="Q269" s="21">
        <v>1</v>
      </c>
      <c r="R269" s="21">
        <v>2.8076E-5</v>
      </c>
      <c r="S269" s="21">
        <v>7.8759999999999999E-7</v>
      </c>
      <c r="T269" s="21">
        <v>3</v>
      </c>
      <c r="U269" s="21">
        <v>0</v>
      </c>
      <c r="V269" s="21">
        <v>0</v>
      </c>
      <c r="W269" s="156" t="s">
        <v>664</v>
      </c>
      <c r="X269" s="21" t="s">
        <v>534</v>
      </c>
      <c r="Y269" s="21" t="s">
        <v>263</v>
      </c>
      <c r="Z269" s="21"/>
      <c r="AA269" s="21"/>
      <c r="AB269" s="21"/>
      <c r="AC269" s="21"/>
      <c r="AD269" s="21">
        <v>536</v>
      </c>
      <c r="AE269" s="21">
        <v>268</v>
      </c>
      <c r="AF269" s="21" t="str">
        <f t="shared" ca="1" si="24"/>
        <v>145-0.4</v>
      </c>
      <c r="AG269" s="21">
        <f t="shared" ca="1" si="25"/>
        <v>200</v>
      </c>
      <c r="AH269" s="21">
        <f t="shared" ca="1" si="26"/>
        <v>976</v>
      </c>
      <c r="AI269" s="154">
        <f t="shared" ca="1" si="27"/>
        <v>-8.1593E-6</v>
      </c>
      <c r="AJ269" s="154">
        <f t="shared" ca="1" si="28"/>
        <v>-3.3560000000000001E-7</v>
      </c>
      <c r="AK269" s="154">
        <f ca="1">AVERAGE(INDIRECT("K"&amp;AD269):INDIRECT("K"&amp;AD270-1))</f>
        <v>2.9395499999999999E-4</v>
      </c>
      <c r="AL269" s="154">
        <f ca="1">AVERAGE(INDIRECT("L"&amp;AD269):INDIRECT("L"&amp;AD270-1))</f>
        <v>1.1833E-5</v>
      </c>
      <c r="AM269" s="154">
        <f t="shared" ca="1" si="29"/>
        <v>2.9419306911278515E-4</v>
      </c>
      <c r="AN269" s="21"/>
      <c r="AO269" s="154">
        <f ca="1">STDEV(INDIRECT("K"&amp;AD269):INDIRECT("K"&amp;AD270-1))</f>
        <v>1.0606601717796554E-7</v>
      </c>
    </row>
    <row r="270" spans="1:41" ht="14.25" customHeight="1">
      <c r="A270" s="21" t="s">
        <v>665</v>
      </c>
      <c r="B270" s="21" t="s">
        <v>259</v>
      </c>
      <c r="C270" s="21">
        <v>0</v>
      </c>
      <c r="D270" s="21">
        <v>200</v>
      </c>
      <c r="E270" s="21">
        <v>976</v>
      </c>
      <c r="F270" s="21" t="s">
        <v>260</v>
      </c>
      <c r="G270" s="154">
        <v>1.7757000000000001E-3</v>
      </c>
      <c r="H270" s="154">
        <v>5.1799999999999999E-5</v>
      </c>
      <c r="I270" s="154">
        <v>-8.2193999999999996E-6</v>
      </c>
      <c r="J270" s="154">
        <v>-3.8920000000000002E-7</v>
      </c>
      <c r="K270" s="154">
        <v>1.7838999999999999E-3</v>
      </c>
      <c r="L270" s="154">
        <v>5.2099999999999999E-5</v>
      </c>
      <c r="M270" s="155">
        <v>1.67</v>
      </c>
      <c r="N270" s="21">
        <v>0</v>
      </c>
      <c r="O270" s="21">
        <v>0</v>
      </c>
      <c r="P270" s="21">
        <v>0</v>
      </c>
      <c r="Q270" s="21">
        <v>1</v>
      </c>
      <c r="R270" s="21">
        <v>1.7839E-5</v>
      </c>
      <c r="S270" s="21">
        <v>5.215E-7</v>
      </c>
      <c r="T270" s="21">
        <v>3</v>
      </c>
      <c r="U270" s="21">
        <v>0</v>
      </c>
      <c r="V270" s="21">
        <v>0</v>
      </c>
      <c r="W270" s="156" t="s">
        <v>666</v>
      </c>
      <c r="X270" s="21" t="s">
        <v>534</v>
      </c>
      <c r="Y270" s="21" t="s">
        <v>263</v>
      </c>
      <c r="Z270" s="21"/>
      <c r="AA270" s="21"/>
      <c r="AB270" s="21"/>
      <c r="AC270" s="21"/>
      <c r="AD270" s="21">
        <v>538</v>
      </c>
      <c r="AE270" s="21">
        <v>269</v>
      </c>
      <c r="AF270" s="21" t="str">
        <f t="shared" ca="1" si="24"/>
        <v>145-0.2</v>
      </c>
      <c r="AG270" s="21">
        <f t="shared" ca="1" si="25"/>
        <v>200</v>
      </c>
      <c r="AH270" s="21">
        <f t="shared" ca="1" si="26"/>
        <v>976</v>
      </c>
      <c r="AI270" s="154">
        <f t="shared" ca="1" si="27"/>
        <v>-8.1593E-6</v>
      </c>
      <c r="AJ270" s="154">
        <f t="shared" ca="1" si="28"/>
        <v>-3.3560000000000001E-7</v>
      </c>
      <c r="AK270" s="154">
        <f ca="1">AVERAGE(INDIRECT("K"&amp;AD270):INDIRECT("K"&amp;AD271-1))</f>
        <v>2.6353500000000002E-4</v>
      </c>
      <c r="AL270" s="154">
        <f ca="1">AVERAGE(INDIRECT("L"&amp;AD270):INDIRECT("L"&amp;AD271-1))</f>
        <v>1.0677E-5</v>
      </c>
      <c r="AM270" s="154">
        <f t="shared" ca="1" si="29"/>
        <v>2.6375119820391341E-4</v>
      </c>
      <c r="AN270" s="21"/>
      <c r="AO270" s="154">
        <f ca="1">STDEV(INDIRECT("K"&amp;AD270):INDIRECT("K"&amp;AD271-1))</f>
        <v>4.9497474683071028E-8</v>
      </c>
    </row>
    <row r="271" spans="1:41" ht="14.25" customHeight="1">
      <c r="A271" s="21" t="s">
        <v>665</v>
      </c>
      <c r="B271" s="21" t="s">
        <v>259</v>
      </c>
      <c r="C271" s="21">
        <v>0</v>
      </c>
      <c r="D271" s="21">
        <v>200</v>
      </c>
      <c r="E271" s="21">
        <v>976</v>
      </c>
      <c r="F271" s="21" t="s">
        <v>260</v>
      </c>
      <c r="G271" s="154">
        <v>1.7753000000000001E-3</v>
      </c>
      <c r="H271" s="154">
        <v>5.1700000000000003E-5</v>
      </c>
      <c r="I271" s="154">
        <v>-8.2193999999999996E-6</v>
      </c>
      <c r="J271" s="154">
        <v>-3.8920000000000002E-7</v>
      </c>
      <c r="K271" s="154">
        <v>1.7834999999999999E-3</v>
      </c>
      <c r="L271" s="154">
        <v>5.2099999999999999E-5</v>
      </c>
      <c r="M271" s="155">
        <v>1.67</v>
      </c>
      <c r="N271" s="21">
        <v>0</v>
      </c>
      <c r="O271" s="21">
        <v>0</v>
      </c>
      <c r="P271" s="21">
        <v>0</v>
      </c>
      <c r="Q271" s="21">
        <v>1</v>
      </c>
      <c r="R271" s="21">
        <v>1.7835000000000001E-5</v>
      </c>
      <c r="S271" s="21">
        <v>5.2050000000000004E-7</v>
      </c>
      <c r="T271" s="21">
        <v>3</v>
      </c>
      <c r="U271" s="21">
        <v>0</v>
      </c>
      <c r="V271" s="21">
        <v>0</v>
      </c>
      <c r="W271" s="156" t="s">
        <v>667</v>
      </c>
      <c r="X271" s="21" t="s">
        <v>534</v>
      </c>
      <c r="Y271" s="21" t="s">
        <v>263</v>
      </c>
      <c r="Z271" s="21"/>
      <c r="AA271" s="21"/>
      <c r="AB271" s="21"/>
      <c r="AC271" s="21"/>
      <c r="AD271" s="21">
        <v>540</v>
      </c>
      <c r="AE271" s="21">
        <v>270</v>
      </c>
      <c r="AF271" s="21" t="str">
        <f t="shared" ca="1" si="24"/>
        <v>145-&lt;0.2</v>
      </c>
      <c r="AG271" s="21">
        <f t="shared" ca="1" si="25"/>
        <v>200</v>
      </c>
      <c r="AH271" s="21">
        <f t="shared" ca="1" si="26"/>
        <v>976</v>
      </c>
      <c r="AI271" s="154">
        <f t="shared" ca="1" si="27"/>
        <v>-8.1593E-6</v>
      </c>
      <c r="AJ271" s="154">
        <f t="shared" ca="1" si="28"/>
        <v>-3.3560000000000001E-7</v>
      </c>
      <c r="AK271" s="154">
        <f ca="1">AVERAGE(INDIRECT("K"&amp;AD271):INDIRECT("K"&amp;AD272-1))</f>
        <v>9.3198999999999995E-4</v>
      </c>
      <c r="AL271" s="154">
        <f ca="1">AVERAGE(INDIRECT("L"&amp;AD271):INDIRECT("L"&amp;AD272-1))</f>
        <v>3.5837499999999997E-5</v>
      </c>
      <c r="AM271" s="154">
        <f t="shared" ca="1" si="29"/>
        <v>9.3267876919454426E-4</v>
      </c>
      <c r="AN271" s="21"/>
      <c r="AO271" s="154">
        <f ca="1">STDEV(INDIRECT("K"&amp;AD271):INDIRECT("K"&amp;AD272-1))</f>
        <v>5.6568542494971175E-8</v>
      </c>
    </row>
    <row r="272" spans="1:41" ht="14.25" customHeight="1">
      <c r="A272" s="21" t="s">
        <v>668</v>
      </c>
      <c r="B272" s="21" t="s">
        <v>259</v>
      </c>
      <c r="C272" s="21">
        <v>0</v>
      </c>
      <c r="D272" s="21">
        <v>200</v>
      </c>
      <c r="E272" s="21">
        <v>976</v>
      </c>
      <c r="F272" s="21" t="s">
        <v>260</v>
      </c>
      <c r="G272" s="154">
        <v>9.5005999999999997E-4</v>
      </c>
      <c r="H272" s="154">
        <v>2.8340999999999999E-5</v>
      </c>
      <c r="I272" s="154">
        <v>-8.2193999999999996E-6</v>
      </c>
      <c r="J272" s="154">
        <v>-3.8920000000000002E-7</v>
      </c>
      <c r="K272" s="154">
        <v>9.5828000000000005E-4</v>
      </c>
      <c r="L272" s="154">
        <v>2.8730000000000001E-5</v>
      </c>
      <c r="M272" s="155">
        <v>1.72</v>
      </c>
      <c r="N272" s="21">
        <v>0</v>
      </c>
      <c r="O272" s="21">
        <v>0</v>
      </c>
      <c r="P272" s="21">
        <v>0</v>
      </c>
      <c r="Q272" s="21">
        <v>1</v>
      </c>
      <c r="R272" s="21">
        <v>9.5828000000000008E-6</v>
      </c>
      <c r="S272" s="21">
        <v>2.8729999999999999E-7</v>
      </c>
      <c r="T272" s="21">
        <v>3</v>
      </c>
      <c r="U272" s="21">
        <v>0</v>
      </c>
      <c r="V272" s="21">
        <v>0</v>
      </c>
      <c r="W272" s="156" t="s">
        <v>669</v>
      </c>
      <c r="X272" s="21" t="s">
        <v>534</v>
      </c>
      <c r="Y272" s="21" t="s">
        <v>263</v>
      </c>
      <c r="Z272" s="21"/>
      <c r="AA272" s="21"/>
      <c r="AB272" s="21"/>
      <c r="AC272" s="21"/>
      <c r="AD272" s="21">
        <v>542</v>
      </c>
      <c r="AE272" s="21">
        <v>271</v>
      </c>
      <c r="AF272" s="21" t="str">
        <f t="shared" ca="1" si="24"/>
        <v>146-ALL</v>
      </c>
      <c r="AG272" s="21">
        <f t="shared" ca="1" si="25"/>
        <v>200</v>
      </c>
      <c r="AH272" s="21">
        <f t="shared" ca="1" si="26"/>
        <v>976</v>
      </c>
      <c r="AI272" s="154">
        <f t="shared" ca="1" si="27"/>
        <v>-8.1593E-6</v>
      </c>
      <c r="AJ272" s="154">
        <f t="shared" ca="1" si="28"/>
        <v>-3.3560000000000001E-7</v>
      </c>
      <c r="AK272" s="154">
        <f ca="1">AVERAGE(INDIRECT("K"&amp;AD272):INDIRECT("K"&amp;AD273-1))</f>
        <v>2.231E-4</v>
      </c>
      <c r="AL272" s="154">
        <f ca="1">AVERAGE(INDIRECT("L"&amp;AD272):INDIRECT("L"&amp;AD273-1))</f>
        <v>8.2874999999999998E-6</v>
      </c>
      <c r="AM272" s="154">
        <f t="shared" ca="1" si="29"/>
        <v>2.2325387489638339E-4</v>
      </c>
      <c r="AN272" s="21"/>
      <c r="AO272" s="154">
        <f ca="1">STDEV(INDIRECT("K"&amp;AD272):INDIRECT("K"&amp;AD273-1))</f>
        <v>1.4142135623723628E-8</v>
      </c>
    </row>
    <row r="273" spans="1:41" ht="14.25" customHeight="1">
      <c r="A273" s="21" t="s">
        <v>668</v>
      </c>
      <c r="B273" s="21" t="s">
        <v>259</v>
      </c>
      <c r="C273" s="21">
        <v>0</v>
      </c>
      <c r="D273" s="21">
        <v>200</v>
      </c>
      <c r="E273" s="21">
        <v>976</v>
      </c>
      <c r="F273" s="21" t="s">
        <v>260</v>
      </c>
      <c r="G273" s="154">
        <v>9.4987999999999995E-4</v>
      </c>
      <c r="H273" s="154">
        <v>2.8153999999999998E-5</v>
      </c>
      <c r="I273" s="154">
        <v>-8.2193999999999996E-6</v>
      </c>
      <c r="J273" s="154">
        <v>-3.8920000000000002E-7</v>
      </c>
      <c r="K273" s="154">
        <v>9.5810000000000003E-4</v>
      </c>
      <c r="L273" s="154">
        <v>2.8543000000000001E-5</v>
      </c>
      <c r="M273" s="155">
        <v>1.71</v>
      </c>
      <c r="N273" s="21">
        <v>0</v>
      </c>
      <c r="O273" s="21">
        <v>0</v>
      </c>
      <c r="P273" s="21">
        <v>0</v>
      </c>
      <c r="Q273" s="21">
        <v>1</v>
      </c>
      <c r="R273" s="21">
        <v>9.5810000000000003E-6</v>
      </c>
      <c r="S273" s="21">
        <v>2.854E-7</v>
      </c>
      <c r="T273" s="21">
        <v>3</v>
      </c>
      <c r="U273" s="21">
        <v>0</v>
      </c>
      <c r="V273" s="21">
        <v>0</v>
      </c>
      <c r="W273" s="156" t="s">
        <v>670</v>
      </c>
      <c r="X273" s="21" t="s">
        <v>534</v>
      </c>
      <c r="Y273" s="21" t="s">
        <v>263</v>
      </c>
      <c r="Z273" s="21"/>
      <c r="AA273" s="21"/>
      <c r="AB273" s="21"/>
      <c r="AC273" s="21"/>
      <c r="AD273" s="21">
        <v>544</v>
      </c>
      <c r="AE273" s="21">
        <v>272</v>
      </c>
      <c r="AF273" s="21" t="str">
        <f t="shared" ca="1" si="24"/>
        <v>146-0.8</v>
      </c>
      <c r="AG273" s="21">
        <f t="shared" ca="1" si="25"/>
        <v>200</v>
      </c>
      <c r="AH273" s="21">
        <f t="shared" ca="1" si="26"/>
        <v>976</v>
      </c>
      <c r="AI273" s="154">
        <f t="shared" ca="1" si="27"/>
        <v>-8.1593E-6</v>
      </c>
      <c r="AJ273" s="154">
        <f t="shared" ca="1" si="28"/>
        <v>-3.3560000000000001E-7</v>
      </c>
      <c r="AK273" s="154">
        <f ca="1">AVERAGE(INDIRECT("K"&amp;AD273):INDIRECT("K"&amp;AD274-1))</f>
        <v>1.9202500000000001E-3</v>
      </c>
      <c r="AL273" s="154">
        <f ca="1">AVERAGE(INDIRECT("L"&amp;AD273):INDIRECT("L"&amp;AD274-1))</f>
        <v>5.9300000000000005E-5</v>
      </c>
      <c r="AM273" s="154">
        <f t="shared" ca="1" si="29"/>
        <v>1.9211654151842315E-3</v>
      </c>
      <c r="AN273" s="21"/>
      <c r="AO273" s="154">
        <f ca="1">STDEV(INDIRECT("K"&amp;AD273):INDIRECT("K"&amp;AD274-1))</f>
        <v>7.0710678118694807E-8</v>
      </c>
    </row>
    <row r="274" spans="1:41" ht="14.25" customHeight="1">
      <c r="A274" s="21" t="s">
        <v>671</v>
      </c>
      <c r="B274" s="21" t="s">
        <v>259</v>
      </c>
      <c r="C274" s="21">
        <v>0</v>
      </c>
      <c r="D274" s="21">
        <v>200</v>
      </c>
      <c r="E274" s="21">
        <v>976</v>
      </c>
      <c r="F274" s="21" t="s">
        <v>260</v>
      </c>
      <c r="G274" s="154">
        <v>6.9143000000000004E-4</v>
      </c>
      <c r="H274" s="154">
        <v>2.0732000000000001E-5</v>
      </c>
      <c r="I274" s="154">
        <v>-8.2193999999999996E-6</v>
      </c>
      <c r="J274" s="154">
        <v>-3.8920000000000002E-7</v>
      </c>
      <c r="K274" s="154">
        <v>6.9965000000000001E-4</v>
      </c>
      <c r="L274" s="154">
        <v>2.1121E-5</v>
      </c>
      <c r="M274" s="155">
        <v>1.73</v>
      </c>
      <c r="N274" s="21">
        <v>0</v>
      </c>
      <c r="O274" s="21">
        <v>0</v>
      </c>
      <c r="P274" s="21">
        <v>0</v>
      </c>
      <c r="Q274" s="21">
        <v>1</v>
      </c>
      <c r="R274" s="21">
        <v>6.9964999999999998E-6</v>
      </c>
      <c r="S274" s="21">
        <v>2.1120000000000001E-7</v>
      </c>
      <c r="T274" s="21">
        <v>3</v>
      </c>
      <c r="U274" s="21">
        <v>0</v>
      </c>
      <c r="V274" s="21">
        <v>0</v>
      </c>
      <c r="W274" s="156" t="s">
        <v>672</v>
      </c>
      <c r="X274" s="21" t="s">
        <v>534</v>
      </c>
      <c r="Y274" s="21" t="s">
        <v>263</v>
      </c>
      <c r="Z274" s="21"/>
      <c r="AA274" s="21"/>
      <c r="AB274" s="21"/>
      <c r="AC274" s="21"/>
      <c r="AD274" s="21">
        <v>546</v>
      </c>
      <c r="AE274" s="21">
        <v>273</v>
      </c>
      <c r="AF274" s="21" t="str">
        <f t="shared" ca="1" si="24"/>
        <v>146-0.6</v>
      </c>
      <c r="AG274" s="21">
        <f t="shared" ca="1" si="25"/>
        <v>200</v>
      </c>
      <c r="AH274" s="21">
        <f t="shared" ca="1" si="26"/>
        <v>976</v>
      </c>
      <c r="AI274" s="154">
        <f t="shared" ca="1" si="27"/>
        <v>-8.1593E-6</v>
      </c>
      <c r="AJ274" s="154">
        <f t="shared" ca="1" si="28"/>
        <v>-3.3560000000000001E-7</v>
      </c>
      <c r="AK274" s="154">
        <f ca="1">AVERAGE(INDIRECT("K"&amp;AD274):INDIRECT("K"&amp;AD275-1))</f>
        <v>7.6034499999999994E-4</v>
      </c>
      <c r="AL274" s="154">
        <f ca="1">AVERAGE(INDIRECT("L"&amp;AD274):INDIRECT("L"&amp;AD275-1))</f>
        <v>2.3210999999999999E-5</v>
      </c>
      <c r="AM274" s="154">
        <f t="shared" ca="1" si="29"/>
        <v>7.6069919780817434E-4</v>
      </c>
      <c r="AN274" s="21"/>
      <c r="AO274" s="154">
        <f ca="1">STDEV(INDIRECT("K"&amp;AD274):INDIRECT("K"&amp;AD275-1))</f>
        <v>2.1213203435547112E-8</v>
      </c>
    </row>
    <row r="275" spans="1:41" ht="14.25" customHeight="1">
      <c r="A275" s="21" t="s">
        <v>671</v>
      </c>
      <c r="B275" s="21" t="s">
        <v>259</v>
      </c>
      <c r="C275" s="21">
        <v>0</v>
      </c>
      <c r="D275" s="21">
        <v>200</v>
      </c>
      <c r="E275" s="21">
        <v>976</v>
      </c>
      <c r="F275" s="21" t="s">
        <v>260</v>
      </c>
      <c r="G275" s="154">
        <v>6.9118000000000001E-4</v>
      </c>
      <c r="H275" s="154">
        <v>2.0707E-5</v>
      </c>
      <c r="I275" s="154">
        <v>-8.2193999999999996E-6</v>
      </c>
      <c r="J275" s="154">
        <v>-3.8920000000000002E-7</v>
      </c>
      <c r="K275" s="154">
        <v>6.9939999999999998E-4</v>
      </c>
      <c r="L275" s="154">
        <v>2.1095999999999999E-5</v>
      </c>
      <c r="M275" s="155">
        <v>1.73</v>
      </c>
      <c r="N275" s="21">
        <v>0</v>
      </c>
      <c r="O275" s="21">
        <v>0</v>
      </c>
      <c r="P275" s="21">
        <v>0</v>
      </c>
      <c r="Q275" s="21">
        <v>1</v>
      </c>
      <c r="R275" s="21">
        <v>6.9940000000000003E-6</v>
      </c>
      <c r="S275" s="21">
        <v>2.11E-7</v>
      </c>
      <c r="T275" s="21">
        <v>3</v>
      </c>
      <c r="U275" s="21">
        <v>0</v>
      </c>
      <c r="V275" s="21">
        <v>0</v>
      </c>
      <c r="W275" s="156" t="s">
        <v>673</v>
      </c>
      <c r="X275" s="21" t="s">
        <v>534</v>
      </c>
      <c r="Y275" s="21" t="s">
        <v>263</v>
      </c>
      <c r="Z275" s="21"/>
      <c r="AA275" s="21"/>
      <c r="AB275" s="21"/>
      <c r="AC275" s="21"/>
      <c r="AD275" s="21">
        <v>548</v>
      </c>
      <c r="AE275" s="21">
        <v>274</v>
      </c>
      <c r="AF275" s="21" t="str">
        <f t="shared" ca="1" si="24"/>
        <v>146-0.4</v>
      </c>
      <c r="AG275" s="21">
        <f t="shared" ca="1" si="25"/>
        <v>200</v>
      </c>
      <c r="AH275" s="21">
        <f t="shared" ca="1" si="26"/>
        <v>976</v>
      </c>
      <c r="AI275" s="154">
        <f t="shared" ca="1" si="27"/>
        <v>-8.1593E-6</v>
      </c>
      <c r="AJ275" s="154">
        <f t="shared" ca="1" si="28"/>
        <v>-3.3560000000000001E-7</v>
      </c>
      <c r="AK275" s="154">
        <f ca="1">AVERAGE(INDIRECT("K"&amp;AD275):INDIRECT("K"&amp;AD276-1))</f>
        <v>2.0306499999999999E-4</v>
      </c>
      <c r="AL275" s="154">
        <f ca="1">AVERAGE(INDIRECT("L"&amp;AD275):INDIRECT("L"&amp;AD276-1))</f>
        <v>7.7062000000000009E-6</v>
      </c>
      <c r="AM275" s="154">
        <f t="shared" ca="1" si="29"/>
        <v>2.0321117032151556E-4</v>
      </c>
      <c r="AN275" s="21"/>
      <c r="AO275" s="154">
        <f ca="1">STDEV(INDIRECT("K"&amp;AD275):INDIRECT("K"&amp;AD276-1))</f>
        <v>2.121320343558544E-8</v>
      </c>
    </row>
    <row r="276" spans="1:41" ht="14.25" customHeight="1">
      <c r="A276" s="21" t="s">
        <v>674</v>
      </c>
      <c r="B276" s="21" t="s">
        <v>259</v>
      </c>
      <c r="C276" s="21">
        <v>0</v>
      </c>
      <c r="D276" s="21">
        <v>200</v>
      </c>
      <c r="E276" s="21">
        <v>976</v>
      </c>
      <c r="F276" s="21" t="s">
        <v>260</v>
      </c>
      <c r="G276" s="154">
        <v>1.5449000000000001E-3</v>
      </c>
      <c r="H276" s="154">
        <v>4.3399999999999998E-5</v>
      </c>
      <c r="I276" s="154">
        <v>-8.2193999999999996E-6</v>
      </c>
      <c r="J276" s="154">
        <v>-3.8920000000000002E-7</v>
      </c>
      <c r="K276" s="154">
        <v>1.5531E-3</v>
      </c>
      <c r="L276" s="154">
        <v>4.3800000000000001E-5</v>
      </c>
      <c r="M276" s="155">
        <v>1.62</v>
      </c>
      <c r="N276" s="21">
        <v>0</v>
      </c>
      <c r="O276" s="21">
        <v>0</v>
      </c>
      <c r="P276" s="21">
        <v>0</v>
      </c>
      <c r="Q276" s="21">
        <v>1</v>
      </c>
      <c r="R276" s="21">
        <v>1.5531000000000001E-5</v>
      </c>
      <c r="S276" s="21">
        <v>4.3819999999999999E-7</v>
      </c>
      <c r="T276" s="21">
        <v>3</v>
      </c>
      <c r="U276" s="21">
        <v>0</v>
      </c>
      <c r="V276" s="21">
        <v>0</v>
      </c>
      <c r="W276" s="156" t="s">
        <v>675</v>
      </c>
      <c r="X276" s="21" t="s">
        <v>534</v>
      </c>
      <c r="Y276" s="21" t="s">
        <v>263</v>
      </c>
      <c r="Z276" s="21"/>
      <c r="AA276" s="21"/>
      <c r="AB276" s="21"/>
      <c r="AC276" s="21"/>
      <c r="AD276" s="21">
        <v>550</v>
      </c>
      <c r="AE276" s="21">
        <v>275</v>
      </c>
      <c r="AF276" s="21" t="str">
        <f t="shared" ca="1" si="24"/>
        <v>146-0.2</v>
      </c>
      <c r="AG276" s="21">
        <f t="shared" ca="1" si="25"/>
        <v>200</v>
      </c>
      <c r="AH276" s="21">
        <f t="shared" ca="1" si="26"/>
        <v>976</v>
      </c>
      <c r="AI276" s="154">
        <f t="shared" ca="1" si="27"/>
        <v>-8.1593E-6</v>
      </c>
      <c r="AJ276" s="154">
        <f t="shared" ca="1" si="28"/>
        <v>-3.3560000000000001E-7</v>
      </c>
      <c r="AK276" s="154">
        <f ca="1">AVERAGE(INDIRECT("K"&amp;AD276):INDIRECT("K"&amp;AD277-1))</f>
        <v>1.6670999999999998E-4</v>
      </c>
      <c r="AL276" s="154">
        <f ca="1">AVERAGE(INDIRECT("L"&amp;AD276):INDIRECT("L"&amp;AD277-1))</f>
        <v>6.3527999999999996E-6</v>
      </c>
      <c r="AM276" s="154">
        <f t="shared" ca="1" si="29"/>
        <v>1.668309988216818E-4</v>
      </c>
      <c r="AN276" s="21"/>
      <c r="AO276" s="154">
        <f ca="1">STDEV(INDIRECT("K"&amp;AD276):INDIRECT("K"&amp;AD277-1))</f>
        <v>2.8284271247466424E-8</v>
      </c>
    </row>
    <row r="277" spans="1:41" ht="14.25" customHeight="1">
      <c r="A277" s="21" t="s">
        <v>674</v>
      </c>
      <c r="B277" s="21" t="s">
        <v>259</v>
      </c>
      <c r="C277" s="21">
        <v>0</v>
      </c>
      <c r="D277" s="21">
        <v>200</v>
      </c>
      <c r="E277" s="21">
        <v>976</v>
      </c>
      <c r="F277" s="21" t="s">
        <v>260</v>
      </c>
      <c r="G277" s="154">
        <v>1.5448E-3</v>
      </c>
      <c r="H277" s="154">
        <v>4.35E-5</v>
      </c>
      <c r="I277" s="154">
        <v>-8.2193999999999996E-6</v>
      </c>
      <c r="J277" s="154">
        <v>-3.8920000000000002E-7</v>
      </c>
      <c r="K277" s="154">
        <v>1.5529999999999999E-3</v>
      </c>
      <c r="L277" s="154">
        <v>4.3900000000000003E-5</v>
      </c>
      <c r="M277" s="155">
        <v>1.62</v>
      </c>
      <c r="N277" s="21">
        <v>0</v>
      </c>
      <c r="O277" s="21">
        <v>0</v>
      </c>
      <c r="P277" s="21">
        <v>0</v>
      </c>
      <c r="Q277" s="21">
        <v>1</v>
      </c>
      <c r="R277" s="21">
        <v>1.5529999999999999E-5</v>
      </c>
      <c r="S277" s="21">
        <v>4.3910000000000001E-7</v>
      </c>
      <c r="T277" s="21">
        <v>3</v>
      </c>
      <c r="U277" s="21">
        <v>0</v>
      </c>
      <c r="V277" s="21">
        <v>0</v>
      </c>
      <c r="W277" s="156" t="s">
        <v>676</v>
      </c>
      <c r="X277" s="21" t="s">
        <v>534</v>
      </c>
      <c r="Y277" s="21" t="s">
        <v>263</v>
      </c>
      <c r="Z277" s="21"/>
      <c r="AA277" s="21"/>
      <c r="AB277" s="21"/>
      <c r="AC277" s="21"/>
      <c r="AD277" s="21">
        <v>552</v>
      </c>
      <c r="AE277" s="21">
        <v>276</v>
      </c>
      <c r="AF277" s="21" t="str">
        <f t="shared" ca="1" si="24"/>
        <v>146-&lt;0.2</v>
      </c>
      <c r="AG277" s="21">
        <f t="shared" ca="1" si="25"/>
        <v>200</v>
      </c>
      <c r="AH277" s="21">
        <f t="shared" ca="1" si="26"/>
        <v>976</v>
      </c>
      <c r="AI277" s="154">
        <f t="shared" ca="1" si="27"/>
        <v>-8.1593E-6</v>
      </c>
      <c r="AJ277" s="154">
        <f t="shared" ca="1" si="28"/>
        <v>-3.3560000000000001E-7</v>
      </c>
      <c r="AK277" s="154">
        <f ca="1">AVERAGE(INDIRECT("K"&amp;AD277):INDIRECT("K"&amp;AD278-1))</f>
        <v>6.4818500000000002E-4</v>
      </c>
      <c r="AL277" s="154">
        <f ca="1">AVERAGE(INDIRECT("L"&amp;AD277):INDIRECT("L"&amp;AD278-1))</f>
        <v>2.24885E-5</v>
      </c>
      <c r="AM277" s="154">
        <f t="shared" ca="1" si="29"/>
        <v>6.4857499709536294E-4</v>
      </c>
      <c r="AN277" s="21"/>
      <c r="AO277" s="154">
        <f ca="1">STDEV(INDIRECT("K"&amp;AD277):INDIRECT("K"&amp;AD278-1))</f>
        <v>1.0606601717796554E-7</v>
      </c>
    </row>
    <row r="278" spans="1:41" ht="14.25" customHeight="1">
      <c r="A278" s="21" t="s">
        <v>677</v>
      </c>
      <c r="B278" s="21" t="s">
        <v>259</v>
      </c>
      <c r="C278" s="21">
        <v>0</v>
      </c>
      <c r="D278" s="21">
        <v>200</v>
      </c>
      <c r="E278" s="21">
        <v>976</v>
      </c>
      <c r="F278" s="21" t="s">
        <v>260</v>
      </c>
      <c r="G278" s="154">
        <v>5.9668000000000004E-4</v>
      </c>
      <c r="H278" s="154">
        <v>2.0132E-5</v>
      </c>
      <c r="I278" s="154">
        <v>-8.2193999999999996E-6</v>
      </c>
      <c r="J278" s="154">
        <v>-3.8920000000000002E-7</v>
      </c>
      <c r="K278" s="154">
        <v>6.0490000000000001E-4</v>
      </c>
      <c r="L278" s="154">
        <v>2.0520999999999999E-5</v>
      </c>
      <c r="M278" s="155">
        <v>1.94</v>
      </c>
      <c r="N278" s="21">
        <v>0</v>
      </c>
      <c r="O278" s="21">
        <v>0</v>
      </c>
      <c r="P278" s="21">
        <v>0</v>
      </c>
      <c r="Q278" s="21">
        <v>1</v>
      </c>
      <c r="R278" s="21">
        <v>6.049E-6</v>
      </c>
      <c r="S278" s="21">
        <v>2.0520000000000001E-7</v>
      </c>
      <c r="T278" s="21">
        <v>3</v>
      </c>
      <c r="U278" s="21">
        <v>0</v>
      </c>
      <c r="V278" s="21">
        <v>0</v>
      </c>
      <c r="W278" s="156" t="s">
        <v>678</v>
      </c>
      <c r="X278" s="21" t="s">
        <v>534</v>
      </c>
      <c r="Y278" s="21" t="s">
        <v>263</v>
      </c>
      <c r="Z278" s="21"/>
      <c r="AA278" s="21"/>
      <c r="AB278" s="21"/>
      <c r="AC278" s="21"/>
      <c r="AD278" s="21">
        <v>554</v>
      </c>
      <c r="AE278" s="21">
        <v>277</v>
      </c>
      <c r="AF278" s="21" t="str">
        <f t="shared" ca="1" si="24"/>
        <v>147-ALL</v>
      </c>
      <c r="AG278" s="21">
        <f t="shared" ca="1" si="25"/>
        <v>200</v>
      </c>
      <c r="AH278" s="21">
        <f t="shared" ca="1" si="26"/>
        <v>976</v>
      </c>
      <c r="AI278" s="154">
        <f t="shared" ca="1" si="27"/>
        <v>-8.1593E-6</v>
      </c>
      <c r="AJ278" s="154">
        <f t="shared" ca="1" si="28"/>
        <v>-3.3560000000000001E-7</v>
      </c>
      <c r="AK278" s="154">
        <f ca="1">AVERAGE(INDIRECT("K"&amp;AD278):INDIRECT("K"&amp;AD279-1))</f>
        <v>2.8045499999999998E-4</v>
      </c>
      <c r="AL278" s="154">
        <f ca="1">AVERAGE(INDIRECT("L"&amp;AD278):INDIRECT("L"&amp;AD279-1))</f>
        <v>1.2232000000000001E-5</v>
      </c>
      <c r="AM278" s="154">
        <f t="shared" ca="1" si="29"/>
        <v>2.8072162162719134E-4</v>
      </c>
      <c r="AN278" s="21"/>
      <c r="AO278" s="154">
        <f ca="1">STDEV(INDIRECT("K"&amp;AD278):INDIRECT("K"&amp;AD279-1))</f>
        <v>7.071067811861814E-9</v>
      </c>
    </row>
    <row r="279" spans="1:41" ht="14.25" customHeight="1">
      <c r="A279" s="21" t="s">
        <v>677</v>
      </c>
      <c r="B279" s="21" t="s">
        <v>259</v>
      </c>
      <c r="C279" s="21">
        <v>0</v>
      </c>
      <c r="D279" s="21">
        <v>200</v>
      </c>
      <c r="E279" s="21">
        <v>976</v>
      </c>
      <c r="F279" s="21" t="s">
        <v>260</v>
      </c>
      <c r="G279" s="154">
        <v>5.9745000000000002E-4</v>
      </c>
      <c r="H279" s="154">
        <v>1.9826999999999998E-5</v>
      </c>
      <c r="I279" s="154">
        <v>-8.2193999999999996E-6</v>
      </c>
      <c r="J279" s="154">
        <v>-3.8920000000000002E-7</v>
      </c>
      <c r="K279" s="154">
        <v>6.0566999999999999E-4</v>
      </c>
      <c r="L279" s="154">
        <v>2.0216000000000001E-5</v>
      </c>
      <c r="M279" s="155">
        <v>1.91</v>
      </c>
      <c r="N279" s="21">
        <v>0</v>
      </c>
      <c r="O279" s="21">
        <v>0</v>
      </c>
      <c r="P279" s="21">
        <v>0</v>
      </c>
      <c r="Q279" s="21">
        <v>1</v>
      </c>
      <c r="R279" s="21">
        <v>6.0567E-6</v>
      </c>
      <c r="S279" s="21">
        <v>2.022E-7</v>
      </c>
      <c r="T279" s="21">
        <v>3</v>
      </c>
      <c r="U279" s="21">
        <v>0</v>
      </c>
      <c r="V279" s="21">
        <v>0</v>
      </c>
      <c r="W279" s="156" t="s">
        <v>679</v>
      </c>
      <c r="X279" s="21" t="s">
        <v>534</v>
      </c>
      <c r="Y279" s="21" t="s">
        <v>263</v>
      </c>
      <c r="Z279" s="21"/>
      <c r="AA279" s="21"/>
      <c r="AB279" s="21"/>
      <c r="AC279" s="21"/>
      <c r="AD279" s="21">
        <v>556</v>
      </c>
      <c r="AE279" s="21">
        <v>278</v>
      </c>
      <c r="AF279" s="21" t="str">
        <f t="shared" ca="1" si="24"/>
        <v>147-0.8</v>
      </c>
      <c r="AG279" s="21">
        <f t="shared" ca="1" si="25"/>
        <v>200</v>
      </c>
      <c r="AH279" s="21">
        <f t="shared" ca="1" si="26"/>
        <v>976</v>
      </c>
      <c r="AI279" s="154">
        <f t="shared" ca="1" si="27"/>
        <v>-8.1593E-6</v>
      </c>
      <c r="AJ279" s="154">
        <f t="shared" ca="1" si="28"/>
        <v>-3.3560000000000001E-7</v>
      </c>
      <c r="AK279" s="154">
        <f ca="1">AVERAGE(INDIRECT("K"&amp;AD279):INDIRECT("K"&amp;AD280-1))</f>
        <v>7.9922499999999998E-4</v>
      </c>
      <c r="AL279" s="154">
        <f ca="1">AVERAGE(INDIRECT("L"&amp;AD279):INDIRECT("L"&amp;AD280-1))</f>
        <v>3.2804999999999995E-5</v>
      </c>
      <c r="AM279" s="154">
        <f t="shared" ca="1" si="29"/>
        <v>7.9989797390042183E-4</v>
      </c>
      <c r="AN279" s="21"/>
      <c r="AO279" s="154">
        <f ca="1">STDEV(INDIRECT("K"&amp;AD279):INDIRECT("K"&amp;AD280-1))</f>
        <v>2.7577164466272575E-7</v>
      </c>
    </row>
    <row r="280" spans="1:41" ht="14.25" customHeight="1">
      <c r="A280" s="21" t="s">
        <v>680</v>
      </c>
      <c r="B280" s="21" t="s">
        <v>259</v>
      </c>
      <c r="C280" s="21">
        <v>0</v>
      </c>
      <c r="D280" s="21">
        <v>200</v>
      </c>
      <c r="E280" s="21">
        <v>976</v>
      </c>
      <c r="F280" s="21" t="s">
        <v>260</v>
      </c>
      <c r="G280" s="154">
        <v>8.2025999999999996E-4</v>
      </c>
      <c r="H280" s="154">
        <v>3.0332E-5</v>
      </c>
      <c r="I280" s="154">
        <v>-8.2193999999999996E-6</v>
      </c>
      <c r="J280" s="154">
        <v>-3.8920000000000002E-7</v>
      </c>
      <c r="K280" s="154">
        <v>8.2848000000000004E-4</v>
      </c>
      <c r="L280" s="154">
        <v>3.0720999999999999E-5</v>
      </c>
      <c r="M280" s="155">
        <v>2.12</v>
      </c>
      <c r="N280" s="21">
        <v>0</v>
      </c>
      <c r="O280" s="21">
        <v>0</v>
      </c>
      <c r="P280" s="21">
        <v>0</v>
      </c>
      <c r="Q280" s="21">
        <v>1</v>
      </c>
      <c r="R280" s="21">
        <v>8.2848000000000007E-6</v>
      </c>
      <c r="S280" s="21">
        <v>3.072E-7</v>
      </c>
      <c r="T280" s="21">
        <v>3</v>
      </c>
      <c r="U280" s="21">
        <v>0</v>
      </c>
      <c r="V280" s="21">
        <v>0</v>
      </c>
      <c r="W280" s="156" t="s">
        <v>681</v>
      </c>
      <c r="X280" s="21" t="s">
        <v>534</v>
      </c>
      <c r="Y280" s="21" t="s">
        <v>263</v>
      </c>
      <c r="Z280" s="21"/>
      <c r="AA280" s="21"/>
      <c r="AB280" s="21"/>
      <c r="AC280" s="21"/>
      <c r="AD280" s="21">
        <v>558</v>
      </c>
      <c r="AE280" s="21">
        <v>279</v>
      </c>
      <c r="AF280" s="21" t="str">
        <f t="shared" ca="1" si="24"/>
        <v>147-0.6</v>
      </c>
      <c r="AG280" s="21">
        <f t="shared" ca="1" si="25"/>
        <v>200</v>
      </c>
      <c r="AH280" s="21">
        <f t="shared" ca="1" si="26"/>
        <v>976</v>
      </c>
      <c r="AI280" s="154">
        <f t="shared" ca="1" si="27"/>
        <v>-8.1593E-6</v>
      </c>
      <c r="AJ280" s="154">
        <f t="shared" ca="1" si="28"/>
        <v>-3.3560000000000001E-7</v>
      </c>
      <c r="AK280" s="154">
        <f ca="1">AVERAGE(INDIRECT("K"&amp;AD280):INDIRECT("K"&amp;AD281-1))</f>
        <v>7.0113E-4</v>
      </c>
      <c r="AL280" s="154">
        <f ca="1">AVERAGE(INDIRECT("L"&amp;AD280):INDIRECT("L"&amp;AD281-1))</f>
        <v>2.4521499999999999E-5</v>
      </c>
      <c r="AM280" s="154">
        <f t="shared" ca="1" si="29"/>
        <v>7.0155867955734824E-4</v>
      </c>
      <c r="AN280" s="21"/>
      <c r="AO280" s="154">
        <f ca="1">STDEV(INDIRECT("K"&amp;AD280):INDIRECT("K"&amp;AD281-1))</f>
        <v>2.5455844122717861E-7</v>
      </c>
    </row>
    <row r="281" spans="1:41" ht="14.25" customHeight="1">
      <c r="A281" s="21" t="s">
        <v>680</v>
      </c>
      <c r="B281" s="21" t="s">
        <v>259</v>
      </c>
      <c r="C281" s="21">
        <v>0</v>
      </c>
      <c r="D281" s="21">
        <v>200</v>
      </c>
      <c r="E281" s="21">
        <v>976</v>
      </c>
      <c r="F281" s="21" t="s">
        <v>260</v>
      </c>
      <c r="G281" s="154">
        <v>8.2023000000000003E-4</v>
      </c>
      <c r="H281" s="154">
        <v>3.0684E-5</v>
      </c>
      <c r="I281" s="154">
        <v>-8.2193999999999996E-6</v>
      </c>
      <c r="J281" s="154">
        <v>-3.8920000000000002E-7</v>
      </c>
      <c r="K281" s="154">
        <v>8.2845E-4</v>
      </c>
      <c r="L281" s="154">
        <v>3.1072999999999999E-5</v>
      </c>
      <c r="M281" s="155">
        <v>2.15</v>
      </c>
      <c r="N281" s="21">
        <v>0</v>
      </c>
      <c r="O281" s="21">
        <v>0</v>
      </c>
      <c r="P281" s="21">
        <v>0</v>
      </c>
      <c r="Q281" s="21">
        <v>1</v>
      </c>
      <c r="R281" s="21">
        <v>8.2845E-6</v>
      </c>
      <c r="S281" s="21">
        <v>3.107E-7</v>
      </c>
      <c r="T281" s="21">
        <v>3</v>
      </c>
      <c r="U281" s="21">
        <v>0</v>
      </c>
      <c r="V281" s="21">
        <v>0</v>
      </c>
      <c r="W281" s="156" t="s">
        <v>682</v>
      </c>
      <c r="X281" s="21" t="s">
        <v>534</v>
      </c>
      <c r="Y281" s="21" t="s">
        <v>263</v>
      </c>
      <c r="Z281" s="21"/>
      <c r="AA281" s="21"/>
      <c r="AB281" s="21"/>
      <c r="AC281" s="21"/>
      <c r="AD281" s="21">
        <v>560</v>
      </c>
      <c r="AE281" s="21">
        <v>280</v>
      </c>
      <c r="AF281" s="21" t="str">
        <f t="shared" ca="1" si="24"/>
        <v>147-0.4</v>
      </c>
      <c r="AG281" s="21">
        <f t="shared" ca="1" si="25"/>
        <v>200</v>
      </c>
      <c r="AH281" s="21">
        <f t="shared" ca="1" si="26"/>
        <v>976</v>
      </c>
      <c r="AI281" s="154">
        <f t="shared" ca="1" si="27"/>
        <v>-8.1593E-6</v>
      </c>
      <c r="AJ281" s="154">
        <f t="shared" ca="1" si="28"/>
        <v>-3.3560000000000001E-7</v>
      </c>
      <c r="AK281" s="154">
        <f ca="1">AVERAGE(INDIRECT("K"&amp;AD281):INDIRECT("K"&amp;AD282-1))</f>
        <v>2.6838000000000003E-4</v>
      </c>
      <c r="AL281" s="154">
        <f ca="1">AVERAGE(INDIRECT("L"&amp;AD281):INDIRECT("L"&amp;AD282-1))</f>
        <v>1.0076E-5</v>
      </c>
      <c r="AM281" s="154">
        <f t="shared" ca="1" si="29"/>
        <v>2.6856907896479821E-4</v>
      </c>
      <c r="AN281" s="21"/>
      <c r="AO281" s="154">
        <f ca="1">STDEV(INDIRECT("K"&amp;AD281):INDIRECT("K"&amp;AD282-1))</f>
        <v>8.4852813742380103E-8</v>
      </c>
    </row>
    <row r="282" spans="1:41" ht="14.25" customHeight="1">
      <c r="A282" s="21" t="s">
        <v>683</v>
      </c>
      <c r="B282" s="21" t="s">
        <v>259</v>
      </c>
      <c r="C282" s="21">
        <v>0</v>
      </c>
      <c r="D282" s="21">
        <v>200</v>
      </c>
      <c r="E282" s="21">
        <v>976</v>
      </c>
      <c r="F282" s="21" t="s">
        <v>260</v>
      </c>
      <c r="G282" s="154">
        <v>6.9293999999999996E-4</v>
      </c>
      <c r="H282" s="154">
        <v>2.3020999999999999E-5</v>
      </c>
      <c r="I282" s="154">
        <v>-8.2193999999999996E-6</v>
      </c>
      <c r="J282" s="154">
        <v>-3.8920000000000002E-7</v>
      </c>
      <c r="K282" s="154">
        <v>7.0116000000000004E-4</v>
      </c>
      <c r="L282" s="154">
        <v>2.3410000000000001E-5</v>
      </c>
      <c r="M282" s="155">
        <v>1.91</v>
      </c>
      <c r="N282" s="21">
        <v>0</v>
      </c>
      <c r="O282" s="21">
        <v>0</v>
      </c>
      <c r="P282" s="21">
        <v>0</v>
      </c>
      <c r="Q282" s="21">
        <v>1</v>
      </c>
      <c r="R282" s="21">
        <v>7.0115999999999999E-6</v>
      </c>
      <c r="S282" s="21">
        <v>2.3410000000000001E-7</v>
      </c>
      <c r="T282" s="21">
        <v>3</v>
      </c>
      <c r="U282" s="21">
        <v>0</v>
      </c>
      <c r="V282" s="21">
        <v>0</v>
      </c>
      <c r="W282" s="156" t="s">
        <v>684</v>
      </c>
      <c r="X282" s="21" t="s">
        <v>534</v>
      </c>
      <c r="Y282" s="21" t="s">
        <v>263</v>
      </c>
      <c r="Z282" s="21"/>
      <c r="AA282" s="21"/>
      <c r="AB282" s="21"/>
      <c r="AC282" s="21"/>
      <c r="AD282" s="21">
        <v>562</v>
      </c>
      <c r="AE282" s="21">
        <v>281</v>
      </c>
      <c r="AF282" s="21" t="str">
        <f t="shared" ca="1" si="24"/>
        <v>147-0.2</v>
      </c>
      <c r="AG282" s="21">
        <f t="shared" ca="1" si="25"/>
        <v>200</v>
      </c>
      <c r="AH282" s="21">
        <f t="shared" ca="1" si="26"/>
        <v>976</v>
      </c>
      <c r="AI282" s="154">
        <f t="shared" ca="1" si="27"/>
        <v>-8.1593E-6</v>
      </c>
      <c r="AJ282" s="154">
        <f t="shared" ca="1" si="28"/>
        <v>-3.3560000000000001E-7</v>
      </c>
      <c r="AK282" s="154">
        <f ca="1">AVERAGE(INDIRECT("K"&amp;AD282):INDIRECT("K"&amp;AD283-1))</f>
        <v>2.1746500000000002E-4</v>
      </c>
      <c r="AL282" s="154">
        <f ca="1">AVERAGE(INDIRECT("L"&amp;AD282):INDIRECT("L"&amp;AD283-1))</f>
        <v>8.1203000000000008E-6</v>
      </c>
      <c r="AM282" s="154">
        <f t="shared" ca="1" si="29"/>
        <v>2.1761655611899109E-4</v>
      </c>
      <c r="AN282" s="21"/>
      <c r="AO282" s="154">
        <f ca="1">STDEV(INDIRECT("K"&amp;AD282):INDIRECT("K"&amp;AD283-1))</f>
        <v>3.5355339059328233E-8</v>
      </c>
    </row>
    <row r="283" spans="1:41" ht="14.25" customHeight="1">
      <c r="A283" s="21" t="s">
        <v>683</v>
      </c>
      <c r="B283" s="21" t="s">
        <v>259</v>
      </c>
      <c r="C283" s="21">
        <v>0</v>
      </c>
      <c r="D283" s="21">
        <v>200</v>
      </c>
      <c r="E283" s="21">
        <v>976</v>
      </c>
      <c r="F283" s="21" t="s">
        <v>260</v>
      </c>
      <c r="G283" s="154">
        <v>6.9302999999999997E-4</v>
      </c>
      <c r="H283" s="154">
        <v>2.2710000000000001E-5</v>
      </c>
      <c r="I283" s="154">
        <v>-8.2193999999999996E-6</v>
      </c>
      <c r="J283" s="154">
        <v>-3.8920000000000002E-7</v>
      </c>
      <c r="K283" s="154">
        <v>7.0125000000000005E-4</v>
      </c>
      <c r="L283" s="154">
        <v>2.3099E-5</v>
      </c>
      <c r="M283" s="155">
        <v>1.89</v>
      </c>
      <c r="N283" s="21">
        <v>0</v>
      </c>
      <c r="O283" s="21">
        <v>0</v>
      </c>
      <c r="P283" s="21">
        <v>0</v>
      </c>
      <c r="Q283" s="21">
        <v>1</v>
      </c>
      <c r="R283" s="21">
        <v>7.0125000000000002E-6</v>
      </c>
      <c r="S283" s="21">
        <v>2.3099999999999999E-7</v>
      </c>
      <c r="T283" s="21">
        <v>3</v>
      </c>
      <c r="U283" s="21">
        <v>0</v>
      </c>
      <c r="V283" s="21">
        <v>0</v>
      </c>
      <c r="W283" s="156" t="s">
        <v>685</v>
      </c>
      <c r="X283" s="21" t="s">
        <v>534</v>
      </c>
      <c r="Y283" s="21" t="s">
        <v>263</v>
      </c>
      <c r="Z283" s="21"/>
      <c r="AA283" s="21"/>
      <c r="AB283" s="21"/>
      <c r="AC283" s="21"/>
      <c r="AD283" s="21">
        <v>564</v>
      </c>
      <c r="AE283" s="21">
        <v>282</v>
      </c>
      <c r="AF283" s="21" t="str">
        <f t="shared" ca="1" si="24"/>
        <v>147-&lt;0.2</v>
      </c>
      <c r="AG283" s="21">
        <f t="shared" ca="1" si="25"/>
        <v>200</v>
      </c>
      <c r="AH283" s="21">
        <f t="shared" ca="1" si="26"/>
        <v>976</v>
      </c>
      <c r="AI283" s="154">
        <f t="shared" ca="1" si="27"/>
        <v>-8.1593E-6</v>
      </c>
      <c r="AJ283" s="154">
        <f t="shared" ca="1" si="28"/>
        <v>-3.3560000000000001E-7</v>
      </c>
      <c r="AK283" s="154">
        <f ca="1">AVERAGE(INDIRECT("K"&amp;AD283):INDIRECT("K"&amp;AD284-1))</f>
        <v>3.5323E-4</v>
      </c>
      <c r="AL283" s="154">
        <f ca="1">AVERAGE(INDIRECT("L"&amp;AD283):INDIRECT("L"&amp;AD284-1))</f>
        <v>1.4248500000000001E-5</v>
      </c>
      <c r="AM283" s="154">
        <f t="shared" ca="1" si="29"/>
        <v>3.5351725934139344E-4</v>
      </c>
      <c r="AN283" s="21"/>
      <c r="AO283" s="154">
        <f ca="1">STDEV(INDIRECT("K"&amp;AD283):INDIRECT("K"&amp;AD284-1))</f>
        <v>4.2426406871170881E-8</v>
      </c>
    </row>
    <row r="284" spans="1:41" ht="14.25" customHeight="1">
      <c r="A284" s="21" t="s">
        <v>686</v>
      </c>
      <c r="B284" s="21" t="s">
        <v>259</v>
      </c>
      <c r="C284" s="21">
        <v>0</v>
      </c>
      <c r="D284" s="21">
        <v>200</v>
      </c>
      <c r="E284" s="21">
        <v>976</v>
      </c>
      <c r="F284" s="21" t="s">
        <v>260</v>
      </c>
      <c r="G284" s="154">
        <v>5.1502000000000004E-4</v>
      </c>
      <c r="H284" s="154">
        <v>1.8230999999999999E-5</v>
      </c>
      <c r="I284" s="154">
        <v>-8.2193999999999996E-6</v>
      </c>
      <c r="J284" s="154">
        <v>-3.8920000000000002E-7</v>
      </c>
      <c r="K284" s="154">
        <v>5.2324000000000001E-4</v>
      </c>
      <c r="L284" s="154">
        <v>1.8620000000000001E-5</v>
      </c>
      <c r="M284" s="155">
        <v>2.04</v>
      </c>
      <c r="N284" s="21">
        <v>0</v>
      </c>
      <c r="O284" s="21">
        <v>0</v>
      </c>
      <c r="P284" s="21">
        <v>0</v>
      </c>
      <c r="Q284" s="21">
        <v>1</v>
      </c>
      <c r="R284" s="21">
        <v>5.2324000000000001E-6</v>
      </c>
      <c r="S284" s="21">
        <v>1.8620000000000001E-7</v>
      </c>
      <c r="T284" s="21">
        <v>3</v>
      </c>
      <c r="U284" s="21">
        <v>0</v>
      </c>
      <c r="V284" s="21">
        <v>0</v>
      </c>
      <c r="W284" s="156" t="s">
        <v>687</v>
      </c>
      <c r="X284" s="21" t="s">
        <v>534</v>
      </c>
      <c r="Y284" s="21" t="s">
        <v>263</v>
      </c>
      <c r="Z284" s="21"/>
      <c r="AA284" s="21"/>
      <c r="AB284" s="21"/>
      <c r="AC284" s="21"/>
      <c r="AD284" s="21">
        <v>566</v>
      </c>
      <c r="AE284" s="21">
        <v>283</v>
      </c>
      <c r="AF284" s="21" t="str">
        <f t="shared" ca="1" si="24"/>
        <v>148-ALL</v>
      </c>
      <c r="AG284" s="21">
        <f t="shared" ca="1" si="25"/>
        <v>200</v>
      </c>
      <c r="AH284" s="21">
        <f t="shared" ca="1" si="26"/>
        <v>976</v>
      </c>
      <c r="AI284" s="154">
        <f t="shared" ca="1" si="27"/>
        <v>-8.1593E-6</v>
      </c>
      <c r="AJ284" s="154">
        <f t="shared" ca="1" si="28"/>
        <v>-3.3560000000000001E-7</v>
      </c>
      <c r="AK284" s="154">
        <f ca="1">AVERAGE(INDIRECT("K"&amp;AD284):INDIRECT("K"&amp;AD285-1))</f>
        <v>1.1499500000000001E-3</v>
      </c>
      <c r="AL284" s="154">
        <f ca="1">AVERAGE(INDIRECT("L"&amp;AD284):INDIRECT("L"&amp;AD285-1))</f>
        <v>6.1800000000000011E-5</v>
      </c>
      <c r="AM284" s="154">
        <f t="shared" ca="1" si="29"/>
        <v>1.1516094140375894E-3</v>
      </c>
      <c r="AN284" s="21"/>
      <c r="AO284" s="154">
        <f ca="1">STDEV(INDIRECT("K"&amp;AD284):INDIRECT("K"&amp;AD285-1))</f>
        <v>2.1213203435593108E-7</v>
      </c>
    </row>
    <row r="285" spans="1:41" ht="14.25" customHeight="1">
      <c r="A285" s="21" t="s">
        <v>686</v>
      </c>
      <c r="B285" s="21" t="s">
        <v>259</v>
      </c>
      <c r="C285" s="21">
        <v>0</v>
      </c>
      <c r="D285" s="21">
        <v>200</v>
      </c>
      <c r="E285" s="21">
        <v>976</v>
      </c>
      <c r="F285" s="21" t="s">
        <v>260</v>
      </c>
      <c r="G285" s="154">
        <v>5.1486999999999995E-4</v>
      </c>
      <c r="H285" s="154">
        <v>1.7932999999999999E-5</v>
      </c>
      <c r="I285" s="154">
        <v>-8.2193999999999996E-6</v>
      </c>
      <c r="J285" s="154">
        <v>-3.8920000000000002E-7</v>
      </c>
      <c r="K285" s="154">
        <v>5.2309000000000003E-4</v>
      </c>
      <c r="L285" s="154">
        <v>1.8323000000000001E-5</v>
      </c>
      <c r="M285" s="155">
        <v>2.0099999999999998</v>
      </c>
      <c r="N285" s="21">
        <v>0</v>
      </c>
      <c r="O285" s="21">
        <v>0</v>
      </c>
      <c r="P285" s="21">
        <v>0</v>
      </c>
      <c r="Q285" s="21">
        <v>1</v>
      </c>
      <c r="R285" s="21">
        <v>5.2309000000000002E-6</v>
      </c>
      <c r="S285" s="21">
        <v>1.832E-7</v>
      </c>
      <c r="T285" s="21">
        <v>3</v>
      </c>
      <c r="U285" s="21">
        <v>0</v>
      </c>
      <c r="V285" s="21">
        <v>0</v>
      </c>
      <c r="W285" s="156" t="s">
        <v>688</v>
      </c>
      <c r="X285" s="21" t="s">
        <v>534</v>
      </c>
      <c r="Y285" s="21" t="s">
        <v>263</v>
      </c>
      <c r="Z285" s="21"/>
      <c r="AA285" s="21"/>
      <c r="AB285" s="21"/>
      <c r="AC285" s="21"/>
      <c r="AD285" s="21">
        <v>568</v>
      </c>
      <c r="AE285" s="21">
        <v>284</v>
      </c>
      <c r="AF285" s="21" t="str">
        <f t="shared" ca="1" si="24"/>
        <v>148-0.8</v>
      </c>
      <c r="AG285" s="21">
        <f t="shared" ca="1" si="25"/>
        <v>200</v>
      </c>
      <c r="AH285" s="21">
        <f t="shared" ca="1" si="26"/>
        <v>976</v>
      </c>
      <c r="AI285" s="154">
        <f t="shared" ca="1" si="27"/>
        <v>-8.1593E-6</v>
      </c>
      <c r="AJ285" s="154">
        <f t="shared" ca="1" si="28"/>
        <v>-3.3560000000000001E-7</v>
      </c>
      <c r="AK285" s="154">
        <f ca="1">AVERAGE(INDIRECT("K"&amp;AD285):INDIRECT("K"&amp;AD286-1))</f>
        <v>2.9066999999999999E-3</v>
      </c>
      <c r="AL285" s="154">
        <f ca="1">AVERAGE(INDIRECT("L"&amp;AD285):INDIRECT("L"&amp;AD286-1))</f>
        <v>1.584E-4</v>
      </c>
      <c r="AM285" s="154">
        <f t="shared" ca="1" si="29"/>
        <v>2.9110127876737332E-3</v>
      </c>
      <c r="AN285" s="21"/>
      <c r="AO285" s="154">
        <f ca="1">STDEV(INDIRECT("K"&amp;AD285):INDIRECT("K"&amp;AD286-1))</f>
        <v>7.0710678118664139E-7</v>
      </c>
    </row>
    <row r="286" spans="1:41" ht="14.25" customHeight="1">
      <c r="A286" s="21" t="s">
        <v>689</v>
      </c>
      <c r="B286" s="21" t="s">
        <v>259</v>
      </c>
      <c r="C286" s="21">
        <v>0</v>
      </c>
      <c r="D286" s="21">
        <v>200</v>
      </c>
      <c r="E286" s="21">
        <v>976</v>
      </c>
      <c r="F286" s="21" t="s">
        <v>260</v>
      </c>
      <c r="G286" s="154">
        <v>5.1973999999999998E-4</v>
      </c>
      <c r="H286" s="154">
        <v>1.7456999999999999E-5</v>
      </c>
      <c r="I286" s="154">
        <v>-8.2193999999999996E-6</v>
      </c>
      <c r="J286" s="154">
        <v>-3.8920000000000002E-7</v>
      </c>
      <c r="K286" s="154">
        <v>5.2795999999999995E-4</v>
      </c>
      <c r="L286" s="154">
        <v>1.7847E-5</v>
      </c>
      <c r="M286" s="155">
        <v>1.94</v>
      </c>
      <c r="N286" s="21">
        <v>0</v>
      </c>
      <c r="O286" s="21">
        <v>0</v>
      </c>
      <c r="P286" s="21">
        <v>0</v>
      </c>
      <c r="Q286" s="21">
        <v>1</v>
      </c>
      <c r="R286" s="21">
        <v>5.2796000000000002E-6</v>
      </c>
      <c r="S286" s="21">
        <v>1.7849999999999999E-7</v>
      </c>
      <c r="T286" s="21">
        <v>3</v>
      </c>
      <c r="U286" s="21">
        <v>0</v>
      </c>
      <c r="V286" s="21">
        <v>0</v>
      </c>
      <c r="W286" s="156" t="s">
        <v>690</v>
      </c>
      <c r="X286" s="21" t="s">
        <v>534</v>
      </c>
      <c r="Y286" s="21" t="s">
        <v>263</v>
      </c>
      <c r="Z286" s="21"/>
      <c r="AA286" s="21"/>
      <c r="AB286" s="21"/>
      <c r="AC286" s="21"/>
      <c r="AD286" s="21">
        <v>570</v>
      </c>
      <c r="AE286" s="21">
        <v>285</v>
      </c>
      <c r="AF286" s="21" t="str">
        <f t="shared" ca="1" si="24"/>
        <v>148-0.6</v>
      </c>
      <c r="AG286" s="21">
        <f t="shared" ca="1" si="25"/>
        <v>200</v>
      </c>
      <c r="AH286" s="21">
        <f t="shared" ca="1" si="26"/>
        <v>976</v>
      </c>
      <c r="AI286" s="154">
        <f t="shared" ca="1" si="27"/>
        <v>-8.1593E-6</v>
      </c>
      <c r="AJ286" s="154">
        <f t="shared" ca="1" si="28"/>
        <v>-3.3560000000000001E-7</v>
      </c>
      <c r="AK286" s="154">
        <f ca="1">AVERAGE(INDIRECT("K"&amp;AD286):INDIRECT("K"&amp;AD287-1))</f>
        <v>1.7542500000000002E-3</v>
      </c>
      <c r="AL286" s="154">
        <f ca="1">AVERAGE(INDIRECT("L"&amp;AD286):INDIRECT("L"&amp;AD287-1))</f>
        <v>1.002E-4</v>
      </c>
      <c r="AM286" s="154">
        <f t="shared" ca="1" si="29"/>
        <v>1.7571093029461772E-3</v>
      </c>
      <c r="AN286" s="21"/>
      <c r="AO286" s="154">
        <f ca="1">STDEV(INDIRECT("K"&amp;AD286):INDIRECT("K"&amp;AD287-1))</f>
        <v>7.0710678118694807E-8</v>
      </c>
    </row>
    <row r="287" spans="1:41" ht="14.25" customHeight="1">
      <c r="A287" s="21" t="s">
        <v>689</v>
      </c>
      <c r="B287" s="21" t="s">
        <v>259</v>
      </c>
      <c r="C287" s="21">
        <v>0</v>
      </c>
      <c r="D287" s="21">
        <v>200</v>
      </c>
      <c r="E287" s="21">
        <v>976</v>
      </c>
      <c r="F287" s="21" t="s">
        <v>260</v>
      </c>
      <c r="G287" s="154">
        <v>5.1992E-4</v>
      </c>
      <c r="H287" s="154">
        <v>1.7385999999999999E-5</v>
      </c>
      <c r="I287" s="154">
        <v>-8.2193999999999996E-6</v>
      </c>
      <c r="J287" s="154">
        <v>-3.8920000000000002E-7</v>
      </c>
      <c r="K287" s="154">
        <v>5.2813999999999997E-4</v>
      </c>
      <c r="L287" s="154">
        <v>1.7774999999999998E-5</v>
      </c>
      <c r="M287" s="155">
        <v>1.93</v>
      </c>
      <c r="N287" s="21">
        <v>0</v>
      </c>
      <c r="O287" s="21">
        <v>0</v>
      </c>
      <c r="P287" s="21">
        <v>0</v>
      </c>
      <c r="Q287" s="21">
        <v>1</v>
      </c>
      <c r="R287" s="21">
        <v>5.2814E-6</v>
      </c>
      <c r="S287" s="21">
        <v>1.7770000000000001E-7</v>
      </c>
      <c r="T287" s="21">
        <v>3</v>
      </c>
      <c r="U287" s="21">
        <v>0</v>
      </c>
      <c r="V287" s="21">
        <v>0</v>
      </c>
      <c r="W287" s="156" t="s">
        <v>691</v>
      </c>
      <c r="X287" s="21" t="s">
        <v>534</v>
      </c>
      <c r="Y287" s="21" t="s">
        <v>263</v>
      </c>
      <c r="Z287" s="21"/>
      <c r="AA287" s="21"/>
      <c r="AB287" s="21"/>
      <c r="AC287" s="21"/>
      <c r="AD287" s="21">
        <v>572</v>
      </c>
      <c r="AE287" s="21">
        <v>286</v>
      </c>
      <c r="AF287" s="21" t="str">
        <f t="shared" ca="1" si="24"/>
        <v>148-0.4</v>
      </c>
      <c r="AG287" s="21">
        <f t="shared" ca="1" si="25"/>
        <v>200</v>
      </c>
      <c r="AH287" s="21">
        <f t="shared" ca="1" si="26"/>
        <v>976</v>
      </c>
      <c r="AI287" s="154">
        <f t="shared" ca="1" si="27"/>
        <v>-8.1593E-6</v>
      </c>
      <c r="AJ287" s="154">
        <f t="shared" ca="1" si="28"/>
        <v>-3.3560000000000001E-7</v>
      </c>
      <c r="AK287" s="154">
        <f ca="1">AVERAGE(INDIRECT("K"&amp;AD287):INDIRECT("K"&amp;AD288-1))</f>
        <v>1.0022999999999998E-3</v>
      </c>
      <c r="AL287" s="154">
        <f ca="1">AVERAGE(INDIRECT("L"&amp;AD287):INDIRECT("L"&amp;AD288-1))</f>
        <v>5.4049999999999999E-5</v>
      </c>
      <c r="AM287" s="154">
        <f t="shared" ca="1" si="29"/>
        <v>1.0037562913875059E-3</v>
      </c>
      <c r="AN287" s="21"/>
      <c r="AO287" s="154">
        <f ca="1">STDEV(INDIRECT("K"&amp;AD287):INDIRECT("K"&amp;AD288-1))</f>
        <v>2.8284271247462586E-7</v>
      </c>
    </row>
    <row r="288" spans="1:41" ht="14.25" customHeight="1">
      <c r="A288" s="21" t="s">
        <v>692</v>
      </c>
      <c r="B288" s="21" t="s">
        <v>259</v>
      </c>
      <c r="C288" s="21">
        <v>0</v>
      </c>
      <c r="D288" s="21">
        <v>200</v>
      </c>
      <c r="E288" s="21">
        <v>976</v>
      </c>
      <c r="F288" s="21" t="s">
        <v>260</v>
      </c>
      <c r="G288" s="154">
        <v>8.0435999999999995E-4</v>
      </c>
      <c r="H288" s="154">
        <v>2.5928999999999999E-5</v>
      </c>
      <c r="I288" s="154">
        <v>-8.2193999999999996E-6</v>
      </c>
      <c r="J288" s="154">
        <v>-3.8920000000000002E-7</v>
      </c>
      <c r="K288" s="154">
        <v>8.1256999999999998E-4</v>
      </c>
      <c r="L288" s="154">
        <v>2.6319E-5</v>
      </c>
      <c r="M288" s="155">
        <v>1.86</v>
      </c>
      <c r="N288" s="21">
        <v>0</v>
      </c>
      <c r="O288" s="21">
        <v>0</v>
      </c>
      <c r="P288" s="21">
        <v>0</v>
      </c>
      <c r="Q288" s="21">
        <v>1</v>
      </c>
      <c r="R288" s="21">
        <v>8.1257000000000008E-6</v>
      </c>
      <c r="S288" s="21">
        <v>2.6319999999999997E-7</v>
      </c>
      <c r="T288" s="21">
        <v>3</v>
      </c>
      <c r="U288" s="21">
        <v>0</v>
      </c>
      <c r="V288" s="21">
        <v>0</v>
      </c>
      <c r="W288" s="156" t="s">
        <v>693</v>
      </c>
      <c r="X288" s="21" t="s">
        <v>534</v>
      </c>
      <c r="Y288" s="21" t="s">
        <v>263</v>
      </c>
      <c r="Z288" s="21"/>
      <c r="AA288" s="21"/>
      <c r="AB288" s="21"/>
      <c r="AC288" s="21"/>
      <c r="AD288" s="21">
        <v>574</v>
      </c>
      <c r="AE288" s="21">
        <v>287</v>
      </c>
      <c r="AF288" s="21" t="str">
        <f t="shared" ca="1" si="24"/>
        <v>148-0.2</v>
      </c>
      <c r="AG288" s="21">
        <f t="shared" ca="1" si="25"/>
        <v>200</v>
      </c>
      <c r="AH288" s="21">
        <f t="shared" ca="1" si="26"/>
        <v>976</v>
      </c>
      <c r="AI288" s="154">
        <f t="shared" ca="1" si="27"/>
        <v>-8.1593E-6</v>
      </c>
      <c r="AJ288" s="154">
        <f t="shared" ca="1" si="28"/>
        <v>-3.3560000000000001E-7</v>
      </c>
      <c r="AK288" s="154">
        <f ca="1">AVERAGE(INDIRECT("K"&amp;AD288):INDIRECT("K"&amp;AD289-1))</f>
        <v>8.0199500000000001E-4</v>
      </c>
      <c r="AL288" s="154">
        <f ca="1">AVERAGE(INDIRECT("L"&amp;AD288):INDIRECT("L"&amp;AD289-1))</f>
        <v>4.3852500000000001E-5</v>
      </c>
      <c r="AM288" s="154">
        <f t="shared" ca="1" si="29"/>
        <v>8.0319301651673373E-4</v>
      </c>
      <c r="AN288" s="21"/>
      <c r="AO288" s="154">
        <f ca="1">STDEV(INDIRECT("K"&amp;AD288):INDIRECT("K"&amp;AD289-1))</f>
        <v>1.6263455967286007E-7</v>
      </c>
    </row>
    <row r="289" spans="1:41" ht="14.25" customHeight="1">
      <c r="A289" s="21" t="s">
        <v>692</v>
      </c>
      <c r="B289" s="21" t="s">
        <v>259</v>
      </c>
      <c r="C289" s="21">
        <v>0</v>
      </c>
      <c r="D289" s="21">
        <v>200</v>
      </c>
      <c r="E289" s="21">
        <v>976</v>
      </c>
      <c r="F289" s="21" t="s">
        <v>260</v>
      </c>
      <c r="G289" s="154">
        <v>8.0460000000000004E-4</v>
      </c>
      <c r="H289" s="154">
        <v>2.5655000000000001E-5</v>
      </c>
      <c r="I289" s="154">
        <v>-8.2193999999999996E-6</v>
      </c>
      <c r="J289" s="154">
        <v>-3.8920000000000002E-7</v>
      </c>
      <c r="K289" s="154">
        <v>8.1282000000000001E-4</v>
      </c>
      <c r="L289" s="154">
        <v>2.6044999999999999E-5</v>
      </c>
      <c r="M289" s="155">
        <v>1.84</v>
      </c>
      <c r="N289" s="21">
        <v>0</v>
      </c>
      <c r="O289" s="21">
        <v>0</v>
      </c>
      <c r="P289" s="21">
        <v>0</v>
      </c>
      <c r="Q289" s="21">
        <v>1</v>
      </c>
      <c r="R289" s="21">
        <v>8.1281999999999995E-6</v>
      </c>
      <c r="S289" s="21">
        <v>2.6039999999999998E-7</v>
      </c>
      <c r="T289" s="21">
        <v>3</v>
      </c>
      <c r="U289" s="21">
        <v>0</v>
      </c>
      <c r="V289" s="21">
        <v>0</v>
      </c>
      <c r="W289" s="156" t="s">
        <v>694</v>
      </c>
      <c r="X289" s="21" t="s">
        <v>534</v>
      </c>
      <c r="Y289" s="21" t="s">
        <v>263</v>
      </c>
      <c r="Z289" s="21"/>
      <c r="AA289" s="21"/>
      <c r="AB289" s="21"/>
      <c r="AC289" s="21"/>
      <c r="AD289" s="21">
        <v>576</v>
      </c>
      <c r="AE289" s="21">
        <v>288</v>
      </c>
      <c r="AF289" s="21" t="str">
        <f t="shared" ca="1" si="24"/>
        <v>148-&lt;0.2</v>
      </c>
      <c r="AG289" s="21">
        <f t="shared" ca="1" si="25"/>
        <v>200</v>
      </c>
      <c r="AH289" s="21">
        <f t="shared" ca="1" si="26"/>
        <v>976</v>
      </c>
      <c r="AI289" s="154">
        <f t="shared" ca="1" si="27"/>
        <v>-8.1593E-6</v>
      </c>
      <c r="AJ289" s="154">
        <f t="shared" ca="1" si="28"/>
        <v>-3.3560000000000001E-7</v>
      </c>
      <c r="AK289" s="154">
        <f ca="1">AVERAGE(INDIRECT("K"&amp;AD289):INDIRECT("K"&amp;AD290-1))</f>
        <v>1.3590500000000001E-3</v>
      </c>
      <c r="AL289" s="154">
        <f ca="1">AVERAGE(INDIRECT("L"&amp;AD289):INDIRECT("L"&amp;AD290-1))</f>
        <v>6.86E-5</v>
      </c>
      <c r="AM289" s="154">
        <f t="shared" ca="1" si="29"/>
        <v>1.3607802403400779E-3</v>
      </c>
      <c r="AN289" s="21"/>
      <c r="AO289" s="154">
        <f ca="1">STDEV(INDIRECT("K"&amp;AD289):INDIRECT("K"&amp;AD290-1))</f>
        <v>7.0710678118694807E-8</v>
      </c>
    </row>
    <row r="290" spans="1:41" ht="14.25" customHeight="1">
      <c r="A290" s="21" t="s">
        <v>695</v>
      </c>
      <c r="B290" s="21" t="s">
        <v>259</v>
      </c>
      <c r="C290" s="21">
        <v>0</v>
      </c>
      <c r="D290" s="21">
        <v>200</v>
      </c>
      <c r="E290" s="21">
        <v>976</v>
      </c>
      <c r="F290" s="21" t="s">
        <v>260</v>
      </c>
      <c r="G290" s="154">
        <v>8.7580999999999998E-4</v>
      </c>
      <c r="H290" s="154">
        <v>2.9068999999999999E-5</v>
      </c>
      <c r="I290" s="154">
        <v>-8.2193999999999996E-6</v>
      </c>
      <c r="J290" s="154">
        <v>-3.8920000000000002E-7</v>
      </c>
      <c r="K290" s="154">
        <v>8.8402999999999995E-4</v>
      </c>
      <c r="L290" s="154">
        <v>2.9458000000000002E-5</v>
      </c>
      <c r="M290" s="155">
        <v>1.91</v>
      </c>
      <c r="N290" s="21">
        <v>0</v>
      </c>
      <c r="O290" s="21">
        <v>0</v>
      </c>
      <c r="P290" s="21">
        <v>0</v>
      </c>
      <c r="Q290" s="21">
        <v>1</v>
      </c>
      <c r="R290" s="21">
        <v>8.8403000000000007E-6</v>
      </c>
      <c r="S290" s="21">
        <v>2.946E-7</v>
      </c>
      <c r="T290" s="21">
        <v>3</v>
      </c>
      <c r="U290" s="21">
        <v>0</v>
      </c>
      <c r="V290" s="21">
        <v>0</v>
      </c>
      <c r="W290" s="156" t="s">
        <v>696</v>
      </c>
      <c r="X290" s="21" t="s">
        <v>534</v>
      </c>
      <c r="Y290" s="21" t="s">
        <v>263</v>
      </c>
      <c r="Z290" s="21"/>
      <c r="AA290" s="21"/>
      <c r="AB290" s="21"/>
      <c r="AC290" s="21"/>
      <c r="AD290" s="21">
        <v>578</v>
      </c>
      <c r="AE290" s="21">
        <v>289</v>
      </c>
      <c r="AF290" s="21" t="str">
        <f t="shared" ca="1" si="24"/>
        <v>149-ALL</v>
      </c>
      <c r="AG290" s="21">
        <f t="shared" ca="1" si="25"/>
        <v>200</v>
      </c>
      <c r="AH290" s="21">
        <f t="shared" ca="1" si="26"/>
        <v>976</v>
      </c>
      <c r="AI290" s="154">
        <f t="shared" ca="1" si="27"/>
        <v>-8.1593E-6</v>
      </c>
      <c r="AJ290" s="154">
        <f t="shared" ca="1" si="28"/>
        <v>-3.3560000000000001E-7</v>
      </c>
      <c r="AK290" s="154">
        <f ca="1">AVERAGE(INDIRECT("K"&amp;AD290):INDIRECT("K"&amp;AD291-1))</f>
        <v>3.4947999999999999E-4</v>
      </c>
      <c r="AL290" s="154">
        <f ca="1">AVERAGE(INDIRECT("L"&amp;AD290):INDIRECT("L"&amp;AD291-1))</f>
        <v>1.34245E-5</v>
      </c>
      <c r="AM290" s="154">
        <f t="shared" ca="1" si="29"/>
        <v>3.497377411722247E-4</v>
      </c>
      <c r="AN290" s="21"/>
      <c r="AO290" s="154">
        <f ca="1">STDEV(INDIRECT("K"&amp;AD290):INDIRECT("K"&amp;AD291-1))</f>
        <v>9.8994949366142056E-8</v>
      </c>
    </row>
    <row r="291" spans="1:41" ht="14.25" customHeight="1">
      <c r="A291" s="21" t="s">
        <v>695</v>
      </c>
      <c r="B291" s="21" t="s">
        <v>259</v>
      </c>
      <c r="C291" s="21">
        <v>0</v>
      </c>
      <c r="D291" s="21">
        <v>200</v>
      </c>
      <c r="E291" s="21">
        <v>976</v>
      </c>
      <c r="F291" s="21" t="s">
        <v>260</v>
      </c>
      <c r="G291" s="154">
        <v>8.7586999999999995E-4</v>
      </c>
      <c r="H291" s="154">
        <v>2.9115000000000002E-5</v>
      </c>
      <c r="I291" s="154">
        <v>-8.2193999999999996E-6</v>
      </c>
      <c r="J291" s="154">
        <v>-3.8920000000000002E-7</v>
      </c>
      <c r="K291" s="154">
        <v>8.8407999999999998E-4</v>
      </c>
      <c r="L291" s="154">
        <v>2.9504000000000001E-5</v>
      </c>
      <c r="M291" s="155">
        <v>1.91</v>
      </c>
      <c r="N291" s="21">
        <v>0</v>
      </c>
      <c r="O291" s="21">
        <v>0</v>
      </c>
      <c r="P291" s="21">
        <v>0</v>
      </c>
      <c r="Q291" s="21">
        <v>1</v>
      </c>
      <c r="R291" s="21">
        <v>8.8408000000000001E-6</v>
      </c>
      <c r="S291" s="21">
        <v>2.9499999999999998E-7</v>
      </c>
      <c r="T291" s="21">
        <v>3</v>
      </c>
      <c r="U291" s="21">
        <v>0</v>
      </c>
      <c r="V291" s="21">
        <v>0</v>
      </c>
      <c r="W291" s="156" t="s">
        <v>697</v>
      </c>
      <c r="X291" s="21" t="s">
        <v>534</v>
      </c>
      <c r="Y291" s="21" t="s">
        <v>263</v>
      </c>
      <c r="Z291" s="21"/>
      <c r="AA291" s="21"/>
      <c r="AB291" s="21"/>
      <c r="AC291" s="21"/>
      <c r="AD291" s="21">
        <v>580</v>
      </c>
      <c r="AE291" s="21">
        <v>290</v>
      </c>
      <c r="AF291" s="21" t="str">
        <f t="shared" ca="1" si="24"/>
        <v>149-0.8</v>
      </c>
      <c r="AG291" s="21">
        <f t="shared" ca="1" si="25"/>
        <v>200</v>
      </c>
      <c r="AH291" s="21">
        <f t="shared" ca="1" si="26"/>
        <v>976</v>
      </c>
      <c r="AI291" s="154">
        <f t="shared" ca="1" si="27"/>
        <v>-8.1593E-6</v>
      </c>
      <c r="AJ291" s="154">
        <f t="shared" ca="1" si="28"/>
        <v>-3.3560000000000001E-7</v>
      </c>
      <c r="AK291" s="154">
        <f ca="1">AVERAGE(INDIRECT("K"&amp;AD291):INDIRECT("K"&amp;AD292-1))</f>
        <v>5.1340999999999995E-4</v>
      </c>
      <c r="AL291" s="154">
        <f ca="1">AVERAGE(INDIRECT("L"&amp;AD291):INDIRECT("L"&amp;AD292-1))</f>
        <v>2.3105E-5</v>
      </c>
      <c r="AM291" s="154">
        <f t="shared" ca="1" si="29"/>
        <v>5.1392963441019819E-4</v>
      </c>
      <c r="AN291" s="21"/>
      <c r="AO291" s="154">
        <f ca="1">STDEV(INDIRECT("K"&amp;AD291):INDIRECT("K"&amp;AD292-1))</f>
        <v>9.89949493660654E-8</v>
      </c>
    </row>
    <row r="292" spans="1:41" ht="14.25" customHeight="1">
      <c r="A292" s="21" t="s">
        <v>698</v>
      </c>
      <c r="B292" s="21" t="s">
        <v>259</v>
      </c>
      <c r="C292" s="21">
        <v>0</v>
      </c>
      <c r="D292" s="21">
        <v>200</v>
      </c>
      <c r="E292" s="21">
        <v>976</v>
      </c>
      <c r="F292" s="21" t="s">
        <v>260</v>
      </c>
      <c r="G292" s="154">
        <v>2.5682999999999999E-3</v>
      </c>
      <c r="H292" s="154">
        <v>8.5799999999999998E-5</v>
      </c>
      <c r="I292" s="154">
        <v>-8.2193999999999996E-6</v>
      </c>
      <c r="J292" s="154">
        <v>-3.8920000000000002E-7</v>
      </c>
      <c r="K292" s="154">
        <v>2.5764999999999998E-3</v>
      </c>
      <c r="L292" s="154">
        <v>8.6199999999999995E-5</v>
      </c>
      <c r="M292" s="155">
        <v>1.92</v>
      </c>
      <c r="N292" s="21">
        <v>0</v>
      </c>
      <c r="O292" s="21">
        <v>0</v>
      </c>
      <c r="P292" s="21">
        <v>0</v>
      </c>
      <c r="Q292" s="21">
        <v>1</v>
      </c>
      <c r="R292" s="21">
        <v>2.5765000000000001E-5</v>
      </c>
      <c r="S292" s="21">
        <v>8.6209999999999997E-7</v>
      </c>
      <c r="T292" s="21">
        <v>3</v>
      </c>
      <c r="U292" s="21">
        <v>0</v>
      </c>
      <c r="V292" s="21">
        <v>0</v>
      </c>
      <c r="W292" s="156" t="s">
        <v>699</v>
      </c>
      <c r="X292" s="21" t="s">
        <v>534</v>
      </c>
      <c r="Y292" s="21" t="s">
        <v>263</v>
      </c>
      <c r="Z292" s="21"/>
      <c r="AA292" s="21"/>
      <c r="AB292" s="21"/>
      <c r="AC292" s="21"/>
      <c r="AD292" s="21">
        <v>582</v>
      </c>
      <c r="AE292" s="21">
        <v>291</v>
      </c>
      <c r="AF292" s="21" t="str">
        <f t="shared" ca="1" si="24"/>
        <v>149-0.6</v>
      </c>
      <c r="AG292" s="21">
        <f t="shared" ca="1" si="25"/>
        <v>200</v>
      </c>
      <c r="AH292" s="21">
        <f t="shared" ca="1" si="26"/>
        <v>976</v>
      </c>
      <c r="AI292" s="154">
        <f t="shared" ca="1" si="27"/>
        <v>-8.1593E-6</v>
      </c>
      <c r="AJ292" s="154">
        <f t="shared" ca="1" si="28"/>
        <v>-3.3560000000000001E-7</v>
      </c>
      <c r="AK292" s="154">
        <f ca="1">AVERAGE(INDIRECT("K"&amp;AD292):INDIRECT("K"&amp;AD293-1))</f>
        <v>5.2285000000000005E-4</v>
      </c>
      <c r="AL292" s="154">
        <f ca="1">AVERAGE(INDIRECT("L"&amp;AD292):INDIRECT("L"&amp;AD293-1))</f>
        <v>2.1453500000000001E-5</v>
      </c>
      <c r="AM292" s="154">
        <f t="shared" ca="1" si="29"/>
        <v>5.2328995324031407E-4</v>
      </c>
      <c r="AN292" s="21"/>
      <c r="AO292" s="154">
        <f ca="1">STDEV(INDIRECT("K"&amp;AD292):INDIRECT("K"&amp;AD293-1))</f>
        <v>3.1112698372214982E-7</v>
      </c>
    </row>
    <row r="293" spans="1:41" ht="14.25" customHeight="1">
      <c r="A293" s="21" t="s">
        <v>698</v>
      </c>
      <c r="B293" s="21" t="s">
        <v>259</v>
      </c>
      <c r="C293" s="21">
        <v>0</v>
      </c>
      <c r="D293" s="21">
        <v>200</v>
      </c>
      <c r="E293" s="21">
        <v>976</v>
      </c>
      <c r="F293" s="21" t="s">
        <v>260</v>
      </c>
      <c r="G293" s="154">
        <v>2.5680999999999998E-3</v>
      </c>
      <c r="H293" s="154">
        <v>8.6100000000000006E-5</v>
      </c>
      <c r="I293" s="154">
        <v>-8.2193999999999996E-6</v>
      </c>
      <c r="J293" s="154">
        <v>-3.8920000000000002E-7</v>
      </c>
      <c r="K293" s="154">
        <v>2.5763000000000001E-3</v>
      </c>
      <c r="L293" s="154">
        <v>8.6500000000000002E-5</v>
      </c>
      <c r="M293" s="155">
        <v>1.92</v>
      </c>
      <c r="N293" s="21">
        <v>0</v>
      </c>
      <c r="O293" s="21">
        <v>0</v>
      </c>
      <c r="P293" s="21">
        <v>0</v>
      </c>
      <c r="Q293" s="21">
        <v>1</v>
      </c>
      <c r="R293" s="21">
        <v>2.5763E-5</v>
      </c>
      <c r="S293" s="21">
        <v>8.6469999999999995E-7</v>
      </c>
      <c r="T293" s="21">
        <v>3</v>
      </c>
      <c r="U293" s="21">
        <v>0</v>
      </c>
      <c r="V293" s="21">
        <v>0</v>
      </c>
      <c r="W293" s="156" t="s">
        <v>700</v>
      </c>
      <c r="X293" s="21" t="s">
        <v>534</v>
      </c>
      <c r="Y293" s="21" t="s">
        <v>263</v>
      </c>
      <c r="Z293" s="21"/>
      <c r="AA293" s="21"/>
      <c r="AB293" s="21"/>
      <c r="AC293" s="21"/>
      <c r="AD293" s="21">
        <v>584</v>
      </c>
      <c r="AE293" s="21">
        <v>292</v>
      </c>
      <c r="AF293" s="21" t="str">
        <f t="shared" ca="1" si="24"/>
        <v>149-0.4</v>
      </c>
      <c r="AG293" s="21">
        <f t="shared" ca="1" si="25"/>
        <v>200</v>
      </c>
      <c r="AH293" s="21">
        <f t="shared" ca="1" si="26"/>
        <v>976</v>
      </c>
      <c r="AI293" s="154">
        <f t="shared" ca="1" si="27"/>
        <v>-8.1593E-6</v>
      </c>
      <c r="AJ293" s="154">
        <f t="shared" ca="1" si="28"/>
        <v>-3.3560000000000001E-7</v>
      </c>
      <c r="AK293" s="154">
        <f ca="1">AVERAGE(INDIRECT("K"&amp;AD293):INDIRECT("K"&amp;AD294-1))</f>
        <v>2.91005E-4</v>
      </c>
      <c r="AL293" s="154">
        <f ca="1">AVERAGE(INDIRECT("L"&amp;AD293):INDIRECT("L"&amp;AD294-1))</f>
        <v>1.14065E-5</v>
      </c>
      <c r="AM293" s="154">
        <f t="shared" ca="1" si="29"/>
        <v>2.9122846404026171E-4</v>
      </c>
      <c r="AN293" s="21"/>
      <c r="AO293" s="154">
        <f ca="1">STDEV(INDIRECT("K"&amp;AD293):INDIRECT("K"&amp;AD294-1))</f>
        <v>9.97020561473014E-7</v>
      </c>
    </row>
    <row r="294" spans="1:41" ht="14.25" customHeight="1">
      <c r="A294" s="21" t="s">
        <v>701</v>
      </c>
      <c r="B294" s="21" t="s">
        <v>259</v>
      </c>
      <c r="C294" s="21">
        <v>0</v>
      </c>
      <c r="D294" s="21">
        <v>200</v>
      </c>
      <c r="E294" s="21">
        <v>976</v>
      </c>
      <c r="F294" s="21" t="s">
        <v>260</v>
      </c>
      <c r="G294" s="154">
        <v>1.0525000000000001E-3</v>
      </c>
      <c r="H294" s="154">
        <v>3.5200000000000002E-5</v>
      </c>
      <c r="I294" s="154">
        <v>-8.2193999999999996E-6</v>
      </c>
      <c r="J294" s="154">
        <v>-3.8920000000000002E-7</v>
      </c>
      <c r="K294" s="154">
        <v>1.0606999999999999E-3</v>
      </c>
      <c r="L294" s="154">
        <v>3.5599999999999998E-5</v>
      </c>
      <c r="M294" s="155">
        <v>1.92</v>
      </c>
      <c r="N294" s="21">
        <v>0</v>
      </c>
      <c r="O294" s="21">
        <v>0</v>
      </c>
      <c r="P294" s="21">
        <v>0</v>
      </c>
      <c r="Q294" s="21">
        <v>1</v>
      </c>
      <c r="R294" s="21">
        <v>1.0607E-5</v>
      </c>
      <c r="S294" s="21">
        <v>3.5549999999999997E-7</v>
      </c>
      <c r="T294" s="21">
        <v>3</v>
      </c>
      <c r="U294" s="21">
        <v>0</v>
      </c>
      <c r="V294" s="21">
        <v>0</v>
      </c>
      <c r="W294" s="156" t="s">
        <v>702</v>
      </c>
      <c r="X294" s="21" t="s">
        <v>534</v>
      </c>
      <c r="Y294" s="21" t="s">
        <v>263</v>
      </c>
      <c r="Z294" s="21"/>
      <c r="AA294" s="21"/>
      <c r="AB294" s="21"/>
      <c r="AC294" s="21"/>
      <c r="AD294" s="21">
        <v>586</v>
      </c>
      <c r="AE294" s="21">
        <v>293</v>
      </c>
      <c r="AF294" s="21" t="str">
        <f t="shared" ca="1" si="24"/>
        <v>149-0.2</v>
      </c>
      <c r="AG294" s="21">
        <f t="shared" ca="1" si="25"/>
        <v>200</v>
      </c>
      <c r="AH294" s="21">
        <f t="shared" ca="1" si="26"/>
        <v>976</v>
      </c>
      <c r="AI294" s="154">
        <f t="shared" ca="1" si="27"/>
        <v>-8.1593E-6</v>
      </c>
      <c r="AJ294" s="154">
        <f t="shared" ca="1" si="28"/>
        <v>-3.3560000000000001E-7</v>
      </c>
      <c r="AK294" s="154">
        <f ca="1">AVERAGE(INDIRECT("K"&amp;AD294):INDIRECT("K"&amp;AD295-1))</f>
        <v>3.2693000000000002E-4</v>
      </c>
      <c r="AL294" s="154">
        <f ca="1">AVERAGE(INDIRECT("L"&amp;AD294):INDIRECT("L"&amp;AD295-1))</f>
        <v>1.2552499999999999E-5</v>
      </c>
      <c r="AM294" s="154">
        <f t="shared" ca="1" si="29"/>
        <v>3.2717088830800642E-4</v>
      </c>
      <c r="AN294" s="21"/>
      <c r="AO294" s="154">
        <f ca="1">STDEV(INDIRECT("K"&amp;AD294):INDIRECT("K"&amp;AD295-1))</f>
        <v>1.4142135623731293E-7</v>
      </c>
    </row>
    <row r="295" spans="1:41" ht="14.25" customHeight="1">
      <c r="A295" s="21" t="s">
        <v>701</v>
      </c>
      <c r="B295" s="21" t="s">
        <v>259</v>
      </c>
      <c r="C295" s="21">
        <v>0</v>
      </c>
      <c r="D295" s="21">
        <v>200</v>
      </c>
      <c r="E295" s="21">
        <v>976</v>
      </c>
      <c r="F295" s="21" t="s">
        <v>260</v>
      </c>
      <c r="G295" s="154">
        <v>1.0525000000000001E-3</v>
      </c>
      <c r="H295" s="154">
        <v>3.4900000000000001E-5</v>
      </c>
      <c r="I295" s="154">
        <v>-8.2193999999999996E-6</v>
      </c>
      <c r="J295" s="154">
        <v>-3.8920000000000002E-7</v>
      </c>
      <c r="K295" s="154">
        <v>1.0606999999999999E-3</v>
      </c>
      <c r="L295" s="154">
        <v>3.5299999999999997E-5</v>
      </c>
      <c r="M295" s="155">
        <v>1.91</v>
      </c>
      <c r="N295" s="21">
        <v>0</v>
      </c>
      <c r="O295" s="21">
        <v>0</v>
      </c>
      <c r="P295" s="21">
        <v>0</v>
      </c>
      <c r="Q295" s="21">
        <v>1</v>
      </c>
      <c r="R295" s="21">
        <v>1.0607E-5</v>
      </c>
      <c r="S295" s="21">
        <v>3.5310000000000001E-7</v>
      </c>
      <c r="T295" s="21">
        <v>3</v>
      </c>
      <c r="U295" s="21">
        <v>0</v>
      </c>
      <c r="V295" s="21">
        <v>0</v>
      </c>
      <c r="W295" s="156" t="s">
        <v>703</v>
      </c>
      <c r="X295" s="21" t="s">
        <v>534</v>
      </c>
      <c r="Y295" s="21" t="s">
        <v>263</v>
      </c>
      <c r="Z295" s="21"/>
      <c r="AA295" s="21"/>
      <c r="AB295" s="21"/>
      <c r="AC295" s="21"/>
      <c r="AD295" s="21">
        <v>588</v>
      </c>
      <c r="AE295" s="21">
        <v>294</v>
      </c>
      <c r="AF295" s="21" t="str">
        <f t="shared" ca="1" si="24"/>
        <v>149-&lt;0.2</v>
      </c>
      <c r="AG295" s="21">
        <f t="shared" ca="1" si="25"/>
        <v>200</v>
      </c>
      <c r="AH295" s="21">
        <f t="shared" ca="1" si="26"/>
        <v>976</v>
      </c>
      <c r="AI295" s="154">
        <f t="shared" ca="1" si="27"/>
        <v>-8.1593E-6</v>
      </c>
      <c r="AJ295" s="154">
        <f t="shared" ca="1" si="28"/>
        <v>-3.3560000000000001E-7</v>
      </c>
      <c r="AK295" s="154">
        <f ca="1">AVERAGE(INDIRECT("K"&amp;AD295):INDIRECT("K"&amp;AD296-1))</f>
        <v>6.1209000000000003E-4</v>
      </c>
      <c r="AL295" s="154">
        <f ca="1">AVERAGE(INDIRECT("L"&amp;AD295):INDIRECT("L"&amp;AD296-1))</f>
        <v>2.1903999999999999E-5</v>
      </c>
      <c r="AM295" s="154">
        <f t="shared" ca="1" si="29"/>
        <v>6.1248179835485727E-4</v>
      </c>
      <c r="AN295" s="21"/>
      <c r="AO295" s="154">
        <f ca="1">STDEV(INDIRECT("K"&amp;AD295):INDIRECT("K"&amp;AD296-1))</f>
        <v>2.4041630560345504E-7</v>
      </c>
    </row>
    <row r="296" spans="1:41" ht="14.25" customHeight="1">
      <c r="A296" s="21" t="s">
        <v>704</v>
      </c>
      <c r="B296" s="21" t="s">
        <v>259</v>
      </c>
      <c r="C296" s="21">
        <v>0</v>
      </c>
      <c r="D296" s="21">
        <v>200</v>
      </c>
      <c r="E296" s="21">
        <v>976</v>
      </c>
      <c r="F296" s="21" t="s">
        <v>260</v>
      </c>
      <c r="G296" s="154">
        <v>6.9853000000000005E-4</v>
      </c>
      <c r="H296" s="154">
        <v>2.2903000000000001E-5</v>
      </c>
      <c r="I296" s="154">
        <v>-8.2193999999999996E-6</v>
      </c>
      <c r="J296" s="154">
        <v>-3.8920000000000002E-7</v>
      </c>
      <c r="K296" s="154">
        <v>7.0675000000000002E-4</v>
      </c>
      <c r="L296" s="154">
        <v>2.3292E-5</v>
      </c>
      <c r="M296" s="155">
        <v>1.89</v>
      </c>
      <c r="N296" s="21">
        <v>0</v>
      </c>
      <c r="O296" s="21">
        <v>0</v>
      </c>
      <c r="P296" s="21">
        <v>0</v>
      </c>
      <c r="Q296" s="21">
        <v>1</v>
      </c>
      <c r="R296" s="21">
        <v>7.0674999999999997E-6</v>
      </c>
      <c r="S296" s="21">
        <v>2.329E-7</v>
      </c>
      <c r="T296" s="21">
        <v>3</v>
      </c>
      <c r="U296" s="21">
        <v>0</v>
      </c>
      <c r="V296" s="21">
        <v>0</v>
      </c>
      <c r="W296" s="156" t="s">
        <v>705</v>
      </c>
      <c r="X296" s="21" t="s">
        <v>534</v>
      </c>
      <c r="Y296" s="21" t="s">
        <v>263</v>
      </c>
      <c r="Z296" s="21"/>
      <c r="AA296" s="21"/>
      <c r="AB296" s="21"/>
      <c r="AC296" s="21"/>
      <c r="AD296" s="21">
        <v>590</v>
      </c>
      <c r="AE296" s="21">
        <v>295</v>
      </c>
      <c r="AF296" s="21">
        <f t="shared" ca="1" si="24"/>
        <v>0</v>
      </c>
      <c r="AG296" s="21">
        <f t="shared" ca="1" si="25"/>
        <v>0</v>
      </c>
      <c r="AH296" s="21">
        <f t="shared" ca="1" si="26"/>
        <v>0</v>
      </c>
      <c r="AI296" s="154">
        <f t="shared" ca="1" si="27"/>
        <v>0</v>
      </c>
      <c r="AJ296" s="154">
        <f t="shared" ca="1" si="28"/>
        <v>0</v>
      </c>
      <c r="AK296" s="154" t="e">
        <f ca="1">AVERAGE(INDIRECT("K"&amp;AD296):INDIRECT("K"&amp;AD297-1))</f>
        <v>#REF!</v>
      </c>
      <c r="AL296" s="154" t="e">
        <f ca="1">AVERAGE(INDIRECT("L"&amp;AD296):INDIRECT("L"&amp;AD297-1))</f>
        <v>#REF!</v>
      </c>
      <c r="AM296" s="154" t="e">
        <f t="shared" ca="1" si="29"/>
        <v>#REF!</v>
      </c>
      <c r="AN296" s="21"/>
      <c r="AO296" s="154" t="e">
        <f ca="1">STDEV(INDIRECT("K"&amp;AD296):INDIRECT("K"&amp;AD297-1))</f>
        <v>#REF!</v>
      </c>
    </row>
    <row r="297" spans="1:41" ht="14.25" customHeight="1">
      <c r="A297" s="21" t="s">
        <v>704</v>
      </c>
      <c r="B297" s="21" t="s">
        <v>259</v>
      </c>
      <c r="C297" s="21">
        <v>0</v>
      </c>
      <c r="D297" s="21">
        <v>200</v>
      </c>
      <c r="E297" s="21">
        <v>976</v>
      </c>
      <c r="F297" s="21" t="s">
        <v>260</v>
      </c>
      <c r="G297" s="154">
        <v>6.9844999999999998E-4</v>
      </c>
      <c r="H297" s="154">
        <v>2.2687000000000001E-5</v>
      </c>
      <c r="I297" s="154">
        <v>-8.2193999999999996E-6</v>
      </c>
      <c r="J297" s="154">
        <v>-3.8920000000000002E-7</v>
      </c>
      <c r="K297" s="154">
        <v>7.0666999999999995E-4</v>
      </c>
      <c r="L297" s="154">
        <v>2.3076000000000001E-5</v>
      </c>
      <c r="M297" s="155">
        <v>1.87</v>
      </c>
      <c r="N297" s="21">
        <v>0</v>
      </c>
      <c r="O297" s="21">
        <v>0</v>
      </c>
      <c r="P297" s="21">
        <v>0</v>
      </c>
      <c r="Q297" s="21">
        <v>1</v>
      </c>
      <c r="R297" s="21">
        <v>7.0666999999999996E-6</v>
      </c>
      <c r="S297" s="21">
        <v>2.308E-7</v>
      </c>
      <c r="T297" s="21">
        <v>3</v>
      </c>
      <c r="U297" s="21">
        <v>0</v>
      </c>
      <c r="V297" s="21">
        <v>0</v>
      </c>
      <c r="W297" s="156" t="s">
        <v>706</v>
      </c>
      <c r="X297" s="21" t="s">
        <v>534</v>
      </c>
      <c r="Y297" s="21" t="s">
        <v>263</v>
      </c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</row>
    <row r="298" spans="1:41" ht="14.25" customHeight="1">
      <c r="A298" s="21" t="s">
        <v>707</v>
      </c>
      <c r="B298" s="21" t="s">
        <v>259</v>
      </c>
      <c r="C298" s="21">
        <v>0</v>
      </c>
      <c r="D298" s="21">
        <v>200</v>
      </c>
      <c r="E298" s="21">
        <v>976</v>
      </c>
      <c r="F298" s="21" t="s">
        <v>260</v>
      </c>
      <c r="G298" s="154">
        <v>6.5780999999999999E-4</v>
      </c>
      <c r="H298" s="154">
        <v>2.1084E-5</v>
      </c>
      <c r="I298" s="154">
        <v>-8.2193999999999996E-6</v>
      </c>
      <c r="J298" s="154">
        <v>-3.8920000000000002E-7</v>
      </c>
      <c r="K298" s="154">
        <v>6.6602999999999996E-4</v>
      </c>
      <c r="L298" s="154">
        <v>2.1474000000000001E-5</v>
      </c>
      <c r="M298" s="155">
        <v>1.85</v>
      </c>
      <c r="N298" s="21">
        <v>0</v>
      </c>
      <c r="O298" s="21">
        <v>0</v>
      </c>
      <c r="P298" s="21">
        <v>0</v>
      </c>
      <c r="Q298" s="21">
        <v>1</v>
      </c>
      <c r="R298" s="21">
        <v>6.6603000000000004E-6</v>
      </c>
      <c r="S298" s="21">
        <v>2.1470000000000001E-7</v>
      </c>
      <c r="T298" s="21">
        <v>3</v>
      </c>
      <c r="U298" s="21">
        <v>0</v>
      </c>
      <c r="V298" s="21">
        <v>0</v>
      </c>
      <c r="W298" s="156" t="s">
        <v>708</v>
      </c>
      <c r="X298" s="21" t="s">
        <v>534</v>
      </c>
      <c r="Y298" s="21" t="s">
        <v>263</v>
      </c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</row>
    <row r="299" spans="1:41" ht="14.25" customHeight="1">
      <c r="A299" s="21" t="s">
        <v>707</v>
      </c>
      <c r="B299" s="21" t="s">
        <v>259</v>
      </c>
      <c r="C299" s="21">
        <v>0</v>
      </c>
      <c r="D299" s="21">
        <v>200</v>
      </c>
      <c r="E299" s="21">
        <v>976</v>
      </c>
      <c r="F299" s="21" t="s">
        <v>260</v>
      </c>
      <c r="G299" s="154">
        <v>6.5773999999999997E-4</v>
      </c>
      <c r="H299" s="154">
        <v>2.1229E-5</v>
      </c>
      <c r="I299" s="154">
        <v>-8.2193999999999996E-6</v>
      </c>
      <c r="J299" s="154">
        <v>-3.8920000000000002E-7</v>
      </c>
      <c r="K299" s="154">
        <v>6.6595999999999995E-4</v>
      </c>
      <c r="L299" s="154">
        <v>2.1617999999999999E-5</v>
      </c>
      <c r="M299" s="155">
        <v>1.86</v>
      </c>
      <c r="N299" s="21">
        <v>0</v>
      </c>
      <c r="O299" s="21">
        <v>0</v>
      </c>
      <c r="P299" s="21">
        <v>0</v>
      </c>
      <c r="Q299" s="21">
        <v>1</v>
      </c>
      <c r="R299" s="21">
        <v>6.6595999999999997E-6</v>
      </c>
      <c r="S299" s="21">
        <v>2.1619999999999999E-7</v>
      </c>
      <c r="T299" s="21">
        <v>3</v>
      </c>
      <c r="U299" s="21">
        <v>0</v>
      </c>
      <c r="V299" s="21">
        <v>0</v>
      </c>
      <c r="W299" s="156" t="s">
        <v>709</v>
      </c>
      <c r="X299" s="21" t="s">
        <v>534</v>
      </c>
      <c r="Y299" s="21" t="s">
        <v>263</v>
      </c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</row>
    <row r="300" spans="1:41" ht="14.25" customHeight="1">
      <c r="A300" s="21" t="s">
        <v>710</v>
      </c>
      <c r="B300" s="21" t="s">
        <v>259</v>
      </c>
      <c r="C300" s="21">
        <v>0</v>
      </c>
      <c r="D300" s="21">
        <v>200</v>
      </c>
      <c r="E300" s="21">
        <v>976</v>
      </c>
      <c r="F300" s="21" t="s">
        <v>260</v>
      </c>
      <c r="G300" s="154">
        <v>1.1448999999999999E-3</v>
      </c>
      <c r="H300" s="154">
        <v>3.5099999999999999E-5</v>
      </c>
      <c r="I300" s="154">
        <v>-8.2193999999999996E-6</v>
      </c>
      <c r="J300" s="154">
        <v>-3.8920000000000002E-7</v>
      </c>
      <c r="K300" s="154">
        <v>1.1532000000000001E-3</v>
      </c>
      <c r="L300" s="154">
        <v>3.5500000000000002E-5</v>
      </c>
      <c r="M300" s="155">
        <v>1.76</v>
      </c>
      <c r="N300" s="21">
        <v>0</v>
      </c>
      <c r="O300" s="21">
        <v>0</v>
      </c>
      <c r="P300" s="21">
        <v>0</v>
      </c>
      <c r="Q300" s="21">
        <v>1</v>
      </c>
      <c r="R300" s="21">
        <v>1.1532000000000001E-5</v>
      </c>
      <c r="S300" s="21">
        <v>3.552E-7</v>
      </c>
      <c r="T300" s="21">
        <v>3</v>
      </c>
      <c r="U300" s="21">
        <v>0</v>
      </c>
      <c r="V300" s="21">
        <v>0</v>
      </c>
      <c r="W300" s="156" t="s">
        <v>711</v>
      </c>
      <c r="X300" s="21" t="s">
        <v>534</v>
      </c>
      <c r="Y300" s="21" t="s">
        <v>263</v>
      </c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</row>
    <row r="301" spans="1:41" ht="14.25" customHeight="1">
      <c r="A301" s="21" t="s">
        <v>710</v>
      </c>
      <c r="B301" s="21" t="s">
        <v>259</v>
      </c>
      <c r="C301" s="21">
        <v>0</v>
      </c>
      <c r="D301" s="21">
        <v>200</v>
      </c>
      <c r="E301" s="21">
        <v>976</v>
      </c>
      <c r="F301" s="21" t="s">
        <v>260</v>
      </c>
      <c r="G301" s="154">
        <v>1.145E-3</v>
      </c>
      <c r="H301" s="154">
        <v>3.5200000000000002E-5</v>
      </c>
      <c r="I301" s="154">
        <v>-8.2193999999999996E-6</v>
      </c>
      <c r="J301" s="154">
        <v>-3.8920000000000002E-7</v>
      </c>
      <c r="K301" s="154">
        <v>1.1532000000000001E-3</v>
      </c>
      <c r="L301" s="154">
        <v>3.5599999999999998E-5</v>
      </c>
      <c r="M301" s="155">
        <v>1.77</v>
      </c>
      <c r="N301" s="21">
        <v>0</v>
      </c>
      <c r="O301" s="21">
        <v>0</v>
      </c>
      <c r="P301" s="21">
        <v>0</v>
      </c>
      <c r="Q301" s="21">
        <v>1</v>
      </c>
      <c r="R301" s="21">
        <v>1.1532000000000001E-5</v>
      </c>
      <c r="S301" s="21">
        <v>3.559E-7</v>
      </c>
      <c r="T301" s="21">
        <v>3</v>
      </c>
      <c r="U301" s="21">
        <v>0</v>
      </c>
      <c r="V301" s="21">
        <v>0</v>
      </c>
      <c r="W301" s="156" t="s">
        <v>712</v>
      </c>
      <c r="X301" s="21" t="s">
        <v>534</v>
      </c>
      <c r="Y301" s="21" t="s">
        <v>263</v>
      </c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</row>
    <row r="302" spans="1:41" ht="14.25" customHeight="1">
      <c r="A302" s="21" t="s">
        <v>713</v>
      </c>
      <c r="B302" s="21" t="s">
        <v>259</v>
      </c>
      <c r="C302" s="21">
        <v>0</v>
      </c>
      <c r="D302" s="21">
        <v>200</v>
      </c>
      <c r="E302" s="21">
        <v>976</v>
      </c>
      <c r="F302" s="21" t="s">
        <v>260</v>
      </c>
      <c r="G302" s="154">
        <v>5.2183999999999998E-4</v>
      </c>
      <c r="H302" s="154">
        <v>1.7697999999999999E-5</v>
      </c>
      <c r="I302" s="154">
        <v>-8.2193999999999996E-6</v>
      </c>
      <c r="J302" s="154">
        <v>-3.8920000000000002E-7</v>
      </c>
      <c r="K302" s="154">
        <v>5.3005999999999995E-4</v>
      </c>
      <c r="L302" s="154">
        <v>1.8087000000000001E-5</v>
      </c>
      <c r="M302" s="155">
        <v>1.95</v>
      </c>
      <c r="N302" s="21">
        <v>0</v>
      </c>
      <c r="O302" s="21">
        <v>0</v>
      </c>
      <c r="P302" s="21">
        <v>0</v>
      </c>
      <c r="Q302" s="21">
        <v>1</v>
      </c>
      <c r="R302" s="21">
        <v>5.3005999999999997E-6</v>
      </c>
      <c r="S302" s="21">
        <v>1.8090000000000001E-7</v>
      </c>
      <c r="T302" s="21">
        <v>3</v>
      </c>
      <c r="U302" s="21">
        <v>0</v>
      </c>
      <c r="V302" s="21">
        <v>0</v>
      </c>
      <c r="W302" s="156" t="s">
        <v>714</v>
      </c>
      <c r="X302" s="21" t="s">
        <v>534</v>
      </c>
      <c r="Y302" s="21" t="s">
        <v>263</v>
      </c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</row>
    <row r="303" spans="1:41" ht="14.25" customHeight="1">
      <c r="A303" s="21" t="s">
        <v>713</v>
      </c>
      <c r="B303" s="21" t="s">
        <v>259</v>
      </c>
      <c r="C303" s="21">
        <v>0</v>
      </c>
      <c r="D303" s="21">
        <v>200</v>
      </c>
      <c r="E303" s="21">
        <v>976</v>
      </c>
      <c r="F303" s="21" t="s">
        <v>260</v>
      </c>
      <c r="G303" s="154">
        <v>5.2209000000000001E-4</v>
      </c>
      <c r="H303" s="154">
        <v>1.7946000000000001E-5</v>
      </c>
      <c r="I303" s="154">
        <v>-8.2193999999999996E-6</v>
      </c>
      <c r="J303" s="154">
        <v>-3.8920000000000002E-7</v>
      </c>
      <c r="K303" s="154">
        <v>5.3030999999999998E-4</v>
      </c>
      <c r="L303" s="154">
        <v>1.8335999999999999E-5</v>
      </c>
      <c r="M303" s="155">
        <v>1.98</v>
      </c>
      <c r="N303" s="21">
        <v>0</v>
      </c>
      <c r="O303" s="21">
        <v>0</v>
      </c>
      <c r="P303" s="21">
        <v>0</v>
      </c>
      <c r="Q303" s="21">
        <v>1</v>
      </c>
      <c r="R303" s="21">
        <v>5.3031000000000001E-6</v>
      </c>
      <c r="S303" s="21">
        <v>1.8339999999999999E-7</v>
      </c>
      <c r="T303" s="21">
        <v>3</v>
      </c>
      <c r="U303" s="21">
        <v>0</v>
      </c>
      <c r="V303" s="21">
        <v>0</v>
      </c>
      <c r="W303" s="156" t="s">
        <v>715</v>
      </c>
      <c r="X303" s="21" t="s">
        <v>534</v>
      </c>
      <c r="Y303" s="21" t="s">
        <v>263</v>
      </c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</row>
    <row r="304" spans="1:41" ht="14.25" customHeight="1">
      <c r="A304" s="21" t="s">
        <v>716</v>
      </c>
      <c r="B304" s="21" t="s">
        <v>259</v>
      </c>
      <c r="C304" s="21">
        <v>0</v>
      </c>
      <c r="D304" s="21">
        <v>200</v>
      </c>
      <c r="E304" s="21">
        <v>976</v>
      </c>
      <c r="F304" s="21" t="s">
        <v>260</v>
      </c>
      <c r="G304" s="154">
        <v>9.6639999999999996E-4</v>
      </c>
      <c r="H304" s="154">
        <v>3.5571000000000002E-5</v>
      </c>
      <c r="I304" s="154">
        <v>-8.2193999999999996E-6</v>
      </c>
      <c r="J304" s="154">
        <v>-3.8920000000000002E-7</v>
      </c>
      <c r="K304" s="154">
        <v>9.7462000000000004E-4</v>
      </c>
      <c r="L304" s="154">
        <v>3.5960000000000001E-5</v>
      </c>
      <c r="M304" s="155">
        <v>2.11</v>
      </c>
      <c r="N304" s="21">
        <v>0</v>
      </c>
      <c r="O304" s="21">
        <v>0</v>
      </c>
      <c r="P304" s="21">
        <v>0</v>
      </c>
      <c r="Q304" s="21">
        <v>1</v>
      </c>
      <c r="R304" s="21">
        <v>9.7462E-6</v>
      </c>
      <c r="S304" s="21">
        <v>3.5960000000000002E-7</v>
      </c>
      <c r="T304" s="21">
        <v>3</v>
      </c>
      <c r="U304" s="21">
        <v>0</v>
      </c>
      <c r="V304" s="21">
        <v>0</v>
      </c>
      <c r="W304" s="156" t="s">
        <v>717</v>
      </c>
      <c r="X304" s="21" t="s">
        <v>534</v>
      </c>
      <c r="Y304" s="21" t="s">
        <v>263</v>
      </c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</row>
    <row r="305" spans="1:41" ht="14.25" customHeight="1">
      <c r="A305" s="21" t="s">
        <v>716</v>
      </c>
      <c r="B305" s="21" t="s">
        <v>259</v>
      </c>
      <c r="C305" s="21">
        <v>0</v>
      </c>
      <c r="D305" s="21">
        <v>200</v>
      </c>
      <c r="E305" s="21">
        <v>976</v>
      </c>
      <c r="F305" s="21" t="s">
        <v>260</v>
      </c>
      <c r="G305" s="154">
        <v>9.6597000000000002E-4</v>
      </c>
      <c r="H305" s="154">
        <v>3.5506000000000002E-5</v>
      </c>
      <c r="I305" s="154">
        <v>-8.2193999999999996E-6</v>
      </c>
      <c r="J305" s="154">
        <v>-3.8920000000000002E-7</v>
      </c>
      <c r="K305" s="154">
        <v>9.7419E-4</v>
      </c>
      <c r="L305" s="154">
        <v>3.5895000000000001E-5</v>
      </c>
      <c r="M305" s="155">
        <v>2.11</v>
      </c>
      <c r="N305" s="21">
        <v>0</v>
      </c>
      <c r="O305" s="21">
        <v>0</v>
      </c>
      <c r="P305" s="21">
        <v>0</v>
      </c>
      <c r="Q305" s="21">
        <v>1</v>
      </c>
      <c r="R305" s="21">
        <v>9.7419000000000007E-6</v>
      </c>
      <c r="S305" s="21">
        <v>3.5890000000000002E-7</v>
      </c>
      <c r="T305" s="21">
        <v>3</v>
      </c>
      <c r="U305" s="21">
        <v>0</v>
      </c>
      <c r="V305" s="21">
        <v>0</v>
      </c>
      <c r="W305" s="156" t="s">
        <v>718</v>
      </c>
      <c r="X305" s="21" t="s">
        <v>534</v>
      </c>
      <c r="Y305" s="21" t="s">
        <v>263</v>
      </c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</row>
    <row r="306" spans="1:41" ht="14.25" customHeight="1">
      <c r="A306" s="21" t="s">
        <v>719</v>
      </c>
      <c r="B306" s="21" t="s">
        <v>259</v>
      </c>
      <c r="C306" s="21">
        <v>0</v>
      </c>
      <c r="D306" s="21">
        <v>200</v>
      </c>
      <c r="E306" s="21">
        <v>976</v>
      </c>
      <c r="F306" s="21" t="s">
        <v>260</v>
      </c>
      <c r="G306" s="154">
        <v>9.3576E-4</v>
      </c>
      <c r="H306" s="154">
        <v>2.9726E-5</v>
      </c>
      <c r="I306" s="154">
        <v>-8.2193999999999996E-6</v>
      </c>
      <c r="J306" s="154">
        <v>-3.8920000000000002E-7</v>
      </c>
      <c r="K306" s="154">
        <v>9.4397999999999997E-4</v>
      </c>
      <c r="L306" s="154">
        <v>3.0116000000000001E-5</v>
      </c>
      <c r="M306" s="155">
        <v>1.83</v>
      </c>
      <c r="N306" s="21">
        <v>0</v>
      </c>
      <c r="O306" s="21">
        <v>0</v>
      </c>
      <c r="P306" s="21">
        <v>0</v>
      </c>
      <c r="Q306" s="21">
        <v>1</v>
      </c>
      <c r="R306" s="21">
        <v>9.4398000000000007E-6</v>
      </c>
      <c r="S306" s="21">
        <v>3.0120000000000002E-7</v>
      </c>
      <c r="T306" s="21">
        <v>3</v>
      </c>
      <c r="U306" s="21">
        <v>0</v>
      </c>
      <c r="V306" s="21">
        <v>0</v>
      </c>
      <c r="W306" s="156" t="s">
        <v>720</v>
      </c>
      <c r="X306" s="21" t="s">
        <v>534</v>
      </c>
      <c r="Y306" s="21" t="s">
        <v>263</v>
      </c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</row>
    <row r="307" spans="1:41" ht="14.25" customHeight="1">
      <c r="A307" s="21" t="s">
        <v>719</v>
      </c>
      <c r="B307" s="21" t="s">
        <v>259</v>
      </c>
      <c r="C307" s="21">
        <v>0</v>
      </c>
      <c r="D307" s="21">
        <v>200</v>
      </c>
      <c r="E307" s="21">
        <v>976</v>
      </c>
      <c r="F307" s="21" t="s">
        <v>260</v>
      </c>
      <c r="G307" s="154">
        <v>9.3597000000000005E-4</v>
      </c>
      <c r="H307" s="154">
        <v>2.9954000000000002E-5</v>
      </c>
      <c r="I307" s="154">
        <v>-8.2193999999999996E-6</v>
      </c>
      <c r="J307" s="154">
        <v>-3.8920000000000002E-7</v>
      </c>
      <c r="K307" s="154">
        <v>9.4417999999999998E-4</v>
      </c>
      <c r="L307" s="154">
        <v>3.0343000000000001E-5</v>
      </c>
      <c r="M307" s="155">
        <v>1.84</v>
      </c>
      <c r="N307" s="21">
        <v>0</v>
      </c>
      <c r="O307" s="21">
        <v>0</v>
      </c>
      <c r="P307" s="21">
        <v>0</v>
      </c>
      <c r="Q307" s="21">
        <v>1</v>
      </c>
      <c r="R307" s="21">
        <v>9.4418E-6</v>
      </c>
      <c r="S307" s="21">
        <v>3.0339999999999998E-7</v>
      </c>
      <c r="T307" s="21">
        <v>3</v>
      </c>
      <c r="U307" s="21">
        <v>0</v>
      </c>
      <c r="V307" s="21">
        <v>0</v>
      </c>
      <c r="W307" s="156" t="s">
        <v>721</v>
      </c>
      <c r="X307" s="21" t="s">
        <v>534</v>
      </c>
      <c r="Y307" s="21" t="s">
        <v>263</v>
      </c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</row>
    <row r="308" spans="1:41" ht="14.25" customHeight="1">
      <c r="A308" s="21" t="s">
        <v>722</v>
      </c>
      <c r="B308" s="21" t="s">
        <v>259</v>
      </c>
      <c r="C308" s="21">
        <v>0</v>
      </c>
      <c r="D308" s="21">
        <v>200</v>
      </c>
      <c r="E308" s="21">
        <v>976</v>
      </c>
      <c r="F308" s="21" t="s">
        <v>260</v>
      </c>
      <c r="G308" s="154">
        <v>3.6253000000000001E-4</v>
      </c>
      <c r="H308" s="154">
        <v>1.2867999999999999E-5</v>
      </c>
      <c r="I308" s="154">
        <v>-8.2193999999999996E-6</v>
      </c>
      <c r="J308" s="154">
        <v>-3.8920000000000002E-7</v>
      </c>
      <c r="K308" s="154">
        <v>3.7074999999999999E-4</v>
      </c>
      <c r="L308" s="154">
        <v>1.3257E-5</v>
      </c>
      <c r="M308" s="155">
        <v>2.0499999999999998</v>
      </c>
      <c r="N308" s="21">
        <v>0</v>
      </c>
      <c r="O308" s="21">
        <v>0</v>
      </c>
      <c r="P308" s="21">
        <v>0</v>
      </c>
      <c r="Q308" s="21">
        <v>1</v>
      </c>
      <c r="R308" s="21">
        <v>3.7075000000000001E-6</v>
      </c>
      <c r="S308" s="21">
        <v>1.3260000000000001E-7</v>
      </c>
      <c r="T308" s="21">
        <v>3</v>
      </c>
      <c r="U308" s="21">
        <v>0</v>
      </c>
      <c r="V308" s="21">
        <v>0</v>
      </c>
      <c r="W308" s="156" t="s">
        <v>723</v>
      </c>
      <c r="X308" s="21" t="s">
        <v>534</v>
      </c>
      <c r="Y308" s="21" t="s">
        <v>263</v>
      </c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</row>
    <row r="309" spans="1:41" ht="14.25" customHeight="1">
      <c r="A309" s="21" t="s">
        <v>722</v>
      </c>
      <c r="B309" s="21" t="s">
        <v>259</v>
      </c>
      <c r="C309" s="21">
        <v>0</v>
      </c>
      <c r="D309" s="21">
        <v>200</v>
      </c>
      <c r="E309" s="21">
        <v>976</v>
      </c>
      <c r="F309" s="21" t="s">
        <v>260</v>
      </c>
      <c r="G309" s="154">
        <v>3.6237999999999998E-4</v>
      </c>
      <c r="H309" s="154">
        <v>1.2948E-5</v>
      </c>
      <c r="I309" s="154">
        <v>-8.2193999999999996E-6</v>
      </c>
      <c r="J309" s="154">
        <v>-3.8920000000000002E-7</v>
      </c>
      <c r="K309" s="154">
        <v>3.7060000000000001E-4</v>
      </c>
      <c r="L309" s="154">
        <v>1.3337E-5</v>
      </c>
      <c r="M309" s="155">
        <v>2.06</v>
      </c>
      <c r="N309" s="21">
        <v>0</v>
      </c>
      <c r="O309" s="21">
        <v>0</v>
      </c>
      <c r="P309" s="21">
        <v>0</v>
      </c>
      <c r="Q309" s="21">
        <v>1</v>
      </c>
      <c r="R309" s="21">
        <v>3.7060000000000002E-6</v>
      </c>
      <c r="S309" s="21">
        <v>1.3339999999999999E-7</v>
      </c>
      <c r="T309" s="21">
        <v>3</v>
      </c>
      <c r="U309" s="21">
        <v>0</v>
      </c>
      <c r="V309" s="21">
        <v>0</v>
      </c>
      <c r="W309" s="156" t="s">
        <v>724</v>
      </c>
      <c r="X309" s="21" t="s">
        <v>534</v>
      </c>
      <c r="Y309" s="21" t="s">
        <v>263</v>
      </c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</row>
    <row r="310" spans="1:41" ht="14.25" customHeight="1">
      <c r="A310" s="21" t="s">
        <v>725</v>
      </c>
      <c r="B310" s="21" t="s">
        <v>259</v>
      </c>
      <c r="C310" s="21">
        <v>0</v>
      </c>
      <c r="D310" s="21">
        <v>200</v>
      </c>
      <c r="E310" s="21">
        <v>976</v>
      </c>
      <c r="F310" s="21" t="s">
        <v>260</v>
      </c>
      <c r="G310" s="154">
        <v>4.4998E-4</v>
      </c>
      <c r="H310" s="154">
        <v>1.4980000000000001E-5</v>
      </c>
      <c r="I310" s="154">
        <v>-8.2193999999999996E-6</v>
      </c>
      <c r="J310" s="154">
        <v>-3.8920000000000002E-7</v>
      </c>
      <c r="K310" s="154">
        <v>4.5820000000000002E-4</v>
      </c>
      <c r="L310" s="154">
        <v>1.5369000000000001E-5</v>
      </c>
      <c r="M310" s="155">
        <v>1.92</v>
      </c>
      <c r="N310" s="21">
        <v>0</v>
      </c>
      <c r="O310" s="21">
        <v>0</v>
      </c>
      <c r="P310" s="21">
        <v>0</v>
      </c>
      <c r="Q310" s="21">
        <v>1</v>
      </c>
      <c r="R310" s="21">
        <v>4.5820000000000003E-6</v>
      </c>
      <c r="S310" s="21">
        <v>1.5370000000000001E-7</v>
      </c>
      <c r="T310" s="21">
        <v>3</v>
      </c>
      <c r="U310" s="21">
        <v>0</v>
      </c>
      <c r="V310" s="21">
        <v>0</v>
      </c>
      <c r="W310" s="156" t="s">
        <v>726</v>
      </c>
      <c r="X310" s="21" t="s">
        <v>534</v>
      </c>
      <c r="Y310" s="21" t="s">
        <v>263</v>
      </c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</row>
    <row r="311" spans="1:41" ht="14.25" customHeight="1">
      <c r="A311" s="21" t="s">
        <v>725</v>
      </c>
      <c r="B311" s="21" t="s">
        <v>259</v>
      </c>
      <c r="C311" s="21">
        <v>0</v>
      </c>
      <c r="D311" s="21">
        <v>200</v>
      </c>
      <c r="E311" s="21">
        <v>976</v>
      </c>
      <c r="F311" s="21" t="s">
        <v>260</v>
      </c>
      <c r="G311" s="154">
        <v>4.4987E-4</v>
      </c>
      <c r="H311" s="154">
        <v>1.5174000000000001E-5</v>
      </c>
      <c r="I311" s="154">
        <v>-8.2193999999999996E-6</v>
      </c>
      <c r="J311" s="154">
        <v>-3.8920000000000002E-7</v>
      </c>
      <c r="K311" s="154">
        <v>4.5807999999999998E-4</v>
      </c>
      <c r="L311" s="154">
        <v>1.5563E-5</v>
      </c>
      <c r="M311" s="155">
        <v>1.95</v>
      </c>
      <c r="N311" s="21">
        <v>0</v>
      </c>
      <c r="O311" s="21">
        <v>0</v>
      </c>
      <c r="P311" s="21">
        <v>0</v>
      </c>
      <c r="Q311" s="21">
        <v>1</v>
      </c>
      <c r="R311" s="21">
        <v>4.5808000000000003E-6</v>
      </c>
      <c r="S311" s="21">
        <v>1.5559999999999999E-7</v>
      </c>
      <c r="T311" s="21">
        <v>3</v>
      </c>
      <c r="U311" s="21">
        <v>0</v>
      </c>
      <c r="V311" s="21">
        <v>0</v>
      </c>
      <c r="W311" s="156" t="s">
        <v>727</v>
      </c>
      <c r="X311" s="21" t="s">
        <v>534</v>
      </c>
      <c r="Y311" s="21" t="s">
        <v>263</v>
      </c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</row>
    <row r="312" spans="1:41" ht="14.25" customHeight="1">
      <c r="A312" s="21" t="s">
        <v>728</v>
      </c>
      <c r="B312" s="21" t="s">
        <v>259</v>
      </c>
      <c r="C312" s="21">
        <v>0</v>
      </c>
      <c r="D312" s="21">
        <v>200</v>
      </c>
      <c r="E312" s="21">
        <v>976</v>
      </c>
      <c r="F312" s="21" t="s">
        <v>260</v>
      </c>
      <c r="G312" s="154">
        <v>5.1601999999999996E-4</v>
      </c>
      <c r="H312" s="154">
        <v>1.6529E-5</v>
      </c>
      <c r="I312" s="154">
        <v>-8.2193999999999996E-6</v>
      </c>
      <c r="J312" s="154">
        <v>-3.8920000000000002E-7</v>
      </c>
      <c r="K312" s="154">
        <v>5.2422999999999999E-4</v>
      </c>
      <c r="L312" s="154">
        <v>1.6918E-5</v>
      </c>
      <c r="M312" s="155">
        <v>1.85</v>
      </c>
      <c r="N312" s="21">
        <v>0</v>
      </c>
      <c r="O312" s="21">
        <v>0</v>
      </c>
      <c r="P312" s="21">
        <v>0</v>
      </c>
      <c r="Q312" s="21">
        <v>1</v>
      </c>
      <c r="R312" s="21">
        <v>5.2422999999999998E-6</v>
      </c>
      <c r="S312" s="21">
        <v>1.6920000000000001E-7</v>
      </c>
      <c r="T312" s="21">
        <v>3</v>
      </c>
      <c r="U312" s="21">
        <v>0</v>
      </c>
      <c r="V312" s="21">
        <v>0</v>
      </c>
      <c r="W312" s="156" t="s">
        <v>729</v>
      </c>
      <c r="X312" s="21" t="s">
        <v>534</v>
      </c>
      <c r="Y312" s="21" t="s">
        <v>263</v>
      </c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</row>
    <row r="313" spans="1:41" ht="14.25" customHeight="1">
      <c r="A313" s="21" t="s">
        <v>728</v>
      </c>
      <c r="B313" s="21" t="s">
        <v>259</v>
      </c>
      <c r="C313" s="21">
        <v>0</v>
      </c>
      <c r="D313" s="21">
        <v>200</v>
      </c>
      <c r="E313" s="21">
        <v>976</v>
      </c>
      <c r="F313" s="21" t="s">
        <v>260</v>
      </c>
      <c r="G313" s="154">
        <v>5.1617999999999998E-4</v>
      </c>
      <c r="H313" s="154">
        <v>1.6634999999999999E-5</v>
      </c>
      <c r="I313" s="154">
        <v>-8.2193999999999996E-6</v>
      </c>
      <c r="J313" s="154">
        <v>-3.8920000000000002E-7</v>
      </c>
      <c r="K313" s="154">
        <v>5.2439999999999995E-4</v>
      </c>
      <c r="L313" s="154">
        <v>1.7024000000000002E-5</v>
      </c>
      <c r="M313" s="155">
        <v>1.86</v>
      </c>
      <c r="N313" s="21">
        <v>0</v>
      </c>
      <c r="O313" s="21">
        <v>0</v>
      </c>
      <c r="P313" s="21">
        <v>0</v>
      </c>
      <c r="Q313" s="21">
        <v>1</v>
      </c>
      <c r="R313" s="21">
        <v>5.2440000000000001E-6</v>
      </c>
      <c r="S313" s="21">
        <v>1.702E-7</v>
      </c>
      <c r="T313" s="21">
        <v>3</v>
      </c>
      <c r="U313" s="21">
        <v>0</v>
      </c>
      <c r="V313" s="21">
        <v>0</v>
      </c>
      <c r="W313" s="156" t="s">
        <v>730</v>
      </c>
      <c r="X313" s="21" t="s">
        <v>534</v>
      </c>
      <c r="Y313" s="21" t="s">
        <v>263</v>
      </c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</row>
    <row r="314" spans="1:41" ht="14.25" customHeight="1">
      <c r="A314" s="21" t="s">
        <v>731</v>
      </c>
      <c r="B314" s="21" t="s">
        <v>259</v>
      </c>
      <c r="C314" s="21">
        <v>0</v>
      </c>
      <c r="D314" s="21">
        <v>200</v>
      </c>
      <c r="E314" s="21">
        <v>976</v>
      </c>
      <c r="F314" s="21" t="s">
        <v>260</v>
      </c>
      <c r="G314" s="154">
        <v>5.6307000000000004E-4</v>
      </c>
      <c r="H314" s="154">
        <v>2.0482000000000001E-5</v>
      </c>
      <c r="I314" s="154">
        <v>-8.2193999999999996E-6</v>
      </c>
      <c r="J314" s="154">
        <v>-3.8920000000000002E-7</v>
      </c>
      <c r="K314" s="154">
        <v>5.7127999999999996E-4</v>
      </c>
      <c r="L314" s="154">
        <v>2.0871000000000001E-5</v>
      </c>
      <c r="M314" s="155">
        <v>2.09</v>
      </c>
      <c r="N314" s="21">
        <v>0</v>
      </c>
      <c r="O314" s="21">
        <v>0</v>
      </c>
      <c r="P314" s="21">
        <v>0</v>
      </c>
      <c r="Q314" s="21">
        <v>1</v>
      </c>
      <c r="R314" s="21">
        <v>5.7127999999999998E-6</v>
      </c>
      <c r="S314" s="21">
        <v>2.0870000000000001E-7</v>
      </c>
      <c r="T314" s="21">
        <v>3</v>
      </c>
      <c r="U314" s="21">
        <v>0</v>
      </c>
      <c r="V314" s="21">
        <v>0</v>
      </c>
      <c r="W314" s="156" t="s">
        <v>732</v>
      </c>
      <c r="X314" s="21" t="s">
        <v>534</v>
      </c>
      <c r="Y314" s="21" t="s">
        <v>263</v>
      </c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</row>
    <row r="315" spans="1:41" ht="14.25" customHeight="1">
      <c r="A315" s="21" t="s">
        <v>731</v>
      </c>
      <c r="B315" s="21" t="s">
        <v>259</v>
      </c>
      <c r="C315" s="21">
        <v>0</v>
      </c>
      <c r="D315" s="21">
        <v>200</v>
      </c>
      <c r="E315" s="21">
        <v>976</v>
      </c>
      <c r="F315" s="21" t="s">
        <v>260</v>
      </c>
      <c r="G315" s="154">
        <v>5.6309999999999997E-4</v>
      </c>
      <c r="H315" s="154">
        <v>2.0438E-5</v>
      </c>
      <c r="I315" s="154">
        <v>-8.2193999999999996E-6</v>
      </c>
      <c r="J315" s="154">
        <v>-3.8920000000000002E-7</v>
      </c>
      <c r="K315" s="154">
        <v>5.7132000000000005E-4</v>
      </c>
      <c r="L315" s="154">
        <v>2.0826999999999999E-5</v>
      </c>
      <c r="M315" s="155">
        <v>2.09</v>
      </c>
      <c r="N315" s="21">
        <v>0</v>
      </c>
      <c r="O315" s="21">
        <v>0</v>
      </c>
      <c r="P315" s="21">
        <v>0</v>
      </c>
      <c r="Q315" s="21">
        <v>1</v>
      </c>
      <c r="R315" s="21">
        <v>5.7131999999999998E-6</v>
      </c>
      <c r="S315" s="21">
        <v>2.0830000000000001E-7</v>
      </c>
      <c r="T315" s="21">
        <v>3</v>
      </c>
      <c r="U315" s="21">
        <v>0</v>
      </c>
      <c r="V315" s="21">
        <v>0</v>
      </c>
      <c r="W315" s="156" t="s">
        <v>733</v>
      </c>
      <c r="X315" s="21" t="s">
        <v>534</v>
      </c>
      <c r="Y315" s="21" t="s">
        <v>263</v>
      </c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</row>
    <row r="316" spans="1:41" ht="14.25" customHeight="1">
      <c r="A316" s="21" t="s">
        <v>734</v>
      </c>
      <c r="B316" s="21" t="s">
        <v>259</v>
      </c>
      <c r="C316" s="21">
        <v>0</v>
      </c>
      <c r="D316" s="21">
        <v>200</v>
      </c>
      <c r="E316" s="21">
        <v>976</v>
      </c>
      <c r="F316" s="21" t="s">
        <v>260</v>
      </c>
      <c r="G316" s="154">
        <v>1.0046E-3</v>
      </c>
      <c r="H316" s="154">
        <v>4.1900000000000002E-5</v>
      </c>
      <c r="I316" s="154">
        <v>-8.2193999999999996E-6</v>
      </c>
      <c r="J316" s="154">
        <v>-3.8920000000000002E-7</v>
      </c>
      <c r="K316" s="154">
        <v>1.0127999999999999E-3</v>
      </c>
      <c r="L316" s="154">
        <v>4.2200000000000003E-5</v>
      </c>
      <c r="M316" s="155">
        <v>2.39</v>
      </c>
      <c r="N316" s="21">
        <v>0</v>
      </c>
      <c r="O316" s="21">
        <v>0</v>
      </c>
      <c r="P316" s="21">
        <v>0</v>
      </c>
      <c r="Q316" s="21">
        <v>1</v>
      </c>
      <c r="R316" s="21">
        <v>1.0128E-5</v>
      </c>
      <c r="S316" s="21">
        <v>4.2249999999999998E-7</v>
      </c>
      <c r="T316" s="21">
        <v>3</v>
      </c>
      <c r="U316" s="21">
        <v>0</v>
      </c>
      <c r="V316" s="21">
        <v>0</v>
      </c>
      <c r="W316" s="156" t="s">
        <v>735</v>
      </c>
      <c r="X316" s="21" t="s">
        <v>534</v>
      </c>
      <c r="Y316" s="21" t="s">
        <v>263</v>
      </c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</row>
    <row r="317" spans="1:41" ht="14.25" customHeight="1">
      <c r="A317" s="21" t="s">
        <v>734</v>
      </c>
      <c r="B317" s="21" t="s">
        <v>259</v>
      </c>
      <c r="C317" s="21">
        <v>0</v>
      </c>
      <c r="D317" s="21">
        <v>200</v>
      </c>
      <c r="E317" s="21">
        <v>976</v>
      </c>
      <c r="F317" s="21" t="s">
        <v>260</v>
      </c>
      <c r="G317" s="154">
        <v>1.0043999999999999E-3</v>
      </c>
      <c r="H317" s="154">
        <v>4.1300000000000001E-5</v>
      </c>
      <c r="I317" s="154">
        <v>-8.2193999999999996E-6</v>
      </c>
      <c r="J317" s="154">
        <v>-3.8920000000000002E-7</v>
      </c>
      <c r="K317" s="154">
        <v>1.0126E-3</v>
      </c>
      <c r="L317" s="154">
        <v>4.1699999999999997E-5</v>
      </c>
      <c r="M317" s="155">
        <v>2.36</v>
      </c>
      <c r="N317" s="21">
        <v>0</v>
      </c>
      <c r="O317" s="21">
        <v>0</v>
      </c>
      <c r="P317" s="21">
        <v>0</v>
      </c>
      <c r="Q317" s="21">
        <v>1</v>
      </c>
      <c r="R317" s="21">
        <v>1.0125999999999999E-5</v>
      </c>
      <c r="S317" s="21">
        <v>4.1730000000000001E-7</v>
      </c>
      <c r="T317" s="21">
        <v>3</v>
      </c>
      <c r="U317" s="21">
        <v>0</v>
      </c>
      <c r="V317" s="21">
        <v>0</v>
      </c>
      <c r="W317" s="156" t="s">
        <v>736</v>
      </c>
      <c r="X317" s="21" t="s">
        <v>534</v>
      </c>
      <c r="Y317" s="21" t="s">
        <v>263</v>
      </c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</row>
    <row r="318" spans="1:41" ht="14.25" customHeight="1">
      <c r="A318" s="21" t="s">
        <v>737</v>
      </c>
      <c r="B318" s="21" t="s">
        <v>259</v>
      </c>
      <c r="C318" s="21">
        <v>0</v>
      </c>
      <c r="D318" s="21">
        <v>200</v>
      </c>
      <c r="E318" s="21">
        <v>976</v>
      </c>
      <c r="F318" s="21" t="s">
        <v>260</v>
      </c>
      <c r="G318" s="154">
        <v>6.7031999999999997E-4</v>
      </c>
      <c r="H318" s="154">
        <v>2.4315E-5</v>
      </c>
      <c r="I318" s="154">
        <v>-8.2193999999999996E-6</v>
      </c>
      <c r="J318" s="154">
        <v>-3.8920000000000002E-7</v>
      </c>
      <c r="K318" s="154">
        <v>6.7854000000000005E-4</v>
      </c>
      <c r="L318" s="154">
        <v>2.4703999999999999E-5</v>
      </c>
      <c r="M318" s="155">
        <v>2.09</v>
      </c>
      <c r="N318" s="21">
        <v>0</v>
      </c>
      <c r="O318" s="21">
        <v>0</v>
      </c>
      <c r="P318" s="21">
        <v>0</v>
      </c>
      <c r="Q318" s="21">
        <v>1</v>
      </c>
      <c r="R318" s="21">
        <v>6.7854000000000003E-6</v>
      </c>
      <c r="S318" s="21">
        <v>2.4699999999999998E-7</v>
      </c>
      <c r="T318" s="21">
        <v>3</v>
      </c>
      <c r="U318" s="21">
        <v>0</v>
      </c>
      <c r="V318" s="21">
        <v>0</v>
      </c>
      <c r="W318" s="156" t="s">
        <v>738</v>
      </c>
      <c r="X318" s="21" t="s">
        <v>534</v>
      </c>
      <c r="Y318" s="21" t="s">
        <v>263</v>
      </c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</row>
    <row r="319" spans="1:41" ht="14.25" customHeight="1">
      <c r="A319" s="21" t="s">
        <v>737</v>
      </c>
      <c r="B319" s="21" t="s">
        <v>259</v>
      </c>
      <c r="C319" s="21">
        <v>0</v>
      </c>
      <c r="D319" s="21">
        <v>200</v>
      </c>
      <c r="E319" s="21">
        <v>976</v>
      </c>
      <c r="F319" s="21" t="s">
        <v>260</v>
      </c>
      <c r="G319" s="154">
        <v>6.7053000000000002E-4</v>
      </c>
      <c r="H319" s="154">
        <v>2.4264999999999999E-5</v>
      </c>
      <c r="I319" s="154">
        <v>-8.2193999999999996E-6</v>
      </c>
      <c r="J319" s="154">
        <v>-3.8920000000000002E-7</v>
      </c>
      <c r="K319" s="154">
        <v>6.7874999999999999E-4</v>
      </c>
      <c r="L319" s="154">
        <v>2.4654000000000001E-5</v>
      </c>
      <c r="M319" s="155">
        <v>2.08</v>
      </c>
      <c r="N319" s="21">
        <v>0</v>
      </c>
      <c r="O319" s="21">
        <v>0</v>
      </c>
      <c r="P319" s="21">
        <v>0</v>
      </c>
      <c r="Q319" s="21">
        <v>1</v>
      </c>
      <c r="R319" s="21">
        <v>6.7874999999999998E-6</v>
      </c>
      <c r="S319" s="21">
        <v>2.4649999999999999E-7</v>
      </c>
      <c r="T319" s="21">
        <v>3</v>
      </c>
      <c r="U319" s="21">
        <v>0</v>
      </c>
      <c r="V319" s="21">
        <v>0</v>
      </c>
      <c r="W319" s="156" t="s">
        <v>739</v>
      </c>
      <c r="X319" s="21" t="s">
        <v>534</v>
      </c>
      <c r="Y319" s="21" t="s">
        <v>263</v>
      </c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</row>
    <row r="320" spans="1:41" ht="14.25" customHeight="1">
      <c r="A320" s="21" t="s">
        <v>740</v>
      </c>
      <c r="B320" s="21" t="s">
        <v>259</v>
      </c>
      <c r="C320" s="21">
        <v>0</v>
      </c>
      <c r="D320" s="21">
        <v>200</v>
      </c>
      <c r="E320" s="21">
        <v>976</v>
      </c>
      <c r="F320" s="21" t="s">
        <v>260</v>
      </c>
      <c r="G320" s="154">
        <v>4.7905000000000002E-4</v>
      </c>
      <c r="H320" s="154">
        <v>1.6475000000000001E-5</v>
      </c>
      <c r="I320" s="154">
        <v>-8.2193999999999996E-6</v>
      </c>
      <c r="J320" s="154">
        <v>-3.8920000000000002E-7</v>
      </c>
      <c r="K320" s="154">
        <v>4.8726999999999999E-4</v>
      </c>
      <c r="L320" s="154">
        <v>1.6864E-5</v>
      </c>
      <c r="M320" s="155">
        <v>1.98</v>
      </c>
      <c r="N320" s="21">
        <v>0</v>
      </c>
      <c r="O320" s="21">
        <v>0</v>
      </c>
      <c r="P320" s="21">
        <v>0</v>
      </c>
      <c r="Q320" s="21">
        <v>1</v>
      </c>
      <c r="R320" s="21">
        <v>4.8727E-6</v>
      </c>
      <c r="S320" s="21">
        <v>1.6859999999999999E-7</v>
      </c>
      <c r="T320" s="21">
        <v>3</v>
      </c>
      <c r="U320" s="21">
        <v>0</v>
      </c>
      <c r="V320" s="21">
        <v>0</v>
      </c>
      <c r="W320" s="156" t="s">
        <v>741</v>
      </c>
      <c r="X320" s="21" t="s">
        <v>534</v>
      </c>
      <c r="Y320" s="21" t="s">
        <v>263</v>
      </c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</row>
    <row r="321" spans="1:41" ht="14.25" customHeight="1">
      <c r="A321" s="21" t="s">
        <v>740</v>
      </c>
      <c r="B321" s="21" t="s">
        <v>259</v>
      </c>
      <c r="C321" s="21">
        <v>0</v>
      </c>
      <c r="D321" s="21">
        <v>200</v>
      </c>
      <c r="E321" s="21">
        <v>976</v>
      </c>
      <c r="F321" s="21" t="s">
        <v>260</v>
      </c>
      <c r="G321" s="154">
        <v>4.7926000000000002E-4</v>
      </c>
      <c r="H321" s="154">
        <v>1.6824999999999999E-5</v>
      </c>
      <c r="I321" s="154">
        <v>-8.2193999999999996E-6</v>
      </c>
      <c r="J321" s="154">
        <v>-3.8920000000000002E-7</v>
      </c>
      <c r="K321" s="154">
        <v>4.8747999999999999E-4</v>
      </c>
      <c r="L321" s="154">
        <v>1.7215E-5</v>
      </c>
      <c r="M321" s="155">
        <v>2.02</v>
      </c>
      <c r="N321" s="21">
        <v>0</v>
      </c>
      <c r="O321" s="21">
        <v>0</v>
      </c>
      <c r="P321" s="21">
        <v>0</v>
      </c>
      <c r="Q321" s="21">
        <v>1</v>
      </c>
      <c r="R321" s="21">
        <v>4.8748000000000003E-6</v>
      </c>
      <c r="S321" s="21">
        <v>1.7210000000000001E-7</v>
      </c>
      <c r="T321" s="21">
        <v>3</v>
      </c>
      <c r="U321" s="21">
        <v>0</v>
      </c>
      <c r="V321" s="21">
        <v>0</v>
      </c>
      <c r="W321" s="156" t="s">
        <v>742</v>
      </c>
      <c r="X321" s="21" t="s">
        <v>534</v>
      </c>
      <c r="Y321" s="21" t="s">
        <v>263</v>
      </c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</row>
    <row r="322" spans="1:41" ht="14.25" customHeight="1">
      <c r="A322" s="21" t="s">
        <v>743</v>
      </c>
      <c r="B322" s="21" t="s">
        <v>259</v>
      </c>
      <c r="C322" s="21">
        <v>0</v>
      </c>
      <c r="D322" s="21">
        <v>200</v>
      </c>
      <c r="E322" s="21">
        <v>976</v>
      </c>
      <c r="F322" s="21" t="s">
        <v>260</v>
      </c>
      <c r="G322" s="154">
        <v>5.1371999999999995E-4</v>
      </c>
      <c r="H322" s="154">
        <v>1.6702999999999999E-5</v>
      </c>
      <c r="I322" s="154">
        <v>-8.2193999999999996E-6</v>
      </c>
      <c r="J322" s="154">
        <v>-3.8920000000000002E-7</v>
      </c>
      <c r="K322" s="154">
        <v>5.2194000000000003E-4</v>
      </c>
      <c r="L322" s="154">
        <v>1.7091999999999998E-5</v>
      </c>
      <c r="M322" s="155">
        <v>1.88</v>
      </c>
      <c r="N322" s="21">
        <v>0</v>
      </c>
      <c r="O322" s="21">
        <v>0</v>
      </c>
      <c r="P322" s="21">
        <v>0</v>
      </c>
      <c r="Q322" s="21">
        <v>1</v>
      </c>
      <c r="R322" s="21">
        <v>5.2194000000000004E-6</v>
      </c>
      <c r="S322" s="21">
        <v>1.709E-7</v>
      </c>
      <c r="T322" s="21">
        <v>3</v>
      </c>
      <c r="U322" s="21">
        <v>0</v>
      </c>
      <c r="V322" s="21">
        <v>0</v>
      </c>
      <c r="W322" s="156" t="s">
        <v>744</v>
      </c>
      <c r="X322" s="21" t="s">
        <v>534</v>
      </c>
      <c r="Y322" s="21" t="s">
        <v>263</v>
      </c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</row>
    <row r="323" spans="1:41" ht="14.25" customHeight="1">
      <c r="A323" s="21" t="s">
        <v>743</v>
      </c>
      <c r="B323" s="21" t="s">
        <v>259</v>
      </c>
      <c r="C323" s="21">
        <v>0</v>
      </c>
      <c r="D323" s="21">
        <v>200</v>
      </c>
      <c r="E323" s="21">
        <v>976</v>
      </c>
      <c r="F323" s="21" t="s">
        <v>260</v>
      </c>
      <c r="G323" s="154">
        <v>5.1358000000000003E-4</v>
      </c>
      <c r="H323" s="154">
        <v>1.6722999999999999E-5</v>
      </c>
      <c r="I323" s="154">
        <v>-8.2193999999999996E-6</v>
      </c>
      <c r="J323" s="154">
        <v>-3.8920000000000002E-7</v>
      </c>
      <c r="K323" s="154">
        <v>5.218E-4</v>
      </c>
      <c r="L323" s="154">
        <v>1.7112000000000002E-5</v>
      </c>
      <c r="M323" s="155">
        <v>1.88</v>
      </c>
      <c r="N323" s="21">
        <v>0</v>
      </c>
      <c r="O323" s="21">
        <v>0</v>
      </c>
      <c r="P323" s="21">
        <v>0</v>
      </c>
      <c r="Q323" s="21">
        <v>1</v>
      </c>
      <c r="R323" s="21">
        <v>5.2179999999999998E-6</v>
      </c>
      <c r="S323" s="21">
        <v>1.7109999999999999E-7</v>
      </c>
      <c r="T323" s="21">
        <v>3</v>
      </c>
      <c r="U323" s="21">
        <v>0</v>
      </c>
      <c r="V323" s="21">
        <v>0</v>
      </c>
      <c r="W323" s="156" t="s">
        <v>745</v>
      </c>
      <c r="X323" s="21" t="s">
        <v>534</v>
      </c>
      <c r="Y323" s="21" t="s">
        <v>263</v>
      </c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</row>
    <row r="324" spans="1:41" ht="14.25" customHeight="1">
      <c r="A324" s="21" t="s">
        <v>746</v>
      </c>
      <c r="B324" s="21" t="s">
        <v>259</v>
      </c>
      <c r="C324" s="21">
        <v>0</v>
      </c>
      <c r="D324" s="21">
        <v>200</v>
      </c>
      <c r="E324" s="21">
        <v>976</v>
      </c>
      <c r="F324" s="21" t="s">
        <v>260</v>
      </c>
      <c r="G324" s="154">
        <v>8.9265999999999998E-4</v>
      </c>
      <c r="H324" s="154">
        <v>2.7987000000000002E-5</v>
      </c>
      <c r="I324" s="154">
        <v>-8.2193999999999996E-6</v>
      </c>
      <c r="J324" s="154">
        <v>-3.8920000000000002E-7</v>
      </c>
      <c r="K324" s="154">
        <v>9.0087999999999995E-4</v>
      </c>
      <c r="L324" s="154">
        <v>2.8376000000000001E-5</v>
      </c>
      <c r="M324" s="155">
        <v>1.8</v>
      </c>
      <c r="N324" s="21">
        <v>0</v>
      </c>
      <c r="O324" s="21">
        <v>0</v>
      </c>
      <c r="P324" s="21">
        <v>0</v>
      </c>
      <c r="Q324" s="21">
        <v>1</v>
      </c>
      <c r="R324" s="21">
        <v>9.0087999999999992E-6</v>
      </c>
      <c r="S324" s="21">
        <v>2.8379999999999999E-7</v>
      </c>
      <c r="T324" s="21">
        <v>3</v>
      </c>
      <c r="U324" s="21">
        <v>0</v>
      </c>
      <c r="V324" s="21">
        <v>0</v>
      </c>
      <c r="W324" s="156" t="s">
        <v>747</v>
      </c>
      <c r="X324" s="21" t="s">
        <v>534</v>
      </c>
      <c r="Y324" s="21" t="s">
        <v>263</v>
      </c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</row>
    <row r="325" spans="1:41" ht="14.25" customHeight="1">
      <c r="A325" s="21" t="s">
        <v>746</v>
      </c>
      <c r="B325" s="21" t="s">
        <v>259</v>
      </c>
      <c r="C325" s="21">
        <v>0</v>
      </c>
      <c r="D325" s="21">
        <v>200</v>
      </c>
      <c r="E325" s="21">
        <v>976</v>
      </c>
      <c r="F325" s="21" t="s">
        <v>260</v>
      </c>
      <c r="G325" s="154">
        <v>8.9265000000000004E-4</v>
      </c>
      <c r="H325" s="154">
        <v>2.7929999999999999E-5</v>
      </c>
      <c r="I325" s="154">
        <v>-8.2193999999999996E-6</v>
      </c>
      <c r="J325" s="154">
        <v>-3.8920000000000002E-7</v>
      </c>
      <c r="K325" s="154">
        <v>9.0087000000000001E-4</v>
      </c>
      <c r="L325" s="154">
        <v>2.832E-5</v>
      </c>
      <c r="M325" s="155">
        <v>1.8</v>
      </c>
      <c r="N325" s="21">
        <v>0</v>
      </c>
      <c r="O325" s="21">
        <v>0</v>
      </c>
      <c r="P325" s="21">
        <v>0</v>
      </c>
      <c r="Q325" s="21">
        <v>1</v>
      </c>
      <c r="R325" s="21">
        <v>9.0087000000000007E-6</v>
      </c>
      <c r="S325" s="21">
        <v>2.8319999999999999E-7</v>
      </c>
      <c r="T325" s="21">
        <v>3</v>
      </c>
      <c r="U325" s="21">
        <v>0</v>
      </c>
      <c r="V325" s="21">
        <v>0</v>
      </c>
      <c r="W325" s="156" t="s">
        <v>748</v>
      </c>
      <c r="X325" s="21" t="s">
        <v>534</v>
      </c>
      <c r="Y325" s="21" t="s">
        <v>263</v>
      </c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</row>
    <row r="326" spans="1:41" ht="14.25" customHeight="1">
      <c r="A326" s="21" t="s">
        <v>749</v>
      </c>
      <c r="B326" s="21" t="s">
        <v>259</v>
      </c>
      <c r="C326" s="21">
        <v>0</v>
      </c>
      <c r="D326" s="21">
        <v>200</v>
      </c>
      <c r="E326" s="21">
        <v>976</v>
      </c>
      <c r="F326" s="21" t="s">
        <v>260</v>
      </c>
      <c r="G326" s="154">
        <v>5.7583000000000005E-4</v>
      </c>
      <c r="H326" s="154">
        <v>1.8760999999999999E-5</v>
      </c>
      <c r="I326" s="154">
        <v>-8.2193999999999996E-6</v>
      </c>
      <c r="J326" s="154">
        <v>-3.8920000000000002E-7</v>
      </c>
      <c r="K326" s="154">
        <v>5.8405000000000002E-4</v>
      </c>
      <c r="L326" s="154">
        <v>1.9151E-5</v>
      </c>
      <c r="M326" s="155">
        <v>1.88</v>
      </c>
      <c r="N326" s="21">
        <v>0</v>
      </c>
      <c r="O326" s="21">
        <v>0</v>
      </c>
      <c r="P326" s="21">
        <v>0</v>
      </c>
      <c r="Q326" s="21">
        <v>1</v>
      </c>
      <c r="R326" s="21">
        <v>5.8405000000000002E-6</v>
      </c>
      <c r="S326" s="21">
        <v>1.9149999999999999E-7</v>
      </c>
      <c r="T326" s="21">
        <v>3</v>
      </c>
      <c r="U326" s="21">
        <v>0</v>
      </c>
      <c r="V326" s="21">
        <v>0</v>
      </c>
      <c r="W326" s="156" t="s">
        <v>750</v>
      </c>
      <c r="X326" s="21" t="s">
        <v>534</v>
      </c>
      <c r="Y326" s="21" t="s">
        <v>263</v>
      </c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</row>
    <row r="327" spans="1:41" ht="14.25" customHeight="1">
      <c r="A327" s="21" t="s">
        <v>749</v>
      </c>
      <c r="B327" s="21" t="s">
        <v>259</v>
      </c>
      <c r="C327" s="21">
        <v>0</v>
      </c>
      <c r="D327" s="21">
        <v>200</v>
      </c>
      <c r="E327" s="21">
        <v>976</v>
      </c>
      <c r="F327" s="21" t="s">
        <v>260</v>
      </c>
      <c r="G327" s="154">
        <v>5.7580000000000001E-4</v>
      </c>
      <c r="H327" s="154">
        <v>1.8672E-5</v>
      </c>
      <c r="I327" s="154">
        <v>-8.2193999999999996E-6</v>
      </c>
      <c r="J327" s="154">
        <v>-3.8920000000000002E-7</v>
      </c>
      <c r="K327" s="154">
        <v>5.8401999999999998E-4</v>
      </c>
      <c r="L327" s="154">
        <v>1.9062000000000001E-5</v>
      </c>
      <c r="M327" s="155">
        <v>1.87</v>
      </c>
      <c r="N327" s="21">
        <v>0</v>
      </c>
      <c r="O327" s="21">
        <v>0</v>
      </c>
      <c r="P327" s="21">
        <v>0</v>
      </c>
      <c r="Q327" s="21">
        <v>1</v>
      </c>
      <c r="R327" s="21">
        <v>5.8401999999999996E-6</v>
      </c>
      <c r="S327" s="21">
        <v>1.906E-7</v>
      </c>
      <c r="T327" s="21">
        <v>3</v>
      </c>
      <c r="U327" s="21">
        <v>0</v>
      </c>
      <c r="V327" s="21">
        <v>0</v>
      </c>
      <c r="W327" s="156" t="s">
        <v>751</v>
      </c>
      <c r="X327" s="21" t="s">
        <v>534</v>
      </c>
      <c r="Y327" s="21" t="s">
        <v>263</v>
      </c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</row>
    <row r="328" spans="1:41" ht="14.25" customHeight="1">
      <c r="A328" s="21" t="s">
        <v>752</v>
      </c>
      <c r="B328" s="21" t="s">
        <v>259</v>
      </c>
      <c r="C328" s="21">
        <v>0</v>
      </c>
      <c r="D328" s="21">
        <v>200</v>
      </c>
      <c r="E328" s="21">
        <v>976</v>
      </c>
      <c r="F328" s="21" t="s">
        <v>260</v>
      </c>
      <c r="G328" s="154">
        <v>1.7903000000000001E-3</v>
      </c>
      <c r="H328" s="154">
        <v>5.9599999999999999E-5</v>
      </c>
      <c r="I328" s="154">
        <v>-8.2193999999999996E-6</v>
      </c>
      <c r="J328" s="154">
        <v>-3.8920000000000002E-7</v>
      </c>
      <c r="K328" s="154">
        <v>1.7985E-3</v>
      </c>
      <c r="L328" s="154">
        <v>6.0000000000000002E-5</v>
      </c>
      <c r="M328" s="155">
        <v>1.91</v>
      </c>
      <c r="N328" s="21">
        <v>0</v>
      </c>
      <c r="O328" s="21">
        <v>0</v>
      </c>
      <c r="P328" s="21">
        <v>0</v>
      </c>
      <c r="Q328" s="21">
        <v>1</v>
      </c>
      <c r="R328" s="21">
        <v>1.7985000000000001E-5</v>
      </c>
      <c r="S328" s="21">
        <v>5.9989999999999997E-7</v>
      </c>
      <c r="T328" s="21">
        <v>3</v>
      </c>
      <c r="U328" s="21">
        <v>0</v>
      </c>
      <c r="V328" s="21">
        <v>0</v>
      </c>
      <c r="W328" s="156" t="s">
        <v>753</v>
      </c>
      <c r="X328" s="21" t="s">
        <v>534</v>
      </c>
      <c r="Y328" s="21" t="s">
        <v>263</v>
      </c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</row>
    <row r="329" spans="1:41" ht="14.25" customHeight="1">
      <c r="A329" s="21" t="s">
        <v>752</v>
      </c>
      <c r="B329" s="21" t="s">
        <v>259</v>
      </c>
      <c r="C329" s="21">
        <v>0</v>
      </c>
      <c r="D329" s="21">
        <v>200</v>
      </c>
      <c r="E329" s="21">
        <v>976</v>
      </c>
      <c r="F329" s="21" t="s">
        <v>260</v>
      </c>
      <c r="G329" s="154">
        <v>1.7899000000000001E-3</v>
      </c>
      <c r="H329" s="154">
        <v>5.9799999999999997E-5</v>
      </c>
      <c r="I329" s="154">
        <v>-8.2193999999999996E-6</v>
      </c>
      <c r="J329" s="154">
        <v>-3.8920000000000002E-7</v>
      </c>
      <c r="K329" s="154">
        <v>1.7981E-3</v>
      </c>
      <c r="L329" s="154">
        <v>6.02E-5</v>
      </c>
      <c r="M329" s="155">
        <v>1.92</v>
      </c>
      <c r="N329" s="21">
        <v>0</v>
      </c>
      <c r="O329" s="21">
        <v>0</v>
      </c>
      <c r="P329" s="21">
        <v>0</v>
      </c>
      <c r="Q329" s="21">
        <v>1</v>
      </c>
      <c r="R329" s="21">
        <v>1.7980999999999999E-5</v>
      </c>
      <c r="S329" s="21">
        <v>6.0149999999999998E-7</v>
      </c>
      <c r="T329" s="21">
        <v>3</v>
      </c>
      <c r="U329" s="21">
        <v>0</v>
      </c>
      <c r="V329" s="21">
        <v>0</v>
      </c>
      <c r="W329" s="156" t="s">
        <v>754</v>
      </c>
      <c r="X329" s="21" t="s">
        <v>534</v>
      </c>
      <c r="Y329" s="21" t="s">
        <v>263</v>
      </c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</row>
    <row r="330" spans="1:41" ht="14.25" customHeight="1">
      <c r="A330" s="21" t="s">
        <v>755</v>
      </c>
      <c r="B330" s="21" t="s">
        <v>259</v>
      </c>
      <c r="C330" s="21">
        <v>0</v>
      </c>
      <c r="D330" s="21">
        <v>200</v>
      </c>
      <c r="E330" s="21">
        <v>976</v>
      </c>
      <c r="F330" s="21" t="s">
        <v>260</v>
      </c>
      <c r="G330" s="154">
        <v>9.3229999999999995E-4</v>
      </c>
      <c r="H330" s="154">
        <v>2.9343E-5</v>
      </c>
      <c r="I330" s="154">
        <v>-8.2193999999999996E-6</v>
      </c>
      <c r="J330" s="154">
        <v>-3.8920000000000002E-7</v>
      </c>
      <c r="K330" s="154">
        <v>9.4052000000000003E-4</v>
      </c>
      <c r="L330" s="154">
        <v>2.9731999999999999E-5</v>
      </c>
      <c r="M330" s="155">
        <v>1.81</v>
      </c>
      <c r="N330" s="21">
        <v>0</v>
      </c>
      <c r="O330" s="21">
        <v>0</v>
      </c>
      <c r="P330" s="21">
        <v>0</v>
      </c>
      <c r="Q330" s="21">
        <v>1</v>
      </c>
      <c r="R330" s="21">
        <v>9.4051999999999993E-6</v>
      </c>
      <c r="S330" s="21">
        <v>2.973E-7</v>
      </c>
      <c r="T330" s="21">
        <v>3</v>
      </c>
      <c r="U330" s="21">
        <v>0</v>
      </c>
      <c r="V330" s="21">
        <v>0</v>
      </c>
      <c r="W330" s="156" t="s">
        <v>756</v>
      </c>
      <c r="X330" s="21" t="s">
        <v>534</v>
      </c>
      <c r="Y330" s="21" t="s">
        <v>263</v>
      </c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</row>
    <row r="331" spans="1:41" ht="14.25" customHeight="1">
      <c r="A331" s="21" t="s">
        <v>755</v>
      </c>
      <c r="B331" s="21" t="s">
        <v>259</v>
      </c>
      <c r="C331" s="21">
        <v>0</v>
      </c>
      <c r="D331" s="21">
        <v>200</v>
      </c>
      <c r="E331" s="21">
        <v>976</v>
      </c>
      <c r="F331" s="21" t="s">
        <v>260</v>
      </c>
      <c r="G331" s="154">
        <v>9.3221000000000005E-4</v>
      </c>
      <c r="H331" s="154">
        <v>2.9352E-5</v>
      </c>
      <c r="I331" s="154">
        <v>-8.2193999999999996E-6</v>
      </c>
      <c r="J331" s="154">
        <v>-3.8920000000000002E-7</v>
      </c>
      <c r="K331" s="154">
        <v>9.4043000000000002E-4</v>
      </c>
      <c r="L331" s="154">
        <v>2.9740999999999999E-5</v>
      </c>
      <c r="M331" s="155">
        <v>1.81</v>
      </c>
      <c r="N331" s="21">
        <v>0</v>
      </c>
      <c r="O331" s="21">
        <v>0</v>
      </c>
      <c r="P331" s="21">
        <v>0</v>
      </c>
      <c r="Q331" s="21">
        <v>1</v>
      </c>
      <c r="R331" s="21">
        <v>9.4043000000000007E-6</v>
      </c>
      <c r="S331" s="21">
        <v>2.974E-7</v>
      </c>
      <c r="T331" s="21">
        <v>3</v>
      </c>
      <c r="U331" s="21">
        <v>0</v>
      </c>
      <c r="V331" s="21">
        <v>0</v>
      </c>
      <c r="W331" s="156" t="s">
        <v>757</v>
      </c>
      <c r="X331" s="21" t="s">
        <v>534</v>
      </c>
      <c r="Y331" s="21" t="s">
        <v>263</v>
      </c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</row>
    <row r="332" spans="1:41" ht="14.25" customHeight="1">
      <c r="A332" s="21" t="s">
        <v>758</v>
      </c>
      <c r="B332" s="21" t="s">
        <v>259</v>
      </c>
      <c r="C332" s="21">
        <v>0</v>
      </c>
      <c r="D332" s="21">
        <v>200</v>
      </c>
      <c r="E332" s="21">
        <v>976</v>
      </c>
      <c r="F332" s="21" t="s">
        <v>260</v>
      </c>
      <c r="G332" s="154">
        <v>4.4555000000000002E-4</v>
      </c>
      <c r="H332" s="154">
        <v>1.5036E-5</v>
      </c>
      <c r="I332" s="154">
        <v>-8.2193999999999996E-6</v>
      </c>
      <c r="J332" s="154">
        <v>-3.8920000000000002E-7</v>
      </c>
      <c r="K332" s="154">
        <v>4.5376999999999999E-4</v>
      </c>
      <c r="L332" s="154">
        <v>1.5424999999999999E-5</v>
      </c>
      <c r="M332" s="155">
        <v>1.95</v>
      </c>
      <c r="N332" s="21">
        <v>0</v>
      </c>
      <c r="O332" s="21">
        <v>0</v>
      </c>
      <c r="P332" s="21">
        <v>0</v>
      </c>
      <c r="Q332" s="21">
        <v>1</v>
      </c>
      <c r="R332" s="21">
        <v>4.5376999999999998E-6</v>
      </c>
      <c r="S332" s="21">
        <v>1.5419999999999999E-7</v>
      </c>
      <c r="T332" s="21">
        <v>3</v>
      </c>
      <c r="U332" s="21">
        <v>0</v>
      </c>
      <c r="V332" s="21">
        <v>0</v>
      </c>
      <c r="W332" s="156" t="s">
        <v>759</v>
      </c>
      <c r="X332" s="21" t="s">
        <v>534</v>
      </c>
      <c r="Y332" s="21" t="s">
        <v>263</v>
      </c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</row>
    <row r="333" spans="1:41" ht="14.25" customHeight="1">
      <c r="A333" s="21" t="s">
        <v>758</v>
      </c>
      <c r="B333" s="21" t="s">
        <v>259</v>
      </c>
      <c r="C333" s="21">
        <v>0</v>
      </c>
      <c r="D333" s="21">
        <v>200</v>
      </c>
      <c r="E333" s="21">
        <v>976</v>
      </c>
      <c r="F333" s="21" t="s">
        <v>260</v>
      </c>
      <c r="G333" s="154">
        <v>4.4557E-4</v>
      </c>
      <c r="H333" s="154">
        <v>1.4911E-5</v>
      </c>
      <c r="I333" s="154">
        <v>-8.2193999999999996E-6</v>
      </c>
      <c r="J333" s="154">
        <v>-3.8920000000000002E-7</v>
      </c>
      <c r="K333" s="154">
        <v>4.5378999999999998E-4</v>
      </c>
      <c r="L333" s="154">
        <v>1.5299999999999999E-5</v>
      </c>
      <c r="M333" s="155">
        <v>1.93</v>
      </c>
      <c r="N333" s="21">
        <v>0</v>
      </c>
      <c r="O333" s="21">
        <v>0</v>
      </c>
      <c r="P333" s="21">
        <v>0</v>
      </c>
      <c r="Q333" s="21">
        <v>1</v>
      </c>
      <c r="R333" s="21">
        <v>4.5379000000000002E-6</v>
      </c>
      <c r="S333" s="21">
        <v>1.5300000000000001E-7</v>
      </c>
      <c r="T333" s="21">
        <v>3</v>
      </c>
      <c r="U333" s="21">
        <v>0</v>
      </c>
      <c r="V333" s="21">
        <v>0</v>
      </c>
      <c r="W333" s="156" t="s">
        <v>760</v>
      </c>
      <c r="X333" s="21" t="s">
        <v>534</v>
      </c>
      <c r="Y333" s="21" t="s">
        <v>263</v>
      </c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</row>
    <row r="334" spans="1:41" ht="14.25" customHeight="1">
      <c r="A334" s="21" t="s">
        <v>761</v>
      </c>
      <c r="B334" s="21" t="s">
        <v>259</v>
      </c>
      <c r="C334" s="21">
        <v>0</v>
      </c>
      <c r="D334" s="21">
        <v>200</v>
      </c>
      <c r="E334" s="21">
        <v>976</v>
      </c>
      <c r="F334" s="21" t="s">
        <v>260</v>
      </c>
      <c r="G334" s="154">
        <v>3.9352000000000001E-4</v>
      </c>
      <c r="H334" s="154">
        <v>1.3409E-5</v>
      </c>
      <c r="I334" s="154">
        <v>-8.2193999999999996E-6</v>
      </c>
      <c r="J334" s="154">
        <v>-3.8920000000000002E-7</v>
      </c>
      <c r="K334" s="154">
        <v>4.0173999999999999E-4</v>
      </c>
      <c r="L334" s="154">
        <v>1.3798000000000001E-5</v>
      </c>
      <c r="M334" s="155">
        <v>1.97</v>
      </c>
      <c r="N334" s="21">
        <v>0</v>
      </c>
      <c r="O334" s="21">
        <v>0</v>
      </c>
      <c r="P334" s="21">
        <v>0</v>
      </c>
      <c r="Q334" s="21">
        <v>1</v>
      </c>
      <c r="R334" s="21">
        <v>4.0173999999999999E-6</v>
      </c>
      <c r="S334" s="21">
        <v>1.3799999999999999E-7</v>
      </c>
      <c r="T334" s="21">
        <v>3</v>
      </c>
      <c r="U334" s="21">
        <v>0</v>
      </c>
      <c r="V334" s="21">
        <v>0</v>
      </c>
      <c r="W334" s="156" t="s">
        <v>762</v>
      </c>
      <c r="X334" s="21" t="s">
        <v>534</v>
      </c>
      <c r="Y334" s="21" t="s">
        <v>263</v>
      </c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</row>
    <row r="335" spans="1:41" ht="14.25" customHeight="1">
      <c r="A335" s="21" t="s">
        <v>761</v>
      </c>
      <c r="B335" s="21" t="s">
        <v>259</v>
      </c>
      <c r="C335" s="21">
        <v>0</v>
      </c>
      <c r="D335" s="21">
        <v>200</v>
      </c>
      <c r="E335" s="21">
        <v>976</v>
      </c>
      <c r="F335" s="21" t="s">
        <v>260</v>
      </c>
      <c r="G335" s="154">
        <v>3.9340000000000002E-4</v>
      </c>
      <c r="H335" s="154">
        <v>1.3560000000000001E-5</v>
      </c>
      <c r="I335" s="154">
        <v>-8.2193999999999996E-6</v>
      </c>
      <c r="J335" s="154">
        <v>-3.8920000000000002E-7</v>
      </c>
      <c r="K335" s="154">
        <v>4.0161999999999999E-4</v>
      </c>
      <c r="L335" s="154">
        <v>1.3949E-5</v>
      </c>
      <c r="M335" s="155">
        <v>1.99</v>
      </c>
      <c r="N335" s="21">
        <v>0</v>
      </c>
      <c r="O335" s="21">
        <v>0</v>
      </c>
      <c r="P335" s="21">
        <v>0</v>
      </c>
      <c r="Q335" s="21">
        <v>1</v>
      </c>
      <c r="R335" s="21">
        <v>4.0161999999999998E-6</v>
      </c>
      <c r="S335" s="21">
        <v>1.395E-7</v>
      </c>
      <c r="T335" s="21">
        <v>3</v>
      </c>
      <c r="U335" s="21">
        <v>0</v>
      </c>
      <c r="V335" s="21">
        <v>0</v>
      </c>
      <c r="W335" s="156" t="s">
        <v>763</v>
      </c>
      <c r="X335" s="21" t="s">
        <v>534</v>
      </c>
      <c r="Y335" s="21" t="s">
        <v>263</v>
      </c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</row>
    <row r="336" spans="1:41" ht="14.25" customHeight="1">
      <c r="A336" s="21" t="s">
        <v>764</v>
      </c>
      <c r="B336" s="21" t="s">
        <v>259</v>
      </c>
      <c r="C336" s="21">
        <v>0</v>
      </c>
      <c r="D336" s="21">
        <v>200</v>
      </c>
      <c r="E336" s="21">
        <v>976</v>
      </c>
      <c r="F336" s="21" t="s">
        <v>260</v>
      </c>
      <c r="G336" s="154">
        <v>8.2943999999999997E-4</v>
      </c>
      <c r="H336" s="154">
        <v>2.6772E-5</v>
      </c>
      <c r="I336" s="154">
        <v>-8.2193999999999996E-6</v>
      </c>
      <c r="J336" s="154">
        <v>-3.8920000000000002E-7</v>
      </c>
      <c r="K336" s="154">
        <v>8.3766000000000005E-4</v>
      </c>
      <c r="L336" s="154">
        <v>2.7161E-5</v>
      </c>
      <c r="M336" s="155">
        <v>1.86</v>
      </c>
      <c r="N336" s="21">
        <v>0</v>
      </c>
      <c r="O336" s="21">
        <v>0</v>
      </c>
      <c r="P336" s="21">
        <v>0</v>
      </c>
      <c r="Q336" s="21">
        <v>1</v>
      </c>
      <c r="R336" s="21">
        <v>8.3766000000000004E-6</v>
      </c>
      <c r="S336" s="21">
        <v>2.7160000000000002E-7</v>
      </c>
      <c r="T336" s="21">
        <v>3</v>
      </c>
      <c r="U336" s="21">
        <v>0</v>
      </c>
      <c r="V336" s="21">
        <v>0</v>
      </c>
      <c r="W336" s="156" t="s">
        <v>765</v>
      </c>
      <c r="X336" s="21" t="s">
        <v>534</v>
      </c>
      <c r="Y336" s="21" t="s">
        <v>263</v>
      </c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</row>
    <row r="337" spans="1:41" ht="14.25" customHeight="1">
      <c r="A337" s="21" t="s">
        <v>764</v>
      </c>
      <c r="B337" s="21" t="s">
        <v>259</v>
      </c>
      <c r="C337" s="21">
        <v>0</v>
      </c>
      <c r="D337" s="21">
        <v>200</v>
      </c>
      <c r="E337" s="21">
        <v>976</v>
      </c>
      <c r="F337" s="21" t="s">
        <v>260</v>
      </c>
      <c r="G337" s="154">
        <v>8.2916000000000001E-4</v>
      </c>
      <c r="H337" s="154">
        <v>2.6696999999999999E-5</v>
      </c>
      <c r="I337" s="154">
        <v>-8.2193999999999996E-6</v>
      </c>
      <c r="J337" s="154">
        <v>-3.8920000000000002E-7</v>
      </c>
      <c r="K337" s="154">
        <v>8.3737999999999998E-4</v>
      </c>
      <c r="L337" s="154">
        <v>2.7086000000000001E-5</v>
      </c>
      <c r="M337" s="155">
        <v>1.85</v>
      </c>
      <c r="N337" s="21">
        <v>0</v>
      </c>
      <c r="O337" s="21">
        <v>0</v>
      </c>
      <c r="P337" s="21">
        <v>0</v>
      </c>
      <c r="Q337" s="21">
        <v>1</v>
      </c>
      <c r="R337" s="21">
        <v>8.3737999999999993E-6</v>
      </c>
      <c r="S337" s="21">
        <v>2.7090000000000002E-7</v>
      </c>
      <c r="T337" s="21">
        <v>3</v>
      </c>
      <c r="U337" s="21">
        <v>0</v>
      </c>
      <c r="V337" s="21">
        <v>0</v>
      </c>
      <c r="W337" s="156" t="s">
        <v>766</v>
      </c>
      <c r="X337" s="21" t="s">
        <v>534</v>
      </c>
      <c r="Y337" s="21" t="s">
        <v>263</v>
      </c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</row>
    <row r="338" spans="1:41" ht="14.25" customHeight="1">
      <c r="A338" s="21" t="s">
        <v>767</v>
      </c>
      <c r="B338" s="21" t="s">
        <v>259</v>
      </c>
      <c r="C338" s="21">
        <v>0</v>
      </c>
      <c r="D338" s="21">
        <v>200</v>
      </c>
      <c r="E338" s="21">
        <v>976</v>
      </c>
      <c r="F338" s="21" t="s">
        <v>260</v>
      </c>
      <c r="G338" s="154">
        <v>3.6138000000000001E-4</v>
      </c>
      <c r="H338" s="154">
        <v>1.5167999999999999E-5</v>
      </c>
      <c r="I338" s="154">
        <v>-8.2193999999999996E-6</v>
      </c>
      <c r="J338" s="154">
        <v>-3.8920000000000002E-7</v>
      </c>
      <c r="K338" s="154">
        <v>3.6959999999999998E-4</v>
      </c>
      <c r="L338" s="154">
        <v>1.5557E-5</v>
      </c>
      <c r="M338" s="155">
        <v>2.41</v>
      </c>
      <c r="N338" s="21">
        <v>0</v>
      </c>
      <c r="O338" s="21">
        <v>0</v>
      </c>
      <c r="P338" s="21">
        <v>0</v>
      </c>
      <c r="Q338" s="21">
        <v>1</v>
      </c>
      <c r="R338" s="21">
        <v>3.6959999999999998E-6</v>
      </c>
      <c r="S338" s="21">
        <v>1.5559999999999999E-7</v>
      </c>
      <c r="T338" s="21">
        <v>3</v>
      </c>
      <c r="U338" s="21">
        <v>0</v>
      </c>
      <c r="V338" s="21">
        <v>0</v>
      </c>
      <c r="W338" s="156" t="s">
        <v>768</v>
      </c>
      <c r="X338" s="21" t="s">
        <v>534</v>
      </c>
      <c r="Y338" s="21" t="s">
        <v>263</v>
      </c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</row>
    <row r="339" spans="1:41" ht="14.25" customHeight="1">
      <c r="A339" s="21" t="s">
        <v>767</v>
      </c>
      <c r="B339" s="21" t="s">
        <v>259</v>
      </c>
      <c r="C339" s="21">
        <v>0</v>
      </c>
      <c r="D339" s="21">
        <v>200</v>
      </c>
      <c r="E339" s="21">
        <v>976</v>
      </c>
      <c r="F339" s="21" t="s">
        <v>260</v>
      </c>
      <c r="G339" s="154">
        <v>3.6121999999999999E-4</v>
      </c>
      <c r="H339" s="154">
        <v>1.5089000000000001E-5</v>
      </c>
      <c r="I339" s="154">
        <v>-8.2193999999999996E-6</v>
      </c>
      <c r="J339" s="154">
        <v>-3.8920000000000002E-7</v>
      </c>
      <c r="K339" s="154">
        <v>3.6944000000000001E-4</v>
      </c>
      <c r="L339" s="154">
        <v>1.5478E-5</v>
      </c>
      <c r="M339" s="155">
        <v>2.4</v>
      </c>
      <c r="N339" s="21">
        <v>0</v>
      </c>
      <c r="O339" s="21">
        <v>0</v>
      </c>
      <c r="P339" s="21">
        <v>0</v>
      </c>
      <c r="Q339" s="21">
        <v>1</v>
      </c>
      <c r="R339" s="21">
        <v>3.6944000000000002E-6</v>
      </c>
      <c r="S339" s="21">
        <v>1.5480000000000001E-7</v>
      </c>
      <c r="T339" s="21">
        <v>3</v>
      </c>
      <c r="U339" s="21">
        <v>0</v>
      </c>
      <c r="V339" s="21">
        <v>0</v>
      </c>
      <c r="W339" s="156" t="s">
        <v>769</v>
      </c>
      <c r="X339" s="21" t="s">
        <v>534</v>
      </c>
      <c r="Y339" s="21" t="s">
        <v>263</v>
      </c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</row>
    <row r="340" spans="1:41" ht="14.25" customHeight="1">
      <c r="A340" s="21" t="s">
        <v>770</v>
      </c>
      <c r="B340" s="21" t="s">
        <v>259</v>
      </c>
      <c r="C340" s="21">
        <v>0</v>
      </c>
      <c r="D340" s="21">
        <v>200</v>
      </c>
      <c r="E340" s="21">
        <v>976</v>
      </c>
      <c r="F340" s="21" t="s">
        <v>260</v>
      </c>
      <c r="G340" s="154">
        <v>3.7397999999999999E-4</v>
      </c>
      <c r="H340" s="154">
        <v>1.8694000000000001E-5</v>
      </c>
      <c r="I340" s="154">
        <v>-8.2193999999999996E-6</v>
      </c>
      <c r="J340" s="154">
        <v>-3.8920000000000002E-7</v>
      </c>
      <c r="K340" s="154">
        <v>3.8220000000000002E-4</v>
      </c>
      <c r="L340" s="154">
        <v>1.9083999999999999E-5</v>
      </c>
      <c r="M340" s="155">
        <v>2.86</v>
      </c>
      <c r="N340" s="21">
        <v>0</v>
      </c>
      <c r="O340" s="21">
        <v>0</v>
      </c>
      <c r="P340" s="21">
        <v>0</v>
      </c>
      <c r="Q340" s="21">
        <v>1</v>
      </c>
      <c r="R340" s="21">
        <v>3.822E-6</v>
      </c>
      <c r="S340" s="21">
        <v>1.9079999999999999E-7</v>
      </c>
      <c r="T340" s="21">
        <v>3</v>
      </c>
      <c r="U340" s="21">
        <v>0</v>
      </c>
      <c r="V340" s="21">
        <v>0</v>
      </c>
      <c r="W340" s="156" t="s">
        <v>771</v>
      </c>
      <c r="X340" s="21" t="s">
        <v>534</v>
      </c>
      <c r="Y340" s="21" t="s">
        <v>263</v>
      </c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</row>
    <row r="341" spans="1:41" ht="14.25" customHeight="1">
      <c r="A341" s="21" t="s">
        <v>770</v>
      </c>
      <c r="B341" s="21" t="s">
        <v>259</v>
      </c>
      <c r="C341" s="21">
        <v>0</v>
      </c>
      <c r="D341" s="21">
        <v>200</v>
      </c>
      <c r="E341" s="21">
        <v>976</v>
      </c>
      <c r="F341" s="21" t="s">
        <v>260</v>
      </c>
      <c r="G341" s="154">
        <v>3.7397E-4</v>
      </c>
      <c r="H341" s="154">
        <v>1.8539E-5</v>
      </c>
      <c r="I341" s="154">
        <v>-8.2193999999999996E-6</v>
      </c>
      <c r="J341" s="154">
        <v>-3.8920000000000002E-7</v>
      </c>
      <c r="K341" s="154">
        <v>3.8219000000000003E-4</v>
      </c>
      <c r="L341" s="154">
        <v>1.8927999999999999E-5</v>
      </c>
      <c r="M341" s="155">
        <v>2.84</v>
      </c>
      <c r="N341" s="21">
        <v>0</v>
      </c>
      <c r="O341" s="21">
        <v>0</v>
      </c>
      <c r="P341" s="21">
        <v>0</v>
      </c>
      <c r="Q341" s="21">
        <v>1</v>
      </c>
      <c r="R341" s="21">
        <v>3.8218999999999998E-6</v>
      </c>
      <c r="S341" s="21">
        <v>1.8930000000000001E-7</v>
      </c>
      <c r="T341" s="21">
        <v>3</v>
      </c>
      <c r="U341" s="21">
        <v>0</v>
      </c>
      <c r="V341" s="21">
        <v>0</v>
      </c>
      <c r="W341" s="156" t="s">
        <v>772</v>
      </c>
      <c r="X341" s="21" t="s">
        <v>534</v>
      </c>
      <c r="Y341" s="21" t="s">
        <v>263</v>
      </c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</row>
    <row r="342" spans="1:41" ht="14.25" customHeight="1">
      <c r="A342" s="21" t="s">
        <v>773</v>
      </c>
      <c r="B342" s="21" t="s">
        <v>259</v>
      </c>
      <c r="C342" s="21">
        <v>0</v>
      </c>
      <c r="D342" s="21">
        <v>200</v>
      </c>
      <c r="E342" s="21">
        <v>976</v>
      </c>
      <c r="F342" s="21" t="s">
        <v>260</v>
      </c>
      <c r="G342" s="154">
        <v>2.9506999999999998E-4</v>
      </c>
      <c r="H342" s="154">
        <v>1.383E-5</v>
      </c>
      <c r="I342" s="154">
        <v>-8.2193999999999996E-6</v>
      </c>
      <c r="J342" s="154">
        <v>-3.8920000000000002E-7</v>
      </c>
      <c r="K342" s="154">
        <v>3.0329E-4</v>
      </c>
      <c r="L342" s="154">
        <v>1.4219000000000001E-5</v>
      </c>
      <c r="M342" s="155">
        <v>2.68</v>
      </c>
      <c r="N342" s="21">
        <v>0</v>
      </c>
      <c r="O342" s="21">
        <v>0</v>
      </c>
      <c r="P342" s="21">
        <v>0</v>
      </c>
      <c r="Q342" s="21">
        <v>1</v>
      </c>
      <c r="R342" s="21">
        <v>3.0328999999999998E-6</v>
      </c>
      <c r="S342" s="21">
        <v>1.4219999999999999E-7</v>
      </c>
      <c r="T342" s="21">
        <v>3</v>
      </c>
      <c r="U342" s="21">
        <v>0</v>
      </c>
      <c r="V342" s="21">
        <v>0</v>
      </c>
      <c r="W342" s="156" t="s">
        <v>774</v>
      </c>
      <c r="X342" s="21" t="s">
        <v>534</v>
      </c>
      <c r="Y342" s="21" t="s">
        <v>263</v>
      </c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</row>
    <row r="343" spans="1:41" ht="14.25" customHeight="1">
      <c r="A343" s="21" t="s">
        <v>773</v>
      </c>
      <c r="B343" s="21" t="s">
        <v>259</v>
      </c>
      <c r="C343" s="21">
        <v>0</v>
      </c>
      <c r="D343" s="21">
        <v>200</v>
      </c>
      <c r="E343" s="21">
        <v>976</v>
      </c>
      <c r="F343" s="21" t="s">
        <v>260</v>
      </c>
      <c r="G343" s="154">
        <v>2.9503999999999999E-4</v>
      </c>
      <c r="H343" s="154">
        <v>1.3827E-5</v>
      </c>
      <c r="I343" s="154">
        <v>-8.2193999999999996E-6</v>
      </c>
      <c r="J343" s="154">
        <v>-3.8920000000000002E-7</v>
      </c>
      <c r="K343" s="154">
        <v>3.0326000000000002E-4</v>
      </c>
      <c r="L343" s="154">
        <v>1.4216000000000001E-5</v>
      </c>
      <c r="M343" s="155">
        <v>2.68</v>
      </c>
      <c r="N343" s="21">
        <v>0</v>
      </c>
      <c r="O343" s="21">
        <v>0</v>
      </c>
      <c r="P343" s="21">
        <v>0</v>
      </c>
      <c r="Q343" s="21">
        <v>1</v>
      </c>
      <c r="R343" s="21">
        <v>3.0326E-6</v>
      </c>
      <c r="S343" s="21">
        <v>1.4219999999999999E-7</v>
      </c>
      <c r="T343" s="21">
        <v>3</v>
      </c>
      <c r="U343" s="21">
        <v>0</v>
      </c>
      <c r="V343" s="21">
        <v>0</v>
      </c>
      <c r="W343" s="156" t="s">
        <v>775</v>
      </c>
      <c r="X343" s="21" t="s">
        <v>534</v>
      </c>
      <c r="Y343" s="21" t="s">
        <v>263</v>
      </c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</row>
    <row r="344" spans="1:41" ht="14.25" customHeight="1">
      <c r="A344" s="21" t="s">
        <v>776</v>
      </c>
      <c r="B344" s="21" t="s">
        <v>259</v>
      </c>
      <c r="C344" s="21">
        <v>0</v>
      </c>
      <c r="D344" s="21">
        <v>200</v>
      </c>
      <c r="E344" s="21">
        <v>976</v>
      </c>
      <c r="F344" s="21" t="s">
        <v>260</v>
      </c>
      <c r="G344" s="154">
        <v>1.8921000000000001E-4</v>
      </c>
      <c r="H344" s="154">
        <v>8.5110000000000003E-6</v>
      </c>
      <c r="I344" s="154">
        <v>-8.2193999999999996E-6</v>
      </c>
      <c r="J344" s="154">
        <v>-3.8920000000000002E-7</v>
      </c>
      <c r="K344" s="154">
        <v>1.9743000000000001E-4</v>
      </c>
      <c r="L344" s="154">
        <v>8.9001999999999999E-6</v>
      </c>
      <c r="M344" s="155">
        <v>2.58</v>
      </c>
      <c r="N344" s="21">
        <v>0</v>
      </c>
      <c r="O344" s="21">
        <v>0</v>
      </c>
      <c r="P344" s="21">
        <v>0</v>
      </c>
      <c r="Q344" s="21">
        <v>1</v>
      </c>
      <c r="R344" s="21">
        <v>1.9742999999999999E-6</v>
      </c>
      <c r="S344" s="21">
        <v>8.9000000000000003E-8</v>
      </c>
      <c r="T344" s="21">
        <v>2</v>
      </c>
      <c r="U344" s="21">
        <v>0</v>
      </c>
      <c r="V344" s="21">
        <v>0</v>
      </c>
      <c r="W344" s="156" t="s">
        <v>777</v>
      </c>
      <c r="X344" s="21" t="s">
        <v>534</v>
      </c>
      <c r="Y344" s="21" t="s">
        <v>263</v>
      </c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</row>
    <row r="345" spans="1:41" ht="14.25" customHeight="1">
      <c r="A345" s="21" t="s">
        <v>776</v>
      </c>
      <c r="B345" s="21" t="s">
        <v>259</v>
      </c>
      <c r="C345" s="21">
        <v>0</v>
      </c>
      <c r="D345" s="21">
        <v>200</v>
      </c>
      <c r="E345" s="21">
        <v>976</v>
      </c>
      <c r="F345" s="21" t="s">
        <v>260</v>
      </c>
      <c r="G345" s="154">
        <v>1.8917000000000001E-4</v>
      </c>
      <c r="H345" s="154">
        <v>8.5436000000000007E-6</v>
      </c>
      <c r="I345" s="154">
        <v>-8.2193999999999996E-6</v>
      </c>
      <c r="J345" s="154">
        <v>-3.8920000000000002E-7</v>
      </c>
      <c r="K345" s="154">
        <v>1.9739000000000001E-4</v>
      </c>
      <c r="L345" s="154">
        <v>8.9328000000000003E-6</v>
      </c>
      <c r="M345" s="155">
        <v>2.59</v>
      </c>
      <c r="N345" s="21">
        <v>0</v>
      </c>
      <c r="O345" s="21">
        <v>0</v>
      </c>
      <c r="P345" s="21">
        <v>0</v>
      </c>
      <c r="Q345" s="21">
        <v>1</v>
      </c>
      <c r="R345" s="21">
        <v>1.9738999999999999E-6</v>
      </c>
      <c r="S345" s="21">
        <v>8.9299999999999999E-8</v>
      </c>
      <c r="T345" s="21">
        <v>2</v>
      </c>
      <c r="U345" s="21">
        <v>0</v>
      </c>
      <c r="V345" s="21">
        <v>0</v>
      </c>
      <c r="W345" s="156" t="s">
        <v>778</v>
      </c>
      <c r="X345" s="21" t="s">
        <v>534</v>
      </c>
      <c r="Y345" s="21" t="s">
        <v>263</v>
      </c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</row>
    <row r="346" spans="1:41" ht="14.25" customHeight="1">
      <c r="A346" s="21" t="s">
        <v>779</v>
      </c>
      <c r="B346" s="21" t="s">
        <v>259</v>
      </c>
      <c r="C346" s="21">
        <v>0</v>
      </c>
      <c r="D346" s="21">
        <v>200</v>
      </c>
      <c r="E346" s="21">
        <v>976</v>
      </c>
      <c r="F346" s="21" t="s">
        <v>260</v>
      </c>
      <c r="G346" s="154">
        <v>3.0689999999999998E-4</v>
      </c>
      <c r="H346" s="154">
        <v>1.182E-5</v>
      </c>
      <c r="I346" s="154">
        <v>-8.2193999999999996E-6</v>
      </c>
      <c r="J346" s="154">
        <v>-3.8920000000000002E-7</v>
      </c>
      <c r="K346" s="154">
        <v>3.1511000000000001E-4</v>
      </c>
      <c r="L346" s="154">
        <v>1.2208999999999999E-5</v>
      </c>
      <c r="M346" s="155">
        <v>2.2200000000000002</v>
      </c>
      <c r="N346" s="21">
        <v>0</v>
      </c>
      <c r="O346" s="21">
        <v>0</v>
      </c>
      <c r="P346" s="21">
        <v>0</v>
      </c>
      <c r="Q346" s="21">
        <v>1</v>
      </c>
      <c r="R346" s="21">
        <v>3.1511000000000002E-6</v>
      </c>
      <c r="S346" s="21">
        <v>1.2209999999999999E-7</v>
      </c>
      <c r="T346" s="21">
        <v>3</v>
      </c>
      <c r="U346" s="21">
        <v>0</v>
      </c>
      <c r="V346" s="21">
        <v>0</v>
      </c>
      <c r="W346" s="156" t="s">
        <v>780</v>
      </c>
      <c r="X346" s="21" t="s">
        <v>534</v>
      </c>
      <c r="Y346" s="21" t="s">
        <v>263</v>
      </c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</row>
    <row r="347" spans="1:41" ht="14.25" customHeight="1">
      <c r="A347" s="21" t="s">
        <v>779</v>
      </c>
      <c r="B347" s="21" t="s">
        <v>259</v>
      </c>
      <c r="C347" s="21">
        <v>0</v>
      </c>
      <c r="D347" s="21">
        <v>200</v>
      </c>
      <c r="E347" s="21">
        <v>976</v>
      </c>
      <c r="F347" s="21" t="s">
        <v>260</v>
      </c>
      <c r="G347" s="154">
        <v>3.0666999999999999E-4</v>
      </c>
      <c r="H347" s="154">
        <v>1.1829E-5</v>
      </c>
      <c r="I347" s="154">
        <v>-8.2193999999999996E-6</v>
      </c>
      <c r="J347" s="154">
        <v>-3.8920000000000002E-7</v>
      </c>
      <c r="K347" s="154">
        <v>3.1489000000000002E-4</v>
      </c>
      <c r="L347" s="154">
        <v>1.2218000000000001E-5</v>
      </c>
      <c r="M347" s="155">
        <v>2.2200000000000002</v>
      </c>
      <c r="N347" s="21">
        <v>0</v>
      </c>
      <c r="O347" s="21">
        <v>0</v>
      </c>
      <c r="P347" s="21">
        <v>0</v>
      </c>
      <c r="Q347" s="21">
        <v>1</v>
      </c>
      <c r="R347" s="21">
        <v>3.1489E-6</v>
      </c>
      <c r="S347" s="21">
        <v>1.222E-7</v>
      </c>
      <c r="T347" s="21">
        <v>3</v>
      </c>
      <c r="U347" s="21">
        <v>0</v>
      </c>
      <c r="V347" s="21">
        <v>0</v>
      </c>
      <c r="W347" s="156" t="s">
        <v>781</v>
      </c>
      <c r="X347" s="21" t="s">
        <v>534</v>
      </c>
      <c r="Y347" s="21" t="s">
        <v>263</v>
      </c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</row>
    <row r="348" spans="1:41" ht="14.25" customHeight="1">
      <c r="A348" s="21" t="s">
        <v>782</v>
      </c>
      <c r="B348" s="21" t="s">
        <v>259</v>
      </c>
      <c r="C348" s="21">
        <v>0</v>
      </c>
      <c r="D348" s="21">
        <v>200</v>
      </c>
      <c r="E348" s="21">
        <v>976</v>
      </c>
      <c r="F348" s="21" t="s">
        <v>260</v>
      </c>
      <c r="G348" s="154">
        <v>6.6202000000000003E-4</v>
      </c>
      <c r="H348" s="154">
        <v>2.7498E-5</v>
      </c>
      <c r="I348" s="154">
        <v>-8.2193999999999996E-6</v>
      </c>
      <c r="J348" s="154">
        <v>-3.8920000000000002E-7</v>
      </c>
      <c r="K348" s="154">
        <v>6.7024000000000001E-4</v>
      </c>
      <c r="L348" s="154">
        <v>2.7886999999999999E-5</v>
      </c>
      <c r="M348" s="155">
        <v>2.38</v>
      </c>
      <c r="N348" s="21">
        <v>0</v>
      </c>
      <c r="O348" s="21">
        <v>0</v>
      </c>
      <c r="P348" s="21">
        <v>0</v>
      </c>
      <c r="Q348" s="21">
        <v>1</v>
      </c>
      <c r="R348" s="21">
        <v>6.7024000000000004E-6</v>
      </c>
      <c r="S348" s="21">
        <v>2.7889999999999999E-7</v>
      </c>
      <c r="T348" s="21">
        <v>3</v>
      </c>
      <c r="U348" s="21">
        <v>0</v>
      </c>
      <c r="V348" s="21">
        <v>0</v>
      </c>
      <c r="W348" s="156" t="s">
        <v>783</v>
      </c>
      <c r="X348" s="21" t="s">
        <v>534</v>
      </c>
      <c r="Y348" s="21" t="s">
        <v>263</v>
      </c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</row>
    <row r="349" spans="1:41" ht="14.25" customHeight="1">
      <c r="A349" s="21" t="s">
        <v>782</v>
      </c>
      <c r="B349" s="21" t="s">
        <v>259</v>
      </c>
      <c r="C349" s="21">
        <v>0</v>
      </c>
      <c r="D349" s="21">
        <v>200</v>
      </c>
      <c r="E349" s="21">
        <v>976</v>
      </c>
      <c r="F349" s="21" t="s">
        <v>260</v>
      </c>
      <c r="G349" s="154">
        <v>6.6204000000000002E-4</v>
      </c>
      <c r="H349" s="154">
        <v>2.7265999999999999E-5</v>
      </c>
      <c r="I349" s="154">
        <v>-8.2193999999999996E-6</v>
      </c>
      <c r="J349" s="154">
        <v>-3.8920000000000002E-7</v>
      </c>
      <c r="K349" s="154">
        <v>6.7026E-4</v>
      </c>
      <c r="L349" s="154">
        <v>2.7654999999999999E-5</v>
      </c>
      <c r="M349" s="155">
        <v>2.36</v>
      </c>
      <c r="N349" s="21">
        <v>0</v>
      </c>
      <c r="O349" s="21">
        <v>0</v>
      </c>
      <c r="P349" s="21">
        <v>0</v>
      </c>
      <c r="Q349" s="21">
        <v>1</v>
      </c>
      <c r="R349" s="21">
        <v>6.7026E-6</v>
      </c>
      <c r="S349" s="21">
        <v>2.7650000000000002E-7</v>
      </c>
      <c r="T349" s="21">
        <v>3</v>
      </c>
      <c r="U349" s="21">
        <v>0</v>
      </c>
      <c r="V349" s="21">
        <v>0</v>
      </c>
      <c r="W349" s="156" t="s">
        <v>784</v>
      </c>
      <c r="X349" s="21" t="s">
        <v>534</v>
      </c>
      <c r="Y349" s="21" t="s">
        <v>263</v>
      </c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</row>
    <row r="350" spans="1:41" ht="14.25" customHeight="1">
      <c r="A350" s="21" t="s">
        <v>785</v>
      </c>
      <c r="B350" s="21" t="s">
        <v>259</v>
      </c>
      <c r="C350" s="21">
        <v>0</v>
      </c>
      <c r="D350" s="21">
        <v>200</v>
      </c>
      <c r="E350" s="21">
        <v>976</v>
      </c>
      <c r="F350" s="21" t="s">
        <v>260</v>
      </c>
      <c r="G350" s="154">
        <v>1.0165E-3</v>
      </c>
      <c r="H350" s="154">
        <v>3.3300000000000003E-5</v>
      </c>
      <c r="I350" s="154">
        <v>-8.2193999999999996E-6</v>
      </c>
      <c r="J350" s="154">
        <v>-3.8920000000000002E-7</v>
      </c>
      <c r="K350" s="154">
        <v>1.0246999999999999E-3</v>
      </c>
      <c r="L350" s="154">
        <v>3.3699999999999999E-5</v>
      </c>
      <c r="M350" s="155">
        <v>1.88</v>
      </c>
      <c r="N350" s="21">
        <v>0</v>
      </c>
      <c r="O350" s="21">
        <v>0</v>
      </c>
      <c r="P350" s="21">
        <v>0</v>
      </c>
      <c r="Q350" s="21">
        <v>1</v>
      </c>
      <c r="R350" s="21">
        <v>1.0247E-5</v>
      </c>
      <c r="S350" s="21">
        <v>3.368E-7</v>
      </c>
      <c r="T350" s="21">
        <v>3</v>
      </c>
      <c r="U350" s="21">
        <v>0</v>
      </c>
      <c r="V350" s="21">
        <v>0</v>
      </c>
      <c r="W350" s="156" t="s">
        <v>786</v>
      </c>
      <c r="X350" s="21" t="s">
        <v>534</v>
      </c>
      <c r="Y350" s="21" t="s">
        <v>263</v>
      </c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</row>
    <row r="351" spans="1:41" ht="14.25" customHeight="1">
      <c r="A351" s="21" t="s">
        <v>785</v>
      </c>
      <c r="B351" s="21" t="s">
        <v>259</v>
      </c>
      <c r="C351" s="21">
        <v>0</v>
      </c>
      <c r="D351" s="21">
        <v>200</v>
      </c>
      <c r="E351" s="21">
        <v>976</v>
      </c>
      <c r="F351" s="21" t="s">
        <v>260</v>
      </c>
      <c r="G351" s="154">
        <v>1.0162000000000001E-3</v>
      </c>
      <c r="H351" s="154">
        <v>3.3200000000000001E-5</v>
      </c>
      <c r="I351" s="154">
        <v>-8.2193999999999996E-6</v>
      </c>
      <c r="J351" s="154">
        <v>-3.8920000000000002E-7</v>
      </c>
      <c r="K351" s="154">
        <v>1.0244E-3</v>
      </c>
      <c r="L351" s="154">
        <v>3.3599999999999997E-5</v>
      </c>
      <c r="M351" s="155">
        <v>1.88</v>
      </c>
      <c r="N351" s="21">
        <v>0</v>
      </c>
      <c r="O351" s="21">
        <v>0</v>
      </c>
      <c r="P351" s="21">
        <v>0</v>
      </c>
      <c r="Q351" s="21">
        <v>1</v>
      </c>
      <c r="R351" s="21">
        <v>1.0244000000000001E-5</v>
      </c>
      <c r="S351" s="21">
        <v>3.3630000000000001E-7</v>
      </c>
      <c r="T351" s="21">
        <v>3</v>
      </c>
      <c r="U351" s="21">
        <v>0</v>
      </c>
      <c r="V351" s="21">
        <v>0</v>
      </c>
      <c r="W351" s="156" t="s">
        <v>787</v>
      </c>
      <c r="X351" s="21" t="s">
        <v>534</v>
      </c>
      <c r="Y351" s="21" t="s">
        <v>263</v>
      </c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</row>
    <row r="352" spans="1:41" ht="14.25" customHeight="1">
      <c r="A352" s="21" t="s">
        <v>788</v>
      </c>
      <c r="B352" s="21" t="s">
        <v>259</v>
      </c>
      <c r="C352" s="21">
        <v>0</v>
      </c>
      <c r="D352" s="21">
        <v>200</v>
      </c>
      <c r="E352" s="21">
        <v>976</v>
      </c>
      <c r="F352" s="21" t="s">
        <v>260</v>
      </c>
      <c r="G352" s="154">
        <v>2.6676999999999998E-3</v>
      </c>
      <c r="H352" s="154">
        <v>9.0000000000000006E-5</v>
      </c>
      <c r="I352" s="154">
        <v>-8.2193999999999996E-6</v>
      </c>
      <c r="J352" s="154">
        <v>-3.8920000000000002E-7</v>
      </c>
      <c r="K352" s="154">
        <v>2.676E-3</v>
      </c>
      <c r="L352" s="154">
        <v>9.0400000000000002E-5</v>
      </c>
      <c r="M352" s="155">
        <v>1.93</v>
      </c>
      <c r="N352" s="21">
        <v>0</v>
      </c>
      <c r="O352" s="21">
        <v>0</v>
      </c>
      <c r="P352" s="21">
        <v>0</v>
      </c>
      <c r="Q352" s="21">
        <v>1</v>
      </c>
      <c r="R352" s="21">
        <v>2.6760000000000001E-5</v>
      </c>
      <c r="S352" s="21">
        <v>9.0370000000000003E-7</v>
      </c>
      <c r="T352" s="21">
        <v>3</v>
      </c>
      <c r="U352" s="21">
        <v>0</v>
      </c>
      <c r="V352" s="21">
        <v>0</v>
      </c>
      <c r="W352" s="156" t="s">
        <v>789</v>
      </c>
      <c r="X352" s="21" t="s">
        <v>534</v>
      </c>
      <c r="Y352" s="21" t="s">
        <v>263</v>
      </c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</row>
    <row r="353" spans="1:41" ht="14.25" customHeight="1">
      <c r="A353" s="21" t="s">
        <v>788</v>
      </c>
      <c r="B353" s="21" t="s">
        <v>259</v>
      </c>
      <c r="C353" s="21">
        <v>0</v>
      </c>
      <c r="D353" s="21">
        <v>200</v>
      </c>
      <c r="E353" s="21">
        <v>976</v>
      </c>
      <c r="F353" s="21" t="s">
        <v>260</v>
      </c>
      <c r="G353" s="154">
        <v>2.6675000000000002E-3</v>
      </c>
      <c r="H353" s="154">
        <v>8.9699999999999998E-5</v>
      </c>
      <c r="I353" s="154">
        <v>-8.2193999999999996E-6</v>
      </c>
      <c r="J353" s="154">
        <v>-3.8920000000000002E-7</v>
      </c>
      <c r="K353" s="154">
        <v>2.6757E-3</v>
      </c>
      <c r="L353" s="154">
        <v>9.0000000000000006E-5</v>
      </c>
      <c r="M353" s="155">
        <v>1.93</v>
      </c>
      <c r="N353" s="21">
        <v>0</v>
      </c>
      <c r="O353" s="21">
        <v>0</v>
      </c>
      <c r="P353" s="21">
        <v>0</v>
      </c>
      <c r="Q353" s="21">
        <v>1</v>
      </c>
      <c r="R353" s="21">
        <v>2.6757000000000001E-5</v>
      </c>
      <c r="S353" s="21">
        <v>9.0039999999999999E-7</v>
      </c>
      <c r="T353" s="21">
        <v>3</v>
      </c>
      <c r="U353" s="21">
        <v>0</v>
      </c>
      <c r="V353" s="21">
        <v>0</v>
      </c>
      <c r="W353" s="156" t="s">
        <v>790</v>
      </c>
      <c r="X353" s="21" t="s">
        <v>534</v>
      </c>
      <c r="Y353" s="21" t="s">
        <v>263</v>
      </c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</row>
    <row r="354" spans="1:41" ht="14.25" customHeight="1">
      <c r="A354" s="21" t="s">
        <v>791</v>
      </c>
      <c r="B354" s="21" t="s">
        <v>259</v>
      </c>
      <c r="C354" s="21">
        <v>0</v>
      </c>
      <c r="D354" s="21">
        <v>200</v>
      </c>
      <c r="E354" s="21">
        <v>976</v>
      </c>
      <c r="F354" s="21" t="s">
        <v>260</v>
      </c>
      <c r="G354" s="154">
        <v>1.1624999999999999E-3</v>
      </c>
      <c r="H354" s="154">
        <v>3.65E-5</v>
      </c>
      <c r="I354" s="154">
        <v>-8.2193999999999996E-6</v>
      </c>
      <c r="J354" s="154">
        <v>-3.8920000000000002E-7</v>
      </c>
      <c r="K354" s="154">
        <v>1.1707E-3</v>
      </c>
      <c r="L354" s="154">
        <v>3.6900000000000002E-5</v>
      </c>
      <c r="M354" s="155">
        <v>1.8</v>
      </c>
      <c r="N354" s="21">
        <v>0</v>
      </c>
      <c r="O354" s="21">
        <v>0</v>
      </c>
      <c r="P354" s="21">
        <v>0</v>
      </c>
      <c r="Q354" s="21">
        <v>1</v>
      </c>
      <c r="R354" s="21">
        <v>1.1707E-5</v>
      </c>
      <c r="S354" s="21">
        <v>3.6889999999999997E-7</v>
      </c>
      <c r="T354" s="21">
        <v>3</v>
      </c>
      <c r="U354" s="21">
        <v>0</v>
      </c>
      <c r="V354" s="21">
        <v>0</v>
      </c>
      <c r="W354" s="156" t="s">
        <v>792</v>
      </c>
      <c r="X354" s="21" t="s">
        <v>534</v>
      </c>
      <c r="Y354" s="21" t="s">
        <v>263</v>
      </c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</row>
    <row r="355" spans="1:41" ht="14.25" customHeight="1">
      <c r="A355" s="21" t="s">
        <v>791</v>
      </c>
      <c r="B355" s="21" t="s">
        <v>259</v>
      </c>
      <c r="C355" s="21">
        <v>0</v>
      </c>
      <c r="D355" s="21">
        <v>200</v>
      </c>
      <c r="E355" s="21">
        <v>976</v>
      </c>
      <c r="F355" s="21" t="s">
        <v>260</v>
      </c>
      <c r="G355" s="154">
        <v>1.1627E-3</v>
      </c>
      <c r="H355" s="154">
        <v>3.65E-5</v>
      </c>
      <c r="I355" s="154">
        <v>-8.2193999999999996E-6</v>
      </c>
      <c r="J355" s="154">
        <v>-3.8920000000000002E-7</v>
      </c>
      <c r="K355" s="154">
        <v>1.1708999999999999E-3</v>
      </c>
      <c r="L355" s="154">
        <v>3.6900000000000002E-5</v>
      </c>
      <c r="M355" s="155">
        <v>1.8</v>
      </c>
      <c r="N355" s="21">
        <v>0</v>
      </c>
      <c r="O355" s="21">
        <v>0</v>
      </c>
      <c r="P355" s="21">
        <v>0</v>
      </c>
      <c r="Q355" s="21">
        <v>1</v>
      </c>
      <c r="R355" s="21">
        <v>1.1708999999999999E-5</v>
      </c>
      <c r="S355" s="21">
        <v>3.685E-7</v>
      </c>
      <c r="T355" s="21">
        <v>3</v>
      </c>
      <c r="U355" s="21">
        <v>0</v>
      </c>
      <c r="V355" s="21">
        <v>0</v>
      </c>
      <c r="W355" s="156" t="s">
        <v>793</v>
      </c>
      <c r="X355" s="21" t="s">
        <v>534</v>
      </c>
      <c r="Y355" s="21" t="s">
        <v>263</v>
      </c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</row>
    <row r="356" spans="1:41" ht="14.25" customHeight="1">
      <c r="A356" s="21" t="s">
        <v>794</v>
      </c>
      <c r="B356" s="21" t="s">
        <v>259</v>
      </c>
      <c r="C356" s="21">
        <v>0</v>
      </c>
      <c r="D356" s="21">
        <v>200</v>
      </c>
      <c r="E356" s="21">
        <v>976</v>
      </c>
      <c r="F356" s="21" t="s">
        <v>260</v>
      </c>
      <c r="G356" s="154">
        <v>7.9467000000000003E-4</v>
      </c>
      <c r="H356" s="154">
        <v>2.6296999999999999E-5</v>
      </c>
      <c r="I356" s="154">
        <v>-8.2193999999999996E-6</v>
      </c>
      <c r="J356" s="154">
        <v>-3.8920000000000002E-7</v>
      </c>
      <c r="K356" s="154">
        <v>8.0287999999999996E-4</v>
      </c>
      <c r="L356" s="154">
        <v>2.6686000000000002E-5</v>
      </c>
      <c r="M356" s="155">
        <v>1.9</v>
      </c>
      <c r="N356" s="21">
        <v>0</v>
      </c>
      <c r="O356" s="21">
        <v>0</v>
      </c>
      <c r="P356" s="21">
        <v>0</v>
      </c>
      <c r="Q356" s="21">
        <v>1</v>
      </c>
      <c r="R356" s="21">
        <v>8.0288000000000001E-6</v>
      </c>
      <c r="S356" s="21">
        <v>2.6689999999999999E-7</v>
      </c>
      <c r="T356" s="21">
        <v>3</v>
      </c>
      <c r="U356" s="21">
        <v>0</v>
      </c>
      <c r="V356" s="21">
        <v>0</v>
      </c>
      <c r="W356" s="156" t="s">
        <v>795</v>
      </c>
      <c r="X356" s="21" t="s">
        <v>534</v>
      </c>
      <c r="Y356" s="21" t="s">
        <v>263</v>
      </c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</row>
    <row r="357" spans="1:41" ht="14.25" customHeight="1">
      <c r="A357" s="21" t="s">
        <v>794</v>
      </c>
      <c r="B357" s="21" t="s">
        <v>259</v>
      </c>
      <c r="C357" s="21">
        <v>0</v>
      </c>
      <c r="D357" s="21">
        <v>200</v>
      </c>
      <c r="E357" s="21">
        <v>976</v>
      </c>
      <c r="F357" s="21" t="s">
        <v>260</v>
      </c>
      <c r="G357" s="154">
        <v>7.9443000000000005E-4</v>
      </c>
      <c r="H357" s="154">
        <v>2.6429000000000001E-5</v>
      </c>
      <c r="I357" s="154">
        <v>-8.2193999999999996E-6</v>
      </c>
      <c r="J357" s="154">
        <v>-3.8920000000000002E-7</v>
      </c>
      <c r="K357" s="154">
        <v>8.0265000000000002E-4</v>
      </c>
      <c r="L357" s="154">
        <v>2.6818E-5</v>
      </c>
      <c r="M357" s="155">
        <v>1.91</v>
      </c>
      <c r="N357" s="21">
        <v>0</v>
      </c>
      <c r="O357" s="21">
        <v>0</v>
      </c>
      <c r="P357" s="21">
        <v>0</v>
      </c>
      <c r="Q357" s="21">
        <v>1</v>
      </c>
      <c r="R357" s="21">
        <v>8.0265000000000001E-6</v>
      </c>
      <c r="S357" s="21">
        <v>2.6819999999999998E-7</v>
      </c>
      <c r="T357" s="21">
        <v>3</v>
      </c>
      <c r="U357" s="21">
        <v>0</v>
      </c>
      <c r="V357" s="21">
        <v>0</v>
      </c>
      <c r="W357" s="156" t="s">
        <v>796</v>
      </c>
      <c r="X357" s="21" t="s">
        <v>534</v>
      </c>
      <c r="Y357" s="21" t="s">
        <v>263</v>
      </c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</row>
    <row r="358" spans="1:41" ht="14.25" customHeight="1">
      <c r="A358" s="21" t="s">
        <v>797</v>
      </c>
      <c r="B358" s="21" t="s">
        <v>259</v>
      </c>
      <c r="C358" s="21">
        <v>0</v>
      </c>
      <c r="D358" s="21">
        <v>200</v>
      </c>
      <c r="E358" s="21">
        <v>976</v>
      </c>
      <c r="F358" s="21" t="s">
        <v>260</v>
      </c>
      <c r="G358" s="154">
        <v>8.1024999999999999E-4</v>
      </c>
      <c r="H358" s="154">
        <v>2.6893000000000002E-5</v>
      </c>
      <c r="I358" s="154">
        <v>-8.2193999999999996E-6</v>
      </c>
      <c r="J358" s="154">
        <v>-3.8920000000000002E-7</v>
      </c>
      <c r="K358" s="154">
        <v>8.1846999999999996E-4</v>
      </c>
      <c r="L358" s="154">
        <v>2.7282999999999999E-5</v>
      </c>
      <c r="M358" s="155">
        <v>1.91</v>
      </c>
      <c r="N358" s="21">
        <v>0</v>
      </c>
      <c r="O358" s="21">
        <v>0</v>
      </c>
      <c r="P358" s="21">
        <v>0</v>
      </c>
      <c r="Q358" s="21">
        <v>1</v>
      </c>
      <c r="R358" s="21">
        <v>8.1846999999999998E-6</v>
      </c>
      <c r="S358" s="21">
        <v>2.7280000000000001E-7</v>
      </c>
      <c r="T358" s="21">
        <v>3</v>
      </c>
      <c r="U358" s="21">
        <v>0</v>
      </c>
      <c r="V358" s="21">
        <v>0</v>
      </c>
      <c r="W358" s="156" t="s">
        <v>798</v>
      </c>
      <c r="X358" s="21" t="s">
        <v>534</v>
      </c>
      <c r="Y358" s="21" t="s">
        <v>263</v>
      </c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</row>
    <row r="359" spans="1:41" ht="14.25" customHeight="1">
      <c r="A359" s="21" t="s">
        <v>797</v>
      </c>
      <c r="B359" s="21" t="s">
        <v>259</v>
      </c>
      <c r="C359" s="21">
        <v>0</v>
      </c>
      <c r="D359" s="21">
        <v>200</v>
      </c>
      <c r="E359" s="21">
        <v>976</v>
      </c>
      <c r="F359" s="21" t="s">
        <v>260</v>
      </c>
      <c r="G359" s="154">
        <v>8.1035000000000005E-4</v>
      </c>
      <c r="H359" s="154">
        <v>2.6877999999999999E-5</v>
      </c>
      <c r="I359" s="154">
        <v>-8.2193999999999996E-6</v>
      </c>
      <c r="J359" s="154">
        <v>-3.8920000000000002E-7</v>
      </c>
      <c r="K359" s="154">
        <v>8.1857000000000002E-4</v>
      </c>
      <c r="L359" s="154">
        <v>2.7267000000000002E-5</v>
      </c>
      <c r="M359" s="155">
        <v>1.91</v>
      </c>
      <c r="N359" s="21">
        <v>0</v>
      </c>
      <c r="O359" s="21">
        <v>0</v>
      </c>
      <c r="P359" s="21">
        <v>0</v>
      </c>
      <c r="Q359" s="21">
        <v>1</v>
      </c>
      <c r="R359" s="21">
        <v>8.1857000000000002E-6</v>
      </c>
      <c r="S359" s="21">
        <v>2.727E-7</v>
      </c>
      <c r="T359" s="21">
        <v>3</v>
      </c>
      <c r="U359" s="21">
        <v>0</v>
      </c>
      <c r="V359" s="21">
        <v>0</v>
      </c>
      <c r="W359" s="156" t="s">
        <v>799</v>
      </c>
      <c r="X359" s="21" t="s">
        <v>534</v>
      </c>
      <c r="Y359" s="21" t="s">
        <v>263</v>
      </c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</row>
    <row r="360" spans="1:41" ht="14.25" customHeight="1">
      <c r="A360" s="21" t="s">
        <v>800</v>
      </c>
      <c r="B360" s="21" t="s">
        <v>259</v>
      </c>
      <c r="C360" s="21">
        <v>0</v>
      </c>
      <c r="D360" s="21">
        <v>200</v>
      </c>
      <c r="E360" s="21">
        <v>976</v>
      </c>
      <c r="F360" s="21" t="s">
        <v>260</v>
      </c>
      <c r="G360" s="154">
        <v>2.0163999999999998E-3</v>
      </c>
      <c r="H360" s="154">
        <v>6.19E-5</v>
      </c>
      <c r="I360" s="154">
        <v>-8.2193999999999996E-6</v>
      </c>
      <c r="J360" s="154">
        <v>-3.8920000000000002E-7</v>
      </c>
      <c r="K360" s="154">
        <v>2.0246000000000001E-3</v>
      </c>
      <c r="L360" s="154">
        <v>6.2299999999999996E-5</v>
      </c>
      <c r="M360" s="155">
        <v>1.76</v>
      </c>
      <c r="N360" s="21">
        <v>0</v>
      </c>
      <c r="O360" s="21">
        <v>0</v>
      </c>
      <c r="P360" s="21">
        <v>0</v>
      </c>
      <c r="Q360" s="21">
        <v>1</v>
      </c>
      <c r="R360" s="21">
        <v>2.0245999999999999E-5</v>
      </c>
      <c r="S360" s="21">
        <v>6.2279999999999999E-7</v>
      </c>
      <c r="T360" s="21">
        <v>3</v>
      </c>
      <c r="U360" s="21">
        <v>0</v>
      </c>
      <c r="V360" s="21">
        <v>0</v>
      </c>
      <c r="W360" s="156" t="s">
        <v>801</v>
      </c>
      <c r="X360" s="21" t="s">
        <v>534</v>
      </c>
      <c r="Y360" s="21" t="s">
        <v>263</v>
      </c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</row>
    <row r="361" spans="1:41" ht="14.25" customHeight="1">
      <c r="A361" s="21" t="s">
        <v>800</v>
      </c>
      <c r="B361" s="21" t="s">
        <v>259</v>
      </c>
      <c r="C361" s="21">
        <v>0</v>
      </c>
      <c r="D361" s="21">
        <v>200</v>
      </c>
      <c r="E361" s="21">
        <v>976</v>
      </c>
      <c r="F361" s="21" t="s">
        <v>260</v>
      </c>
      <c r="G361" s="154">
        <v>2.016E-3</v>
      </c>
      <c r="H361" s="154">
        <v>6.1799999999999998E-5</v>
      </c>
      <c r="I361" s="154">
        <v>-8.2193999999999996E-6</v>
      </c>
      <c r="J361" s="154">
        <v>-3.8920000000000002E-7</v>
      </c>
      <c r="K361" s="154">
        <v>2.0241999999999999E-3</v>
      </c>
      <c r="L361" s="154">
        <v>6.2199999999999994E-5</v>
      </c>
      <c r="M361" s="155">
        <v>1.76</v>
      </c>
      <c r="N361" s="21">
        <v>0</v>
      </c>
      <c r="O361" s="21">
        <v>0</v>
      </c>
      <c r="P361" s="21">
        <v>0</v>
      </c>
      <c r="Q361" s="21">
        <v>1</v>
      </c>
      <c r="R361" s="21">
        <v>2.0242E-5</v>
      </c>
      <c r="S361" s="21">
        <v>6.2210000000000005E-7</v>
      </c>
      <c r="T361" s="21">
        <v>3</v>
      </c>
      <c r="U361" s="21">
        <v>0</v>
      </c>
      <c r="V361" s="21">
        <v>0</v>
      </c>
      <c r="W361" s="156" t="s">
        <v>802</v>
      </c>
      <c r="X361" s="21" t="s">
        <v>534</v>
      </c>
      <c r="Y361" s="21" t="s">
        <v>263</v>
      </c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</row>
    <row r="362" spans="1:41" ht="14.25" customHeight="1">
      <c r="A362" s="21" t="s">
        <v>803</v>
      </c>
      <c r="B362" s="21" t="s">
        <v>259</v>
      </c>
      <c r="C362" s="21">
        <v>0</v>
      </c>
      <c r="D362" s="21">
        <v>200</v>
      </c>
      <c r="E362" s="21">
        <v>976</v>
      </c>
      <c r="F362" s="21" t="s">
        <v>260</v>
      </c>
      <c r="G362" s="154">
        <v>6.7358000000000001E-4</v>
      </c>
      <c r="H362" s="154">
        <v>1.9137999999999999E-5</v>
      </c>
      <c r="I362" s="154">
        <v>-8.2193999999999996E-6</v>
      </c>
      <c r="J362" s="154">
        <v>-3.8920000000000002E-7</v>
      </c>
      <c r="K362" s="154">
        <v>6.8179999999999998E-4</v>
      </c>
      <c r="L362" s="154">
        <v>1.9527000000000001E-5</v>
      </c>
      <c r="M362" s="155">
        <v>1.64</v>
      </c>
      <c r="N362" s="21">
        <v>0</v>
      </c>
      <c r="O362" s="21">
        <v>0</v>
      </c>
      <c r="P362" s="21">
        <v>0</v>
      </c>
      <c r="Q362" s="21">
        <v>1</v>
      </c>
      <c r="R362" s="21">
        <v>6.8179999999999998E-6</v>
      </c>
      <c r="S362" s="21">
        <v>1.9530000000000001E-7</v>
      </c>
      <c r="T362" s="21">
        <v>3</v>
      </c>
      <c r="U362" s="21">
        <v>0</v>
      </c>
      <c r="V362" s="21">
        <v>0</v>
      </c>
      <c r="W362" s="156" t="s">
        <v>804</v>
      </c>
      <c r="X362" s="21" t="s">
        <v>534</v>
      </c>
      <c r="Y362" s="21" t="s">
        <v>263</v>
      </c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</row>
    <row r="363" spans="1:41" ht="14.25" customHeight="1">
      <c r="A363" s="21" t="s">
        <v>803</v>
      </c>
      <c r="B363" s="21" t="s">
        <v>259</v>
      </c>
      <c r="C363" s="21">
        <v>0</v>
      </c>
      <c r="D363" s="21">
        <v>200</v>
      </c>
      <c r="E363" s="21">
        <v>976</v>
      </c>
      <c r="F363" s="21" t="s">
        <v>260</v>
      </c>
      <c r="G363" s="154">
        <v>6.7352000000000004E-4</v>
      </c>
      <c r="H363" s="154">
        <v>1.9028000000000001E-5</v>
      </c>
      <c r="I363" s="154">
        <v>-8.2193999999999996E-6</v>
      </c>
      <c r="J363" s="154">
        <v>-3.8920000000000002E-7</v>
      </c>
      <c r="K363" s="154">
        <v>6.8174000000000002E-4</v>
      </c>
      <c r="L363" s="154">
        <v>1.9417000000000001E-5</v>
      </c>
      <c r="M363" s="155">
        <v>1.63</v>
      </c>
      <c r="N363" s="21">
        <v>0</v>
      </c>
      <c r="O363" s="21">
        <v>0</v>
      </c>
      <c r="P363" s="21">
        <v>0</v>
      </c>
      <c r="Q363" s="21">
        <v>1</v>
      </c>
      <c r="R363" s="21">
        <v>6.8174000000000002E-6</v>
      </c>
      <c r="S363" s="21">
        <v>1.9420000000000001E-7</v>
      </c>
      <c r="T363" s="21">
        <v>3</v>
      </c>
      <c r="U363" s="21">
        <v>0</v>
      </c>
      <c r="V363" s="21">
        <v>0</v>
      </c>
      <c r="W363" s="156" t="s">
        <v>805</v>
      </c>
      <c r="X363" s="21" t="s">
        <v>534</v>
      </c>
      <c r="Y363" s="21" t="s">
        <v>263</v>
      </c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</row>
    <row r="364" spans="1:41" ht="14.25" customHeight="1">
      <c r="A364" s="21" t="s">
        <v>806</v>
      </c>
      <c r="B364" s="21" t="s">
        <v>259</v>
      </c>
      <c r="C364" s="21">
        <v>0</v>
      </c>
      <c r="D364" s="21">
        <v>200</v>
      </c>
      <c r="E364" s="21">
        <v>976</v>
      </c>
      <c r="F364" s="21" t="s">
        <v>260</v>
      </c>
      <c r="G364" s="154">
        <v>1.3808E-3</v>
      </c>
      <c r="H364" s="154">
        <v>3.6100000000000003E-5</v>
      </c>
      <c r="I364" s="154">
        <v>-8.2193999999999996E-6</v>
      </c>
      <c r="J364" s="154">
        <v>-3.8920000000000002E-7</v>
      </c>
      <c r="K364" s="154">
        <v>1.3891000000000001E-3</v>
      </c>
      <c r="L364" s="154">
        <v>3.65E-5</v>
      </c>
      <c r="M364" s="155">
        <v>1.51</v>
      </c>
      <c r="N364" s="21">
        <v>0</v>
      </c>
      <c r="O364" s="21">
        <v>0</v>
      </c>
      <c r="P364" s="21">
        <v>0</v>
      </c>
      <c r="Q364" s="21">
        <v>1</v>
      </c>
      <c r="R364" s="21">
        <v>1.3891E-5</v>
      </c>
      <c r="S364" s="21">
        <v>3.6520000000000001E-7</v>
      </c>
      <c r="T364" s="21">
        <v>3</v>
      </c>
      <c r="U364" s="21">
        <v>0</v>
      </c>
      <c r="V364" s="21">
        <v>0</v>
      </c>
      <c r="W364" s="156" t="s">
        <v>807</v>
      </c>
      <c r="X364" s="21" t="s">
        <v>534</v>
      </c>
      <c r="Y364" s="21" t="s">
        <v>263</v>
      </c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</row>
    <row r="365" spans="1:41" ht="14.25" customHeight="1">
      <c r="A365" s="21" t="s">
        <v>806</v>
      </c>
      <c r="B365" s="21" t="s">
        <v>259</v>
      </c>
      <c r="C365" s="21">
        <v>0</v>
      </c>
      <c r="D365" s="21">
        <v>200</v>
      </c>
      <c r="E365" s="21">
        <v>976</v>
      </c>
      <c r="F365" s="21" t="s">
        <v>260</v>
      </c>
      <c r="G365" s="154">
        <v>1.3809E-3</v>
      </c>
      <c r="H365" s="154">
        <v>3.57E-5</v>
      </c>
      <c r="I365" s="154">
        <v>-8.2193999999999996E-6</v>
      </c>
      <c r="J365" s="154">
        <v>-3.8920000000000002E-7</v>
      </c>
      <c r="K365" s="154">
        <v>1.3891999999999999E-3</v>
      </c>
      <c r="L365" s="154">
        <v>3.6100000000000003E-5</v>
      </c>
      <c r="M365" s="155">
        <v>1.49</v>
      </c>
      <c r="N365" s="21">
        <v>0</v>
      </c>
      <c r="O365" s="21">
        <v>0</v>
      </c>
      <c r="P365" s="21">
        <v>0</v>
      </c>
      <c r="Q365" s="21">
        <v>1</v>
      </c>
      <c r="R365" s="21">
        <v>1.3892E-5</v>
      </c>
      <c r="S365" s="21">
        <v>3.6119999999999998E-7</v>
      </c>
      <c r="T365" s="21">
        <v>3</v>
      </c>
      <c r="U365" s="21">
        <v>0</v>
      </c>
      <c r="V365" s="21">
        <v>0</v>
      </c>
      <c r="W365" s="156" t="s">
        <v>808</v>
      </c>
      <c r="X365" s="21" t="s">
        <v>534</v>
      </c>
      <c r="Y365" s="21" t="s">
        <v>263</v>
      </c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</row>
    <row r="366" spans="1:41" ht="14.25" customHeight="1">
      <c r="A366" s="21" t="s">
        <v>809</v>
      </c>
      <c r="B366" s="21" t="s">
        <v>259</v>
      </c>
      <c r="C366" s="21">
        <v>0</v>
      </c>
      <c r="D366" s="21">
        <v>200</v>
      </c>
      <c r="E366" s="21">
        <v>976</v>
      </c>
      <c r="F366" s="21" t="s">
        <v>260</v>
      </c>
      <c r="G366" s="154">
        <v>7.4447000000000001E-4</v>
      </c>
      <c r="H366" s="154">
        <v>2.2891000000000002E-5</v>
      </c>
      <c r="I366" s="154">
        <v>-8.2193999999999996E-6</v>
      </c>
      <c r="J366" s="154">
        <v>-3.8920000000000002E-7</v>
      </c>
      <c r="K366" s="154">
        <v>7.5268999999999998E-4</v>
      </c>
      <c r="L366" s="154">
        <v>2.3280000000000001E-5</v>
      </c>
      <c r="M366" s="155">
        <v>1.77</v>
      </c>
      <c r="N366" s="21">
        <v>0</v>
      </c>
      <c r="O366" s="21">
        <v>0</v>
      </c>
      <c r="P366" s="21">
        <v>0</v>
      </c>
      <c r="Q366" s="21">
        <v>1</v>
      </c>
      <c r="R366" s="21">
        <v>7.5268999999999999E-6</v>
      </c>
      <c r="S366" s="21">
        <v>2.3279999999999999E-7</v>
      </c>
      <c r="T366" s="21">
        <v>3</v>
      </c>
      <c r="U366" s="21">
        <v>0</v>
      </c>
      <c r="V366" s="21">
        <v>0</v>
      </c>
      <c r="W366" s="156" t="s">
        <v>281</v>
      </c>
      <c r="X366" s="21" t="s">
        <v>534</v>
      </c>
      <c r="Y366" s="21" t="s">
        <v>263</v>
      </c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</row>
    <row r="367" spans="1:41" ht="14.25" customHeight="1">
      <c r="A367" s="21" t="s">
        <v>809</v>
      </c>
      <c r="B367" s="21" t="s">
        <v>259</v>
      </c>
      <c r="C367" s="21">
        <v>0</v>
      </c>
      <c r="D367" s="21">
        <v>200</v>
      </c>
      <c r="E367" s="21">
        <v>976</v>
      </c>
      <c r="F367" s="21" t="s">
        <v>260</v>
      </c>
      <c r="G367" s="154">
        <v>7.4436999999999995E-4</v>
      </c>
      <c r="H367" s="154">
        <v>2.2818000000000001E-5</v>
      </c>
      <c r="I367" s="154">
        <v>-8.2193999999999996E-6</v>
      </c>
      <c r="J367" s="154">
        <v>-3.8920000000000002E-7</v>
      </c>
      <c r="K367" s="154">
        <v>7.5259000000000003E-4</v>
      </c>
      <c r="L367" s="154">
        <v>2.3207999999999999E-5</v>
      </c>
      <c r="M367" s="155">
        <v>1.77</v>
      </c>
      <c r="N367" s="21">
        <v>0</v>
      </c>
      <c r="O367" s="21">
        <v>0</v>
      </c>
      <c r="P367" s="21">
        <v>0</v>
      </c>
      <c r="Q367" s="21">
        <v>1</v>
      </c>
      <c r="R367" s="21">
        <v>7.5259000000000002E-6</v>
      </c>
      <c r="S367" s="21">
        <v>2.3209999999999999E-7</v>
      </c>
      <c r="T367" s="21">
        <v>3</v>
      </c>
      <c r="U367" s="21">
        <v>0</v>
      </c>
      <c r="V367" s="21">
        <v>0</v>
      </c>
      <c r="W367" s="156" t="s">
        <v>282</v>
      </c>
      <c r="X367" s="21" t="s">
        <v>534</v>
      </c>
      <c r="Y367" s="21" t="s">
        <v>263</v>
      </c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</row>
    <row r="368" spans="1:41" ht="14.25" customHeight="1">
      <c r="A368" s="21" t="s">
        <v>810</v>
      </c>
      <c r="B368" s="21" t="s">
        <v>259</v>
      </c>
      <c r="C368" s="21">
        <v>0</v>
      </c>
      <c r="D368" s="21">
        <v>200</v>
      </c>
      <c r="E368" s="21">
        <v>976</v>
      </c>
      <c r="F368" s="21" t="s">
        <v>260</v>
      </c>
      <c r="G368" s="154">
        <v>4.8589999999999999E-4</v>
      </c>
      <c r="H368" s="154">
        <v>1.4266E-5</v>
      </c>
      <c r="I368" s="154">
        <v>-8.2193999999999996E-6</v>
      </c>
      <c r="J368" s="154">
        <v>-3.8920000000000002E-7</v>
      </c>
      <c r="K368" s="154">
        <v>4.9412000000000002E-4</v>
      </c>
      <c r="L368" s="154">
        <v>1.4654999999999999E-5</v>
      </c>
      <c r="M368" s="155">
        <v>1.7</v>
      </c>
      <c r="N368" s="21">
        <v>0</v>
      </c>
      <c r="O368" s="21">
        <v>0</v>
      </c>
      <c r="P368" s="21">
        <v>0</v>
      </c>
      <c r="Q368" s="21">
        <v>1</v>
      </c>
      <c r="R368" s="21">
        <v>4.9412000000000002E-6</v>
      </c>
      <c r="S368" s="21">
        <v>1.4649999999999999E-7</v>
      </c>
      <c r="T368" s="21">
        <v>3</v>
      </c>
      <c r="U368" s="21">
        <v>0</v>
      </c>
      <c r="V368" s="21">
        <v>0</v>
      </c>
      <c r="W368" s="156" t="s">
        <v>811</v>
      </c>
      <c r="X368" s="21" t="s">
        <v>534</v>
      </c>
      <c r="Y368" s="21" t="s">
        <v>263</v>
      </c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</row>
    <row r="369" spans="1:41" ht="14.25" customHeight="1">
      <c r="A369" s="21" t="s">
        <v>810</v>
      </c>
      <c r="B369" s="21" t="s">
        <v>259</v>
      </c>
      <c r="C369" s="21">
        <v>0</v>
      </c>
      <c r="D369" s="21">
        <v>200</v>
      </c>
      <c r="E369" s="21">
        <v>976</v>
      </c>
      <c r="F369" s="21" t="s">
        <v>260</v>
      </c>
      <c r="G369" s="154">
        <v>4.8609E-4</v>
      </c>
      <c r="H369" s="154">
        <v>1.4081E-5</v>
      </c>
      <c r="I369" s="154">
        <v>-8.2193999999999996E-6</v>
      </c>
      <c r="J369" s="154">
        <v>-3.8920000000000002E-7</v>
      </c>
      <c r="K369" s="154">
        <v>4.9430999999999998E-4</v>
      </c>
      <c r="L369" s="154">
        <v>1.4470999999999999E-5</v>
      </c>
      <c r="M369" s="155">
        <v>1.68</v>
      </c>
      <c r="N369" s="21">
        <v>0</v>
      </c>
      <c r="O369" s="21">
        <v>0</v>
      </c>
      <c r="P369" s="21">
        <v>0</v>
      </c>
      <c r="Q369" s="21">
        <v>1</v>
      </c>
      <c r="R369" s="21">
        <v>4.9431000000000002E-6</v>
      </c>
      <c r="S369" s="21">
        <v>1.4469999999999999E-7</v>
      </c>
      <c r="T369" s="21">
        <v>3</v>
      </c>
      <c r="U369" s="21">
        <v>0</v>
      </c>
      <c r="V369" s="21">
        <v>0</v>
      </c>
      <c r="W369" s="156" t="s">
        <v>812</v>
      </c>
      <c r="X369" s="21" t="s">
        <v>534</v>
      </c>
      <c r="Y369" s="21" t="s">
        <v>263</v>
      </c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</row>
    <row r="370" spans="1:41" ht="14.25" customHeight="1">
      <c r="A370" s="21" t="s">
        <v>813</v>
      </c>
      <c r="B370" s="21" t="s">
        <v>259</v>
      </c>
      <c r="C370" s="21">
        <v>0</v>
      </c>
      <c r="D370" s="21">
        <v>200</v>
      </c>
      <c r="E370" s="21">
        <v>976</v>
      </c>
      <c r="F370" s="21" t="s">
        <v>260</v>
      </c>
      <c r="G370" s="154">
        <v>4.4628000000000002E-4</v>
      </c>
      <c r="H370" s="154">
        <v>1.308E-5</v>
      </c>
      <c r="I370" s="154">
        <v>-8.2193999999999996E-6</v>
      </c>
      <c r="J370" s="154">
        <v>-3.8920000000000002E-7</v>
      </c>
      <c r="K370" s="154">
        <v>4.5449999999999999E-4</v>
      </c>
      <c r="L370" s="154">
        <v>1.3468999999999999E-5</v>
      </c>
      <c r="M370" s="155">
        <v>1.7</v>
      </c>
      <c r="N370" s="21">
        <v>0</v>
      </c>
      <c r="O370" s="21">
        <v>0</v>
      </c>
      <c r="P370" s="21">
        <v>0</v>
      </c>
      <c r="Q370" s="21">
        <v>1</v>
      </c>
      <c r="R370" s="21">
        <v>4.5449999999999997E-6</v>
      </c>
      <c r="S370" s="21">
        <v>1.3470000000000001E-7</v>
      </c>
      <c r="T370" s="21">
        <v>3</v>
      </c>
      <c r="U370" s="21">
        <v>0</v>
      </c>
      <c r="V370" s="21">
        <v>0</v>
      </c>
      <c r="W370" s="156" t="s">
        <v>814</v>
      </c>
      <c r="X370" s="21" t="s">
        <v>534</v>
      </c>
      <c r="Y370" s="21" t="s">
        <v>263</v>
      </c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</row>
    <row r="371" spans="1:41" ht="14.25" customHeight="1">
      <c r="A371" s="21" t="s">
        <v>813</v>
      </c>
      <c r="B371" s="21" t="s">
        <v>259</v>
      </c>
      <c r="C371" s="21">
        <v>0</v>
      </c>
      <c r="D371" s="21">
        <v>200</v>
      </c>
      <c r="E371" s="21">
        <v>976</v>
      </c>
      <c r="F371" s="21" t="s">
        <v>260</v>
      </c>
      <c r="G371" s="154">
        <v>4.4611999999999999E-4</v>
      </c>
      <c r="H371" s="154">
        <v>1.3169E-5</v>
      </c>
      <c r="I371" s="154">
        <v>-8.2193999999999996E-6</v>
      </c>
      <c r="J371" s="154">
        <v>-3.8920000000000002E-7</v>
      </c>
      <c r="K371" s="154">
        <v>4.5434000000000002E-4</v>
      </c>
      <c r="L371" s="154">
        <v>1.3558E-5</v>
      </c>
      <c r="M371" s="155">
        <v>1.71</v>
      </c>
      <c r="N371" s="21">
        <v>0</v>
      </c>
      <c r="O371" s="21">
        <v>0</v>
      </c>
      <c r="P371" s="21">
        <v>0</v>
      </c>
      <c r="Q371" s="21">
        <v>1</v>
      </c>
      <c r="R371" s="21">
        <v>4.5434000000000004E-6</v>
      </c>
      <c r="S371" s="21">
        <v>1.356E-7</v>
      </c>
      <c r="T371" s="21">
        <v>3</v>
      </c>
      <c r="U371" s="21">
        <v>0</v>
      </c>
      <c r="V371" s="21">
        <v>0</v>
      </c>
      <c r="W371" s="156" t="s">
        <v>815</v>
      </c>
      <c r="X371" s="21" t="s">
        <v>534</v>
      </c>
      <c r="Y371" s="21" t="s">
        <v>263</v>
      </c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</row>
    <row r="372" spans="1:41" ht="14.25" customHeight="1">
      <c r="A372" s="21" t="s">
        <v>816</v>
      </c>
      <c r="B372" s="21" t="s">
        <v>259</v>
      </c>
      <c r="C372" s="21">
        <v>0</v>
      </c>
      <c r="D372" s="21">
        <v>200</v>
      </c>
      <c r="E372" s="21">
        <v>976</v>
      </c>
      <c r="F372" s="21" t="s">
        <v>260</v>
      </c>
      <c r="G372" s="154">
        <v>1.2619E-3</v>
      </c>
      <c r="H372" s="154">
        <v>3.5299999999999997E-5</v>
      </c>
      <c r="I372" s="154">
        <v>-8.2193999999999996E-6</v>
      </c>
      <c r="J372" s="154">
        <v>-3.8920000000000002E-7</v>
      </c>
      <c r="K372" s="154">
        <v>1.2700999999999999E-3</v>
      </c>
      <c r="L372" s="154">
        <v>3.57E-5</v>
      </c>
      <c r="M372" s="155">
        <v>1.61</v>
      </c>
      <c r="N372" s="21">
        <v>0</v>
      </c>
      <c r="O372" s="21">
        <v>0</v>
      </c>
      <c r="P372" s="21">
        <v>0</v>
      </c>
      <c r="Q372" s="21">
        <v>1</v>
      </c>
      <c r="R372" s="21">
        <v>1.2700999999999999E-5</v>
      </c>
      <c r="S372" s="21">
        <v>3.5680000000000002E-7</v>
      </c>
      <c r="T372" s="21">
        <v>3</v>
      </c>
      <c r="U372" s="21">
        <v>0</v>
      </c>
      <c r="V372" s="21">
        <v>0</v>
      </c>
      <c r="W372" s="156" t="s">
        <v>817</v>
      </c>
      <c r="X372" s="21" t="s">
        <v>534</v>
      </c>
      <c r="Y372" s="21" t="s">
        <v>263</v>
      </c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</row>
    <row r="373" spans="1:41" ht="14.25" customHeight="1">
      <c r="A373" s="21" t="s">
        <v>816</v>
      </c>
      <c r="B373" s="21" t="s">
        <v>259</v>
      </c>
      <c r="C373" s="21">
        <v>0</v>
      </c>
      <c r="D373" s="21">
        <v>200</v>
      </c>
      <c r="E373" s="21">
        <v>976</v>
      </c>
      <c r="F373" s="21" t="s">
        <v>260</v>
      </c>
      <c r="G373" s="154">
        <v>1.2619E-3</v>
      </c>
      <c r="H373" s="154">
        <v>3.4999999999999997E-5</v>
      </c>
      <c r="I373" s="154">
        <v>-8.2193999999999996E-6</v>
      </c>
      <c r="J373" s="154">
        <v>-3.8920000000000002E-7</v>
      </c>
      <c r="K373" s="154">
        <v>1.2700999999999999E-3</v>
      </c>
      <c r="L373" s="154">
        <v>3.54E-5</v>
      </c>
      <c r="M373" s="155">
        <v>1.6</v>
      </c>
      <c r="N373" s="21">
        <v>0</v>
      </c>
      <c r="O373" s="21">
        <v>0</v>
      </c>
      <c r="P373" s="21">
        <v>0</v>
      </c>
      <c r="Q373" s="21">
        <v>1</v>
      </c>
      <c r="R373" s="21">
        <v>1.2700999999999999E-5</v>
      </c>
      <c r="S373" s="21">
        <v>3.5419999999999998E-7</v>
      </c>
      <c r="T373" s="21">
        <v>3</v>
      </c>
      <c r="U373" s="21">
        <v>0</v>
      </c>
      <c r="V373" s="21">
        <v>0</v>
      </c>
      <c r="W373" s="156" t="s">
        <v>818</v>
      </c>
      <c r="X373" s="21" t="s">
        <v>534</v>
      </c>
      <c r="Y373" s="21" t="s">
        <v>263</v>
      </c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</row>
    <row r="374" spans="1:41" ht="14.25" customHeight="1">
      <c r="A374" s="21" t="s">
        <v>819</v>
      </c>
      <c r="B374" s="21" t="s">
        <v>259</v>
      </c>
      <c r="C374" s="21">
        <v>0</v>
      </c>
      <c r="D374" s="21">
        <v>200</v>
      </c>
      <c r="E374" s="21">
        <v>976</v>
      </c>
      <c r="F374" s="21" t="s">
        <v>260</v>
      </c>
      <c r="G374" s="154">
        <v>3.3750000000000002E-4</v>
      </c>
      <c r="H374" s="154">
        <v>1.3269E-5</v>
      </c>
      <c r="I374" s="154">
        <v>-8.2193999999999996E-6</v>
      </c>
      <c r="J374" s="154">
        <v>-3.8920000000000002E-7</v>
      </c>
      <c r="K374" s="154">
        <v>3.4571999999999999E-4</v>
      </c>
      <c r="L374" s="154">
        <v>1.3658E-5</v>
      </c>
      <c r="M374" s="155">
        <v>2.2599999999999998</v>
      </c>
      <c r="N374" s="21">
        <v>0</v>
      </c>
      <c r="O374" s="21">
        <v>0</v>
      </c>
      <c r="P374" s="21">
        <v>0</v>
      </c>
      <c r="Q374" s="21">
        <v>1</v>
      </c>
      <c r="R374" s="21">
        <v>3.4572000000000001E-6</v>
      </c>
      <c r="S374" s="21">
        <v>1.3659999999999999E-7</v>
      </c>
      <c r="T374" s="21">
        <v>3</v>
      </c>
      <c r="U374" s="21">
        <v>0</v>
      </c>
      <c r="V374" s="21">
        <v>0</v>
      </c>
      <c r="W374" s="156" t="s">
        <v>820</v>
      </c>
      <c r="X374" s="21" t="s">
        <v>534</v>
      </c>
      <c r="Y374" s="21" t="s">
        <v>263</v>
      </c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</row>
    <row r="375" spans="1:41" ht="14.25" customHeight="1">
      <c r="A375" s="21" t="s">
        <v>819</v>
      </c>
      <c r="B375" s="21" t="s">
        <v>259</v>
      </c>
      <c r="C375" s="21">
        <v>0</v>
      </c>
      <c r="D375" s="21">
        <v>200</v>
      </c>
      <c r="E375" s="21">
        <v>976</v>
      </c>
      <c r="F375" s="21" t="s">
        <v>260</v>
      </c>
      <c r="G375" s="154">
        <v>3.3783000000000001E-4</v>
      </c>
      <c r="H375" s="154">
        <v>1.3342E-5</v>
      </c>
      <c r="I375" s="154">
        <v>-8.2193999999999996E-6</v>
      </c>
      <c r="J375" s="154">
        <v>-3.8920000000000002E-7</v>
      </c>
      <c r="K375" s="154">
        <v>3.4604999999999998E-4</v>
      </c>
      <c r="L375" s="154">
        <v>1.3730999999999999E-5</v>
      </c>
      <c r="M375" s="155">
        <v>2.27</v>
      </c>
      <c r="N375" s="21">
        <v>0</v>
      </c>
      <c r="O375" s="21">
        <v>0</v>
      </c>
      <c r="P375" s="21">
        <v>0</v>
      </c>
      <c r="Q375" s="21">
        <v>1</v>
      </c>
      <c r="R375" s="21">
        <v>3.4605000000000002E-6</v>
      </c>
      <c r="S375" s="21">
        <v>1.3729999999999999E-7</v>
      </c>
      <c r="T375" s="21">
        <v>3</v>
      </c>
      <c r="U375" s="21">
        <v>0</v>
      </c>
      <c r="V375" s="21">
        <v>0</v>
      </c>
      <c r="W375" s="156" t="s">
        <v>821</v>
      </c>
      <c r="X375" s="21" t="s">
        <v>534</v>
      </c>
      <c r="Y375" s="21" t="s">
        <v>263</v>
      </c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</row>
    <row r="376" spans="1:41" ht="14.25" customHeight="1">
      <c r="A376" s="21" t="s">
        <v>822</v>
      </c>
      <c r="B376" s="21" t="s">
        <v>259</v>
      </c>
      <c r="C376" s="21">
        <v>0</v>
      </c>
      <c r="D376" s="21">
        <v>200</v>
      </c>
      <c r="E376" s="21">
        <v>976</v>
      </c>
      <c r="F376" s="21" t="s">
        <v>260</v>
      </c>
      <c r="G376" s="154">
        <v>4.8633999999999998E-4</v>
      </c>
      <c r="H376" s="154">
        <v>2.1928000000000001E-5</v>
      </c>
      <c r="I376" s="154">
        <v>-8.2193999999999996E-6</v>
      </c>
      <c r="J376" s="154">
        <v>-3.8920000000000002E-7</v>
      </c>
      <c r="K376" s="154">
        <v>4.9456000000000001E-4</v>
      </c>
      <c r="L376" s="154">
        <v>2.2317E-5</v>
      </c>
      <c r="M376" s="155">
        <v>2.58</v>
      </c>
      <c r="N376" s="21">
        <v>0</v>
      </c>
      <c r="O376" s="21">
        <v>0</v>
      </c>
      <c r="P376" s="21">
        <v>0</v>
      </c>
      <c r="Q376" s="21">
        <v>1</v>
      </c>
      <c r="R376" s="21">
        <v>4.9455999999999997E-6</v>
      </c>
      <c r="S376" s="21">
        <v>2.2319999999999999E-7</v>
      </c>
      <c r="T376" s="21">
        <v>3</v>
      </c>
      <c r="U376" s="21">
        <v>0</v>
      </c>
      <c r="V376" s="21">
        <v>0</v>
      </c>
      <c r="W376" s="156" t="s">
        <v>823</v>
      </c>
      <c r="X376" s="21" t="s">
        <v>534</v>
      </c>
      <c r="Y376" s="21" t="s">
        <v>263</v>
      </c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</row>
    <row r="377" spans="1:41" ht="14.25" customHeight="1">
      <c r="A377" s="21" t="s">
        <v>822</v>
      </c>
      <c r="B377" s="21" t="s">
        <v>259</v>
      </c>
      <c r="C377" s="21">
        <v>0</v>
      </c>
      <c r="D377" s="21">
        <v>200</v>
      </c>
      <c r="E377" s="21">
        <v>976</v>
      </c>
      <c r="F377" s="21" t="s">
        <v>260</v>
      </c>
      <c r="G377" s="154">
        <v>4.8634999999999998E-4</v>
      </c>
      <c r="H377" s="154">
        <v>2.1766000000000001E-5</v>
      </c>
      <c r="I377" s="154">
        <v>-8.2193999999999996E-6</v>
      </c>
      <c r="J377" s="154">
        <v>-3.8920000000000002E-7</v>
      </c>
      <c r="K377" s="154">
        <v>4.9456999999999995E-4</v>
      </c>
      <c r="L377" s="154">
        <v>2.2155E-5</v>
      </c>
      <c r="M377" s="155">
        <v>2.56</v>
      </c>
      <c r="N377" s="21">
        <v>0</v>
      </c>
      <c r="O377" s="21">
        <v>0</v>
      </c>
      <c r="P377" s="21">
        <v>0</v>
      </c>
      <c r="Q377" s="21">
        <v>1</v>
      </c>
      <c r="R377" s="21">
        <v>4.9456999999999999E-6</v>
      </c>
      <c r="S377" s="21">
        <v>2.2149999999999999E-7</v>
      </c>
      <c r="T377" s="21">
        <v>3</v>
      </c>
      <c r="U377" s="21">
        <v>0</v>
      </c>
      <c r="V377" s="21">
        <v>0</v>
      </c>
      <c r="W377" s="156" t="s">
        <v>824</v>
      </c>
      <c r="X377" s="21" t="s">
        <v>534</v>
      </c>
      <c r="Y377" s="21" t="s">
        <v>263</v>
      </c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</row>
    <row r="378" spans="1:41" ht="14.25" customHeight="1">
      <c r="A378" s="21" t="s">
        <v>825</v>
      </c>
      <c r="B378" s="21" t="s">
        <v>259</v>
      </c>
      <c r="C378" s="21">
        <v>0</v>
      </c>
      <c r="D378" s="21">
        <v>200</v>
      </c>
      <c r="E378" s="21">
        <v>976</v>
      </c>
      <c r="F378" s="21" t="s">
        <v>260</v>
      </c>
      <c r="G378" s="154">
        <v>3.8221000000000002E-4</v>
      </c>
      <c r="H378" s="154">
        <v>1.4939E-5</v>
      </c>
      <c r="I378" s="154">
        <v>-8.2193999999999996E-6</v>
      </c>
      <c r="J378" s="154">
        <v>-3.8920000000000002E-7</v>
      </c>
      <c r="K378" s="154">
        <v>3.9042999999999999E-4</v>
      </c>
      <c r="L378" s="154">
        <v>1.5328E-5</v>
      </c>
      <c r="M378" s="155">
        <v>2.25</v>
      </c>
      <c r="N378" s="21">
        <v>0</v>
      </c>
      <c r="O378" s="21">
        <v>0</v>
      </c>
      <c r="P378" s="21">
        <v>0</v>
      </c>
      <c r="Q378" s="21">
        <v>1</v>
      </c>
      <c r="R378" s="21">
        <v>3.9043E-6</v>
      </c>
      <c r="S378" s="21">
        <v>1.533E-7</v>
      </c>
      <c r="T378" s="21">
        <v>3</v>
      </c>
      <c r="U378" s="21">
        <v>0</v>
      </c>
      <c r="V378" s="21">
        <v>0</v>
      </c>
      <c r="W378" s="156" t="s">
        <v>826</v>
      </c>
      <c r="X378" s="21" t="s">
        <v>534</v>
      </c>
      <c r="Y378" s="21" t="s">
        <v>263</v>
      </c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</row>
    <row r="379" spans="1:41" ht="14.25" customHeight="1">
      <c r="A379" s="21" t="s">
        <v>825</v>
      </c>
      <c r="B379" s="21" t="s">
        <v>259</v>
      </c>
      <c r="C379" s="21">
        <v>0</v>
      </c>
      <c r="D379" s="21">
        <v>200</v>
      </c>
      <c r="E379" s="21">
        <v>976</v>
      </c>
      <c r="F379" s="21" t="s">
        <v>260</v>
      </c>
      <c r="G379" s="154">
        <v>3.8217999999999998E-4</v>
      </c>
      <c r="H379" s="154">
        <v>1.5153999999999999E-5</v>
      </c>
      <c r="I379" s="154">
        <v>-8.2193999999999996E-6</v>
      </c>
      <c r="J379" s="154">
        <v>-3.8920000000000002E-7</v>
      </c>
      <c r="K379" s="154">
        <v>3.904E-4</v>
      </c>
      <c r="L379" s="154">
        <v>1.5543999999999999E-5</v>
      </c>
      <c r="M379" s="155">
        <v>2.2799999999999998</v>
      </c>
      <c r="N379" s="21">
        <v>0</v>
      </c>
      <c r="O379" s="21">
        <v>0</v>
      </c>
      <c r="P379" s="21">
        <v>0</v>
      </c>
      <c r="Q379" s="21">
        <v>1</v>
      </c>
      <c r="R379" s="21">
        <v>3.9040000000000002E-6</v>
      </c>
      <c r="S379" s="21">
        <v>1.554E-7</v>
      </c>
      <c r="T379" s="21">
        <v>3</v>
      </c>
      <c r="U379" s="21">
        <v>0</v>
      </c>
      <c r="V379" s="21">
        <v>0</v>
      </c>
      <c r="W379" s="156" t="s">
        <v>827</v>
      </c>
      <c r="X379" s="21" t="s">
        <v>534</v>
      </c>
      <c r="Y379" s="21" t="s">
        <v>263</v>
      </c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</row>
    <row r="380" spans="1:41" ht="14.25" customHeight="1">
      <c r="A380" s="21" t="s">
        <v>828</v>
      </c>
      <c r="B380" s="21" t="s">
        <v>259</v>
      </c>
      <c r="C380" s="21">
        <v>0</v>
      </c>
      <c r="D380" s="21">
        <v>200</v>
      </c>
      <c r="E380" s="21">
        <v>976</v>
      </c>
      <c r="F380" s="21" t="s">
        <v>260</v>
      </c>
      <c r="G380" s="154">
        <v>3.1312000000000001E-4</v>
      </c>
      <c r="H380" s="154">
        <v>1.1513E-5</v>
      </c>
      <c r="I380" s="154">
        <v>-8.2193999999999996E-6</v>
      </c>
      <c r="J380" s="154">
        <v>-3.8920000000000002E-7</v>
      </c>
      <c r="K380" s="154">
        <v>3.2133999999999998E-4</v>
      </c>
      <c r="L380" s="154">
        <v>1.1902999999999999E-5</v>
      </c>
      <c r="M380" s="155">
        <v>2.12</v>
      </c>
      <c r="N380" s="21">
        <v>0</v>
      </c>
      <c r="O380" s="21">
        <v>0</v>
      </c>
      <c r="P380" s="21">
        <v>0</v>
      </c>
      <c r="Q380" s="21">
        <v>1</v>
      </c>
      <c r="R380" s="21">
        <v>3.2134E-6</v>
      </c>
      <c r="S380" s="21">
        <v>1.1899999999999999E-7</v>
      </c>
      <c r="T380" s="21">
        <v>3</v>
      </c>
      <c r="U380" s="21">
        <v>0</v>
      </c>
      <c r="V380" s="21">
        <v>0</v>
      </c>
      <c r="W380" s="156" t="s">
        <v>829</v>
      </c>
      <c r="X380" s="21" t="s">
        <v>534</v>
      </c>
      <c r="Y380" s="21" t="s">
        <v>263</v>
      </c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</row>
    <row r="381" spans="1:41" ht="14.25" customHeight="1">
      <c r="A381" s="21" t="s">
        <v>828</v>
      </c>
      <c r="B381" s="21" t="s">
        <v>259</v>
      </c>
      <c r="C381" s="21">
        <v>0</v>
      </c>
      <c r="D381" s="21">
        <v>200</v>
      </c>
      <c r="E381" s="21">
        <v>976</v>
      </c>
      <c r="F381" s="21" t="s">
        <v>260</v>
      </c>
      <c r="G381" s="154">
        <v>3.1337999999999998E-4</v>
      </c>
      <c r="H381" s="154">
        <v>1.1579E-5</v>
      </c>
      <c r="I381" s="154">
        <v>-8.2193999999999996E-6</v>
      </c>
      <c r="J381" s="154">
        <v>-3.8920000000000002E-7</v>
      </c>
      <c r="K381" s="154">
        <v>3.2160000000000001E-4</v>
      </c>
      <c r="L381" s="154">
        <v>1.1968E-5</v>
      </c>
      <c r="M381" s="155">
        <v>2.13</v>
      </c>
      <c r="N381" s="21">
        <v>0</v>
      </c>
      <c r="O381" s="21">
        <v>0</v>
      </c>
      <c r="P381" s="21">
        <v>0</v>
      </c>
      <c r="Q381" s="21">
        <v>1</v>
      </c>
      <c r="R381" s="21">
        <v>3.2160000000000002E-6</v>
      </c>
      <c r="S381" s="21">
        <v>1.1969999999999999E-7</v>
      </c>
      <c r="T381" s="21">
        <v>3</v>
      </c>
      <c r="U381" s="21">
        <v>0</v>
      </c>
      <c r="V381" s="21">
        <v>0</v>
      </c>
      <c r="W381" s="156" t="s">
        <v>830</v>
      </c>
      <c r="X381" s="21" t="s">
        <v>534</v>
      </c>
      <c r="Y381" s="21" t="s">
        <v>263</v>
      </c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</row>
    <row r="382" spans="1:41" ht="14.25" customHeight="1">
      <c r="A382" s="21" t="s">
        <v>831</v>
      </c>
      <c r="B382" s="21" t="s">
        <v>259</v>
      </c>
      <c r="C382" s="21">
        <v>0</v>
      </c>
      <c r="D382" s="21">
        <v>200</v>
      </c>
      <c r="E382" s="21">
        <v>976</v>
      </c>
      <c r="F382" s="21" t="s">
        <v>260</v>
      </c>
      <c r="G382" s="154">
        <v>2.6226E-4</v>
      </c>
      <c r="H382" s="154">
        <v>9.4975000000000001E-6</v>
      </c>
      <c r="I382" s="154">
        <v>-8.2193999999999996E-6</v>
      </c>
      <c r="J382" s="154">
        <v>-3.8920000000000002E-7</v>
      </c>
      <c r="K382" s="154">
        <v>2.7046999999999998E-4</v>
      </c>
      <c r="L382" s="154">
        <v>9.8866999999999997E-6</v>
      </c>
      <c r="M382" s="155">
        <v>2.09</v>
      </c>
      <c r="N382" s="21">
        <v>0</v>
      </c>
      <c r="O382" s="21">
        <v>0</v>
      </c>
      <c r="P382" s="21">
        <v>0</v>
      </c>
      <c r="Q382" s="21">
        <v>1</v>
      </c>
      <c r="R382" s="21">
        <v>2.7047000000000001E-6</v>
      </c>
      <c r="S382" s="21">
        <v>9.8900000000000005E-8</v>
      </c>
      <c r="T382" s="21">
        <v>2</v>
      </c>
      <c r="U382" s="21">
        <v>0</v>
      </c>
      <c r="V382" s="21">
        <v>0</v>
      </c>
      <c r="W382" s="156" t="s">
        <v>832</v>
      </c>
      <c r="X382" s="21" t="s">
        <v>534</v>
      </c>
      <c r="Y382" s="21" t="s">
        <v>263</v>
      </c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</row>
    <row r="383" spans="1:41" ht="14.25" customHeight="1">
      <c r="A383" s="21" t="s">
        <v>831</v>
      </c>
      <c r="B383" s="21" t="s">
        <v>259</v>
      </c>
      <c r="C383" s="21">
        <v>0</v>
      </c>
      <c r="D383" s="21">
        <v>200</v>
      </c>
      <c r="E383" s="21">
        <v>976</v>
      </c>
      <c r="F383" s="21" t="s">
        <v>260</v>
      </c>
      <c r="G383" s="154">
        <v>2.6224000000000001E-4</v>
      </c>
      <c r="H383" s="154">
        <v>9.4886999999999995E-6</v>
      </c>
      <c r="I383" s="154">
        <v>-8.2193999999999996E-6</v>
      </c>
      <c r="J383" s="154">
        <v>-3.8920000000000002E-7</v>
      </c>
      <c r="K383" s="154">
        <v>2.7045999999999998E-4</v>
      </c>
      <c r="L383" s="154">
        <v>9.8779000000000008E-6</v>
      </c>
      <c r="M383" s="155">
        <v>2.09</v>
      </c>
      <c r="N383" s="21">
        <v>0</v>
      </c>
      <c r="O383" s="21">
        <v>0</v>
      </c>
      <c r="P383" s="21">
        <v>0</v>
      </c>
      <c r="Q383" s="21">
        <v>1</v>
      </c>
      <c r="R383" s="21">
        <v>2.7045999999999999E-6</v>
      </c>
      <c r="S383" s="21">
        <v>9.8799999999999998E-8</v>
      </c>
      <c r="T383" s="21">
        <v>2</v>
      </c>
      <c r="U383" s="21">
        <v>0</v>
      </c>
      <c r="V383" s="21">
        <v>0</v>
      </c>
      <c r="W383" s="156" t="s">
        <v>833</v>
      </c>
      <c r="X383" s="21" t="s">
        <v>534</v>
      </c>
      <c r="Y383" s="21" t="s">
        <v>263</v>
      </c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</row>
    <row r="384" spans="1:41" ht="14.25" customHeight="1">
      <c r="A384" s="21" t="s">
        <v>834</v>
      </c>
      <c r="B384" s="21" t="s">
        <v>259</v>
      </c>
      <c r="C384" s="21">
        <v>0</v>
      </c>
      <c r="D384" s="21">
        <v>200</v>
      </c>
      <c r="E384" s="21">
        <v>976</v>
      </c>
      <c r="F384" s="21" t="s">
        <v>260</v>
      </c>
      <c r="G384" s="154">
        <v>7.1933999999999995E-4</v>
      </c>
      <c r="H384" s="154">
        <v>2.3776000000000001E-5</v>
      </c>
      <c r="I384" s="154">
        <v>-8.2193999999999996E-6</v>
      </c>
      <c r="J384" s="154">
        <v>-3.8920000000000002E-7</v>
      </c>
      <c r="K384" s="154">
        <v>7.2756000000000003E-4</v>
      </c>
      <c r="L384" s="154">
        <v>2.4165999999999999E-5</v>
      </c>
      <c r="M384" s="155">
        <v>1.9</v>
      </c>
      <c r="N384" s="21">
        <v>0</v>
      </c>
      <c r="O384" s="21">
        <v>0</v>
      </c>
      <c r="P384" s="21">
        <v>0</v>
      </c>
      <c r="Q384" s="21">
        <v>1</v>
      </c>
      <c r="R384" s="21">
        <v>7.2756000000000003E-6</v>
      </c>
      <c r="S384" s="21">
        <v>2.417E-7</v>
      </c>
      <c r="T384" s="21">
        <v>3</v>
      </c>
      <c r="U384" s="21">
        <v>0</v>
      </c>
      <c r="V384" s="21">
        <v>0</v>
      </c>
      <c r="W384" s="156" t="s">
        <v>835</v>
      </c>
      <c r="X384" s="21" t="s">
        <v>534</v>
      </c>
      <c r="Y384" s="21" t="s">
        <v>263</v>
      </c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</row>
    <row r="385" spans="1:41" ht="14.25" customHeight="1">
      <c r="A385" s="21" t="s">
        <v>834</v>
      </c>
      <c r="B385" s="21" t="s">
        <v>259</v>
      </c>
      <c r="C385" s="21">
        <v>0</v>
      </c>
      <c r="D385" s="21">
        <v>200</v>
      </c>
      <c r="E385" s="21">
        <v>976</v>
      </c>
      <c r="F385" s="21" t="s">
        <v>260</v>
      </c>
      <c r="G385" s="154">
        <v>7.1944999999999995E-4</v>
      </c>
      <c r="H385" s="154">
        <v>2.3822E-5</v>
      </c>
      <c r="I385" s="154">
        <v>-8.2193999999999996E-6</v>
      </c>
      <c r="J385" s="154">
        <v>-3.8920000000000002E-7</v>
      </c>
      <c r="K385" s="154">
        <v>7.2767000000000003E-4</v>
      </c>
      <c r="L385" s="154">
        <v>2.4212000000000001E-5</v>
      </c>
      <c r="M385" s="155">
        <v>1.91</v>
      </c>
      <c r="N385" s="21">
        <v>0</v>
      </c>
      <c r="O385" s="21">
        <v>0</v>
      </c>
      <c r="P385" s="21">
        <v>0</v>
      </c>
      <c r="Q385" s="21">
        <v>1</v>
      </c>
      <c r="R385" s="21">
        <v>7.2767000000000001E-6</v>
      </c>
      <c r="S385" s="21">
        <v>2.4209999999999998E-7</v>
      </c>
      <c r="T385" s="21">
        <v>3</v>
      </c>
      <c r="U385" s="21">
        <v>0</v>
      </c>
      <c r="V385" s="21">
        <v>0</v>
      </c>
      <c r="W385" s="156" t="s">
        <v>836</v>
      </c>
      <c r="X385" s="21" t="s">
        <v>534</v>
      </c>
      <c r="Y385" s="21" t="s">
        <v>263</v>
      </c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</row>
    <row r="386" spans="1:41" ht="14.25" customHeight="1">
      <c r="A386" s="21" t="s">
        <v>837</v>
      </c>
      <c r="B386" s="21" t="s">
        <v>259</v>
      </c>
      <c r="C386" s="21">
        <v>0</v>
      </c>
      <c r="D386" s="21">
        <v>200</v>
      </c>
      <c r="E386" s="21">
        <v>976</v>
      </c>
      <c r="F386" s="21" t="s">
        <v>260</v>
      </c>
      <c r="G386" s="154">
        <v>4.1844000000000001E-4</v>
      </c>
      <c r="H386" s="154">
        <v>1.3927000000000001E-5</v>
      </c>
      <c r="I386" s="154">
        <v>-8.2193999999999996E-6</v>
      </c>
      <c r="J386" s="154">
        <v>-3.8920000000000002E-7</v>
      </c>
      <c r="K386" s="154">
        <v>4.2665999999999998E-4</v>
      </c>
      <c r="L386" s="154">
        <v>1.4316E-5</v>
      </c>
      <c r="M386" s="155">
        <v>1.92</v>
      </c>
      <c r="N386" s="21">
        <v>0</v>
      </c>
      <c r="O386" s="21">
        <v>0</v>
      </c>
      <c r="P386" s="21">
        <v>0</v>
      </c>
      <c r="Q386" s="21">
        <v>1</v>
      </c>
      <c r="R386" s="21">
        <v>4.2665999999999999E-6</v>
      </c>
      <c r="S386" s="21">
        <v>1.4320000000000001E-7</v>
      </c>
      <c r="T386" s="21">
        <v>3</v>
      </c>
      <c r="U386" s="21">
        <v>0</v>
      </c>
      <c r="V386" s="21">
        <v>0</v>
      </c>
      <c r="W386" s="156" t="s">
        <v>838</v>
      </c>
      <c r="X386" s="21" t="s">
        <v>534</v>
      </c>
      <c r="Y386" s="21" t="s">
        <v>263</v>
      </c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</row>
    <row r="387" spans="1:41" ht="14.25" customHeight="1">
      <c r="A387" s="21" t="s">
        <v>837</v>
      </c>
      <c r="B387" s="21" t="s">
        <v>259</v>
      </c>
      <c r="C387" s="21">
        <v>0</v>
      </c>
      <c r="D387" s="21">
        <v>200</v>
      </c>
      <c r="E387" s="21">
        <v>976</v>
      </c>
      <c r="F387" s="21" t="s">
        <v>260</v>
      </c>
      <c r="G387" s="154">
        <v>4.1852000000000002E-4</v>
      </c>
      <c r="H387" s="154">
        <v>1.3923E-5</v>
      </c>
      <c r="I387" s="154">
        <v>-8.2193999999999996E-6</v>
      </c>
      <c r="J387" s="154">
        <v>-3.8920000000000002E-7</v>
      </c>
      <c r="K387" s="154">
        <v>4.2674E-4</v>
      </c>
      <c r="L387" s="154">
        <v>1.4313E-5</v>
      </c>
      <c r="M387" s="155">
        <v>1.92</v>
      </c>
      <c r="N387" s="21">
        <v>0</v>
      </c>
      <c r="O387" s="21">
        <v>0</v>
      </c>
      <c r="P387" s="21">
        <v>0</v>
      </c>
      <c r="Q387" s="21">
        <v>1</v>
      </c>
      <c r="R387" s="21">
        <v>4.2674E-6</v>
      </c>
      <c r="S387" s="21">
        <v>1.431E-7</v>
      </c>
      <c r="T387" s="21">
        <v>3</v>
      </c>
      <c r="U387" s="21">
        <v>0</v>
      </c>
      <c r="V387" s="21">
        <v>0</v>
      </c>
      <c r="W387" s="156" t="s">
        <v>839</v>
      </c>
      <c r="X387" s="21" t="s">
        <v>534</v>
      </c>
      <c r="Y387" s="21" t="s">
        <v>263</v>
      </c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</row>
    <row r="388" spans="1:41" ht="14.25" customHeight="1">
      <c r="A388" s="21" t="s">
        <v>840</v>
      </c>
      <c r="B388" s="21" t="s">
        <v>259</v>
      </c>
      <c r="C388" s="21">
        <v>0</v>
      </c>
      <c r="D388" s="21">
        <v>200</v>
      </c>
      <c r="E388" s="21">
        <v>976</v>
      </c>
      <c r="F388" s="21" t="s">
        <v>260</v>
      </c>
      <c r="G388" s="154">
        <v>1.3420000000000001E-3</v>
      </c>
      <c r="H388" s="154">
        <v>3.5800000000000003E-5</v>
      </c>
      <c r="I388" s="154">
        <v>-8.2193999999999996E-6</v>
      </c>
      <c r="J388" s="154">
        <v>-3.8920000000000002E-7</v>
      </c>
      <c r="K388" s="154">
        <v>1.3502E-3</v>
      </c>
      <c r="L388" s="154">
        <v>3.6100000000000003E-5</v>
      </c>
      <c r="M388" s="155">
        <v>1.53</v>
      </c>
      <c r="N388" s="21">
        <v>0</v>
      </c>
      <c r="O388" s="21">
        <v>0</v>
      </c>
      <c r="P388" s="21">
        <v>0</v>
      </c>
      <c r="Q388" s="21">
        <v>1</v>
      </c>
      <c r="R388" s="21">
        <v>1.3502E-5</v>
      </c>
      <c r="S388" s="21">
        <v>3.615E-7</v>
      </c>
      <c r="T388" s="21">
        <v>3</v>
      </c>
      <c r="U388" s="21">
        <v>0</v>
      </c>
      <c r="V388" s="21">
        <v>0</v>
      </c>
      <c r="W388" s="156" t="s">
        <v>841</v>
      </c>
      <c r="X388" s="21" t="s">
        <v>534</v>
      </c>
      <c r="Y388" s="21" t="s">
        <v>263</v>
      </c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</row>
    <row r="389" spans="1:41" ht="14.25" customHeight="1">
      <c r="A389" s="21" t="s">
        <v>840</v>
      </c>
      <c r="B389" s="21" t="s">
        <v>259</v>
      </c>
      <c r="C389" s="21">
        <v>0</v>
      </c>
      <c r="D389" s="21">
        <v>200</v>
      </c>
      <c r="E389" s="21">
        <v>976</v>
      </c>
      <c r="F389" s="21" t="s">
        <v>260</v>
      </c>
      <c r="G389" s="154">
        <v>1.3420999999999999E-3</v>
      </c>
      <c r="H389" s="154">
        <v>3.5500000000000002E-5</v>
      </c>
      <c r="I389" s="154">
        <v>-8.2193999999999996E-6</v>
      </c>
      <c r="J389" s="154">
        <v>-3.8920000000000002E-7</v>
      </c>
      <c r="K389" s="154">
        <v>1.3503E-3</v>
      </c>
      <c r="L389" s="154">
        <v>3.5899999999999998E-5</v>
      </c>
      <c r="M389" s="155">
        <v>1.52</v>
      </c>
      <c r="N389" s="21">
        <v>0</v>
      </c>
      <c r="O389" s="21">
        <v>0</v>
      </c>
      <c r="P389" s="21">
        <v>0</v>
      </c>
      <c r="Q389" s="21">
        <v>1</v>
      </c>
      <c r="R389" s="21">
        <v>1.3502999999999999E-5</v>
      </c>
      <c r="S389" s="21">
        <v>3.5909999999999998E-7</v>
      </c>
      <c r="T389" s="21">
        <v>3</v>
      </c>
      <c r="U389" s="21">
        <v>0</v>
      </c>
      <c r="V389" s="21">
        <v>0</v>
      </c>
      <c r="W389" s="156" t="s">
        <v>842</v>
      </c>
      <c r="X389" s="21" t="s">
        <v>534</v>
      </c>
      <c r="Y389" s="21" t="s">
        <v>263</v>
      </c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</row>
    <row r="390" spans="1:41" ht="14.25" customHeight="1">
      <c r="A390" s="21" t="s">
        <v>843</v>
      </c>
      <c r="B390" s="21" t="s">
        <v>259</v>
      </c>
      <c r="C390" s="21">
        <v>0</v>
      </c>
      <c r="D390" s="21">
        <v>200</v>
      </c>
      <c r="E390" s="21">
        <v>976</v>
      </c>
      <c r="F390" s="21" t="s">
        <v>260</v>
      </c>
      <c r="G390" s="154">
        <v>5.2944000000000005E-4</v>
      </c>
      <c r="H390" s="154">
        <v>1.7164E-5</v>
      </c>
      <c r="I390" s="154">
        <v>-8.2193999999999996E-6</v>
      </c>
      <c r="J390" s="154">
        <v>-3.8920000000000002E-7</v>
      </c>
      <c r="K390" s="154">
        <v>5.3766000000000003E-4</v>
      </c>
      <c r="L390" s="154">
        <v>1.7554000000000002E-5</v>
      </c>
      <c r="M390" s="155">
        <v>1.87</v>
      </c>
      <c r="N390" s="21">
        <v>0</v>
      </c>
      <c r="O390" s="21">
        <v>0</v>
      </c>
      <c r="P390" s="21">
        <v>0</v>
      </c>
      <c r="Q390" s="21">
        <v>1</v>
      </c>
      <c r="R390" s="21">
        <v>5.3766000000000003E-6</v>
      </c>
      <c r="S390" s="21">
        <v>1.755E-7</v>
      </c>
      <c r="T390" s="21">
        <v>3</v>
      </c>
      <c r="U390" s="21">
        <v>0</v>
      </c>
      <c r="V390" s="21">
        <v>0</v>
      </c>
      <c r="W390" s="156" t="s">
        <v>844</v>
      </c>
      <c r="X390" s="21" t="s">
        <v>534</v>
      </c>
      <c r="Y390" s="21" t="s">
        <v>263</v>
      </c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</row>
    <row r="391" spans="1:41" ht="14.25" customHeight="1">
      <c r="A391" s="21" t="s">
        <v>843</v>
      </c>
      <c r="B391" s="21" t="s">
        <v>259</v>
      </c>
      <c r="C391" s="21">
        <v>0</v>
      </c>
      <c r="D391" s="21">
        <v>200</v>
      </c>
      <c r="E391" s="21">
        <v>976</v>
      </c>
      <c r="F391" s="21" t="s">
        <v>260</v>
      </c>
      <c r="G391" s="154">
        <v>5.2932000000000001E-4</v>
      </c>
      <c r="H391" s="154">
        <v>1.7529000000000001E-5</v>
      </c>
      <c r="I391" s="154">
        <v>-8.2193999999999996E-6</v>
      </c>
      <c r="J391" s="154">
        <v>-3.8920000000000002E-7</v>
      </c>
      <c r="K391" s="154">
        <v>5.3753999999999998E-4</v>
      </c>
      <c r="L391" s="154">
        <v>1.7918E-5</v>
      </c>
      <c r="M391" s="155">
        <v>1.91</v>
      </c>
      <c r="N391" s="21">
        <v>0</v>
      </c>
      <c r="O391" s="21">
        <v>0</v>
      </c>
      <c r="P391" s="21">
        <v>0</v>
      </c>
      <c r="Q391" s="21">
        <v>1</v>
      </c>
      <c r="R391" s="21">
        <v>5.3754000000000002E-6</v>
      </c>
      <c r="S391" s="21">
        <v>1.7919999999999999E-7</v>
      </c>
      <c r="T391" s="21">
        <v>3</v>
      </c>
      <c r="U391" s="21">
        <v>0</v>
      </c>
      <c r="V391" s="21">
        <v>0</v>
      </c>
      <c r="W391" s="156" t="s">
        <v>845</v>
      </c>
      <c r="X391" s="21" t="s">
        <v>534</v>
      </c>
      <c r="Y391" s="21" t="s">
        <v>263</v>
      </c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</row>
    <row r="392" spans="1:41" ht="14.25" customHeight="1">
      <c r="A392" s="21" t="s">
        <v>846</v>
      </c>
      <c r="B392" s="21" t="s">
        <v>259</v>
      </c>
      <c r="C392" s="21">
        <v>0</v>
      </c>
      <c r="D392" s="21">
        <v>200</v>
      </c>
      <c r="E392" s="21">
        <v>976</v>
      </c>
      <c r="F392" s="21" t="s">
        <v>260</v>
      </c>
      <c r="G392" s="154">
        <v>3.6477999999999999E-4</v>
      </c>
      <c r="H392" s="154">
        <v>1.236E-5</v>
      </c>
      <c r="I392" s="154">
        <v>-8.2193999999999996E-6</v>
      </c>
      <c r="J392" s="154">
        <v>-3.8920000000000002E-7</v>
      </c>
      <c r="K392" s="154">
        <v>3.7300000000000001E-4</v>
      </c>
      <c r="L392" s="154">
        <v>1.2748999999999999E-5</v>
      </c>
      <c r="M392" s="155">
        <v>1.96</v>
      </c>
      <c r="N392" s="21">
        <v>0</v>
      </c>
      <c r="O392" s="21">
        <v>0</v>
      </c>
      <c r="P392" s="21">
        <v>0</v>
      </c>
      <c r="Q392" s="21">
        <v>1</v>
      </c>
      <c r="R392" s="21">
        <v>3.7299999999999999E-6</v>
      </c>
      <c r="S392" s="21">
        <v>1.275E-7</v>
      </c>
      <c r="T392" s="21">
        <v>3</v>
      </c>
      <c r="U392" s="21">
        <v>0</v>
      </c>
      <c r="V392" s="21">
        <v>0</v>
      </c>
      <c r="W392" s="156" t="s">
        <v>847</v>
      </c>
      <c r="X392" s="21" t="s">
        <v>534</v>
      </c>
      <c r="Y392" s="21" t="s">
        <v>263</v>
      </c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</row>
    <row r="393" spans="1:41" ht="14.25" customHeight="1">
      <c r="A393" s="21" t="s">
        <v>846</v>
      </c>
      <c r="B393" s="21" t="s">
        <v>259</v>
      </c>
      <c r="C393" s="21">
        <v>0</v>
      </c>
      <c r="D393" s="21">
        <v>200</v>
      </c>
      <c r="E393" s="21">
        <v>976</v>
      </c>
      <c r="F393" s="21" t="s">
        <v>260</v>
      </c>
      <c r="G393" s="154">
        <v>3.6482000000000002E-4</v>
      </c>
      <c r="H393" s="154">
        <v>1.2515E-5</v>
      </c>
      <c r="I393" s="154">
        <v>-8.2193999999999996E-6</v>
      </c>
      <c r="J393" s="154">
        <v>-3.8920000000000002E-7</v>
      </c>
      <c r="K393" s="154">
        <v>3.7303999999999999E-4</v>
      </c>
      <c r="L393" s="154">
        <v>1.2904E-5</v>
      </c>
      <c r="M393" s="155">
        <v>1.98</v>
      </c>
      <c r="N393" s="21">
        <v>0</v>
      </c>
      <c r="O393" s="21">
        <v>0</v>
      </c>
      <c r="P393" s="21">
        <v>0</v>
      </c>
      <c r="Q393" s="21">
        <v>1</v>
      </c>
      <c r="R393" s="21">
        <v>3.7303999999999999E-6</v>
      </c>
      <c r="S393" s="21">
        <v>1.29E-7</v>
      </c>
      <c r="T393" s="21">
        <v>3</v>
      </c>
      <c r="U393" s="21">
        <v>0</v>
      </c>
      <c r="V393" s="21">
        <v>0</v>
      </c>
      <c r="W393" s="156" t="s">
        <v>848</v>
      </c>
      <c r="X393" s="21" t="s">
        <v>534</v>
      </c>
      <c r="Y393" s="21" t="s">
        <v>263</v>
      </c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</row>
    <row r="394" spans="1:41" ht="14.25" customHeight="1">
      <c r="A394" s="21" t="s">
        <v>849</v>
      </c>
      <c r="B394" s="21" t="s">
        <v>259</v>
      </c>
      <c r="C394" s="21">
        <v>0</v>
      </c>
      <c r="D394" s="21">
        <v>200</v>
      </c>
      <c r="E394" s="21">
        <v>976</v>
      </c>
      <c r="F394" s="21" t="s">
        <v>260</v>
      </c>
      <c r="G394" s="154">
        <v>3.4885999999999999E-4</v>
      </c>
      <c r="H394" s="154">
        <v>1.1615E-5</v>
      </c>
      <c r="I394" s="154">
        <v>-8.2193999999999996E-6</v>
      </c>
      <c r="J394" s="154">
        <v>-3.8920000000000002E-7</v>
      </c>
      <c r="K394" s="154">
        <v>3.5708000000000002E-4</v>
      </c>
      <c r="L394" s="154">
        <v>1.2004000000000001E-5</v>
      </c>
      <c r="M394" s="155">
        <v>1.93</v>
      </c>
      <c r="N394" s="21">
        <v>0</v>
      </c>
      <c r="O394" s="21">
        <v>0</v>
      </c>
      <c r="P394" s="21">
        <v>0</v>
      </c>
      <c r="Q394" s="21">
        <v>1</v>
      </c>
      <c r="R394" s="21">
        <v>3.5708000000000002E-6</v>
      </c>
      <c r="S394" s="21">
        <v>1.1999999999999999E-7</v>
      </c>
      <c r="T394" s="21">
        <v>3</v>
      </c>
      <c r="U394" s="21">
        <v>0</v>
      </c>
      <c r="V394" s="21">
        <v>0</v>
      </c>
      <c r="W394" s="156" t="s">
        <v>850</v>
      </c>
      <c r="X394" s="21" t="s">
        <v>534</v>
      </c>
      <c r="Y394" s="21" t="s">
        <v>263</v>
      </c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</row>
    <row r="395" spans="1:41" ht="14.25" customHeight="1">
      <c r="A395" s="21" t="s">
        <v>849</v>
      </c>
      <c r="B395" s="21" t="s">
        <v>259</v>
      </c>
      <c r="C395" s="21">
        <v>0</v>
      </c>
      <c r="D395" s="21">
        <v>200</v>
      </c>
      <c r="E395" s="21">
        <v>976</v>
      </c>
      <c r="F395" s="21" t="s">
        <v>260</v>
      </c>
      <c r="G395" s="154">
        <v>3.4888999999999997E-4</v>
      </c>
      <c r="H395" s="154">
        <v>1.1554E-5</v>
      </c>
      <c r="I395" s="154">
        <v>-8.2193999999999996E-6</v>
      </c>
      <c r="J395" s="154">
        <v>-3.8920000000000002E-7</v>
      </c>
      <c r="K395" s="154">
        <v>3.5710000000000001E-4</v>
      </c>
      <c r="L395" s="154">
        <v>1.1943000000000001E-5</v>
      </c>
      <c r="M395" s="155">
        <v>1.92</v>
      </c>
      <c r="N395" s="21">
        <v>0</v>
      </c>
      <c r="O395" s="21">
        <v>0</v>
      </c>
      <c r="P395" s="21">
        <v>0</v>
      </c>
      <c r="Q395" s="21">
        <v>1</v>
      </c>
      <c r="R395" s="21">
        <v>3.5710000000000002E-6</v>
      </c>
      <c r="S395" s="21">
        <v>1.194E-7</v>
      </c>
      <c r="T395" s="21">
        <v>3</v>
      </c>
      <c r="U395" s="21">
        <v>0</v>
      </c>
      <c r="V395" s="21">
        <v>0</v>
      </c>
      <c r="W395" s="156" t="s">
        <v>851</v>
      </c>
      <c r="X395" s="21" t="s">
        <v>534</v>
      </c>
      <c r="Y395" s="21" t="s">
        <v>263</v>
      </c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</row>
    <row r="396" spans="1:41" ht="14.25" customHeight="1">
      <c r="A396" s="21" t="s">
        <v>852</v>
      </c>
      <c r="B396" s="21" t="s">
        <v>259</v>
      </c>
      <c r="C396" s="21">
        <v>0</v>
      </c>
      <c r="D396" s="21">
        <v>200</v>
      </c>
      <c r="E396" s="21">
        <v>976</v>
      </c>
      <c r="F396" s="21" t="s">
        <v>260</v>
      </c>
      <c r="G396" s="154">
        <v>8.4402000000000001E-4</v>
      </c>
      <c r="H396" s="154">
        <v>2.6681000000000001E-5</v>
      </c>
      <c r="I396" s="154">
        <v>-8.2193999999999996E-6</v>
      </c>
      <c r="J396" s="154">
        <v>-3.8920000000000002E-7</v>
      </c>
      <c r="K396" s="154">
        <v>8.5223999999999999E-4</v>
      </c>
      <c r="L396" s="154">
        <v>2.7070999999999999E-5</v>
      </c>
      <c r="M396" s="155">
        <v>1.82</v>
      </c>
      <c r="N396" s="21">
        <v>0</v>
      </c>
      <c r="O396" s="21">
        <v>0</v>
      </c>
      <c r="P396" s="21">
        <v>0</v>
      </c>
      <c r="Q396" s="21">
        <v>1</v>
      </c>
      <c r="R396" s="21">
        <v>8.5223999999999999E-6</v>
      </c>
      <c r="S396" s="21">
        <v>2.7070000000000001E-7</v>
      </c>
      <c r="T396" s="21">
        <v>3</v>
      </c>
      <c r="U396" s="21">
        <v>0</v>
      </c>
      <c r="V396" s="21">
        <v>0</v>
      </c>
      <c r="W396" s="156" t="s">
        <v>853</v>
      </c>
      <c r="X396" s="21" t="s">
        <v>534</v>
      </c>
      <c r="Y396" s="21" t="s">
        <v>263</v>
      </c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</row>
    <row r="397" spans="1:41" ht="14.25" customHeight="1">
      <c r="A397" s="21" t="s">
        <v>852</v>
      </c>
      <c r="B397" s="21" t="s">
        <v>259</v>
      </c>
      <c r="C397" s="21">
        <v>0</v>
      </c>
      <c r="D397" s="21">
        <v>200</v>
      </c>
      <c r="E397" s="21">
        <v>976</v>
      </c>
      <c r="F397" s="21" t="s">
        <v>260</v>
      </c>
      <c r="G397" s="154">
        <v>8.4382999999999995E-4</v>
      </c>
      <c r="H397" s="154">
        <v>2.6619999999999999E-5</v>
      </c>
      <c r="I397" s="154">
        <v>-8.2193999999999996E-6</v>
      </c>
      <c r="J397" s="154">
        <v>-3.8920000000000002E-7</v>
      </c>
      <c r="K397" s="154">
        <v>8.5205000000000003E-4</v>
      </c>
      <c r="L397" s="154">
        <v>2.7008999999999998E-5</v>
      </c>
      <c r="M397" s="155">
        <v>1.82</v>
      </c>
      <c r="N397" s="21">
        <v>0</v>
      </c>
      <c r="O397" s="21">
        <v>0</v>
      </c>
      <c r="P397" s="21">
        <v>0</v>
      </c>
      <c r="Q397" s="21">
        <v>1</v>
      </c>
      <c r="R397" s="21">
        <v>8.5205000000000008E-6</v>
      </c>
      <c r="S397" s="21">
        <v>2.7010000000000002E-7</v>
      </c>
      <c r="T397" s="21">
        <v>3</v>
      </c>
      <c r="U397" s="21">
        <v>0</v>
      </c>
      <c r="V397" s="21">
        <v>0</v>
      </c>
      <c r="W397" s="156" t="s">
        <v>854</v>
      </c>
      <c r="X397" s="21" t="s">
        <v>534</v>
      </c>
      <c r="Y397" s="21" t="s">
        <v>263</v>
      </c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</row>
    <row r="398" spans="1:41" ht="14.25" customHeight="1">
      <c r="A398" s="21" t="s">
        <v>855</v>
      </c>
      <c r="B398" s="21" t="s">
        <v>259</v>
      </c>
      <c r="C398" s="21">
        <v>0</v>
      </c>
      <c r="D398" s="21">
        <v>200</v>
      </c>
      <c r="E398" s="21">
        <v>976</v>
      </c>
      <c r="F398" s="21" t="s">
        <v>260</v>
      </c>
      <c r="G398" s="154">
        <v>3.834E-4</v>
      </c>
      <c r="H398" s="154">
        <v>1.3524E-5</v>
      </c>
      <c r="I398" s="154">
        <v>-8.2193999999999996E-6</v>
      </c>
      <c r="J398" s="154">
        <v>-3.8920000000000002E-7</v>
      </c>
      <c r="K398" s="154">
        <v>3.9162000000000002E-4</v>
      </c>
      <c r="L398" s="154">
        <v>1.3913E-5</v>
      </c>
      <c r="M398" s="155">
        <v>2.0299999999999998</v>
      </c>
      <c r="N398" s="21">
        <v>0</v>
      </c>
      <c r="O398" s="21">
        <v>0</v>
      </c>
      <c r="P398" s="21">
        <v>0</v>
      </c>
      <c r="Q398" s="21">
        <v>1</v>
      </c>
      <c r="R398" s="21">
        <v>3.9161999999999999E-6</v>
      </c>
      <c r="S398" s="21">
        <v>1.3909999999999999E-7</v>
      </c>
      <c r="T398" s="21">
        <v>3</v>
      </c>
      <c r="U398" s="21">
        <v>0</v>
      </c>
      <c r="V398" s="21">
        <v>0</v>
      </c>
      <c r="W398" s="156" t="s">
        <v>856</v>
      </c>
      <c r="X398" s="21" t="s">
        <v>534</v>
      </c>
      <c r="Y398" s="21" t="s">
        <v>263</v>
      </c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</row>
    <row r="399" spans="1:41" ht="14.25" customHeight="1">
      <c r="A399" s="21" t="s">
        <v>855</v>
      </c>
      <c r="B399" s="21" t="s">
        <v>259</v>
      </c>
      <c r="C399" s="21">
        <v>0</v>
      </c>
      <c r="D399" s="21">
        <v>200</v>
      </c>
      <c r="E399" s="21">
        <v>976</v>
      </c>
      <c r="F399" s="21" t="s">
        <v>260</v>
      </c>
      <c r="G399" s="154">
        <v>3.8341999999999998E-4</v>
      </c>
      <c r="H399" s="154">
        <v>1.3682E-5</v>
      </c>
      <c r="I399" s="154">
        <v>-8.2193999999999996E-6</v>
      </c>
      <c r="J399" s="154">
        <v>-3.8920000000000002E-7</v>
      </c>
      <c r="K399" s="154">
        <v>3.9164000000000001E-4</v>
      </c>
      <c r="L399" s="154">
        <v>1.4071E-5</v>
      </c>
      <c r="M399" s="155">
        <v>2.06</v>
      </c>
      <c r="N399" s="21">
        <v>0</v>
      </c>
      <c r="O399" s="21">
        <v>0</v>
      </c>
      <c r="P399" s="21">
        <v>0</v>
      </c>
      <c r="Q399" s="21">
        <v>1</v>
      </c>
      <c r="R399" s="21">
        <v>3.9164000000000003E-6</v>
      </c>
      <c r="S399" s="21">
        <v>1.4070000000000001E-7</v>
      </c>
      <c r="T399" s="21">
        <v>3</v>
      </c>
      <c r="U399" s="21">
        <v>0</v>
      </c>
      <c r="V399" s="21">
        <v>0</v>
      </c>
      <c r="W399" s="156" t="s">
        <v>857</v>
      </c>
      <c r="X399" s="21" t="s">
        <v>534</v>
      </c>
      <c r="Y399" s="21" t="s">
        <v>263</v>
      </c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</row>
    <row r="400" spans="1:41" ht="14.25" customHeight="1">
      <c r="A400" s="21" t="s">
        <v>858</v>
      </c>
      <c r="B400" s="21" t="s">
        <v>259</v>
      </c>
      <c r="C400" s="21">
        <v>0</v>
      </c>
      <c r="D400" s="21">
        <v>200</v>
      </c>
      <c r="E400" s="21">
        <v>976</v>
      </c>
      <c r="F400" s="21" t="s">
        <v>260</v>
      </c>
      <c r="G400" s="154">
        <v>9.4087000000000001E-4</v>
      </c>
      <c r="H400" s="154">
        <v>3.4950999999999998E-5</v>
      </c>
      <c r="I400" s="154">
        <v>-8.2193999999999996E-6</v>
      </c>
      <c r="J400" s="154">
        <v>-3.8920000000000002E-7</v>
      </c>
      <c r="K400" s="154">
        <v>9.4908999999999998E-4</v>
      </c>
      <c r="L400" s="154">
        <v>3.5339999999999997E-5</v>
      </c>
      <c r="M400" s="155">
        <v>2.13</v>
      </c>
      <c r="N400" s="21">
        <v>0</v>
      </c>
      <c r="O400" s="21">
        <v>0</v>
      </c>
      <c r="P400" s="21">
        <v>0</v>
      </c>
      <c r="Q400" s="21">
        <v>1</v>
      </c>
      <c r="R400" s="21">
        <v>9.4908999999999992E-6</v>
      </c>
      <c r="S400" s="21">
        <v>3.5339999999999997E-7</v>
      </c>
      <c r="T400" s="21">
        <v>3</v>
      </c>
      <c r="U400" s="21">
        <v>0</v>
      </c>
      <c r="V400" s="21">
        <v>0</v>
      </c>
      <c r="W400" s="156" t="s">
        <v>859</v>
      </c>
      <c r="X400" s="21" t="s">
        <v>534</v>
      </c>
      <c r="Y400" s="21" t="s">
        <v>263</v>
      </c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</row>
    <row r="401" spans="1:41" ht="14.25" customHeight="1">
      <c r="A401" s="21" t="s">
        <v>858</v>
      </c>
      <c r="B401" s="21" t="s">
        <v>259</v>
      </c>
      <c r="C401" s="21">
        <v>0</v>
      </c>
      <c r="D401" s="21">
        <v>200</v>
      </c>
      <c r="E401" s="21">
        <v>976</v>
      </c>
      <c r="F401" s="21" t="s">
        <v>260</v>
      </c>
      <c r="G401" s="154">
        <v>9.4107999999999995E-4</v>
      </c>
      <c r="H401" s="154">
        <v>3.4919000000000002E-5</v>
      </c>
      <c r="I401" s="154">
        <v>-8.2193999999999996E-6</v>
      </c>
      <c r="J401" s="154">
        <v>-3.8920000000000002E-7</v>
      </c>
      <c r="K401" s="154">
        <v>9.4930000000000004E-4</v>
      </c>
      <c r="L401" s="154">
        <v>3.5308000000000001E-5</v>
      </c>
      <c r="M401" s="155">
        <v>2.13</v>
      </c>
      <c r="N401" s="21">
        <v>0</v>
      </c>
      <c r="O401" s="21">
        <v>0</v>
      </c>
      <c r="P401" s="21">
        <v>0</v>
      </c>
      <c r="Q401" s="21">
        <v>1</v>
      </c>
      <c r="R401" s="21">
        <v>9.4930000000000004E-6</v>
      </c>
      <c r="S401" s="21">
        <v>3.5310000000000001E-7</v>
      </c>
      <c r="T401" s="21">
        <v>3</v>
      </c>
      <c r="U401" s="21">
        <v>0</v>
      </c>
      <c r="V401" s="21">
        <v>0</v>
      </c>
      <c r="W401" s="156" t="s">
        <v>860</v>
      </c>
      <c r="X401" s="21" t="s">
        <v>534</v>
      </c>
      <c r="Y401" s="21" t="s">
        <v>263</v>
      </c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</row>
    <row r="402" spans="1:41" ht="14.25" customHeight="1">
      <c r="A402" s="21" t="s">
        <v>861</v>
      </c>
      <c r="B402" s="21" t="s">
        <v>259</v>
      </c>
      <c r="C402" s="21">
        <v>0</v>
      </c>
      <c r="D402" s="21">
        <v>200</v>
      </c>
      <c r="E402" s="21">
        <v>976</v>
      </c>
      <c r="F402" s="21" t="s">
        <v>260</v>
      </c>
      <c r="G402" s="154">
        <v>4.9751999999999999E-4</v>
      </c>
      <c r="H402" s="154">
        <v>1.8482999999999999E-5</v>
      </c>
      <c r="I402" s="154">
        <v>-8.2193999999999996E-6</v>
      </c>
      <c r="J402" s="154">
        <v>-3.8920000000000002E-7</v>
      </c>
      <c r="K402" s="154">
        <v>5.0573999999999997E-4</v>
      </c>
      <c r="L402" s="154">
        <v>1.8872000000000002E-5</v>
      </c>
      <c r="M402" s="155">
        <v>2.14</v>
      </c>
      <c r="N402" s="21">
        <v>0</v>
      </c>
      <c r="O402" s="21">
        <v>0</v>
      </c>
      <c r="P402" s="21">
        <v>0</v>
      </c>
      <c r="Q402" s="21">
        <v>1</v>
      </c>
      <c r="R402" s="21">
        <v>5.0574000000000001E-6</v>
      </c>
      <c r="S402" s="21">
        <v>1.8869999999999999E-7</v>
      </c>
      <c r="T402" s="21">
        <v>3</v>
      </c>
      <c r="U402" s="21">
        <v>0</v>
      </c>
      <c r="V402" s="21">
        <v>0</v>
      </c>
      <c r="W402" s="156" t="s">
        <v>862</v>
      </c>
      <c r="X402" s="21" t="s">
        <v>534</v>
      </c>
      <c r="Y402" s="21" t="s">
        <v>263</v>
      </c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</row>
    <row r="403" spans="1:41" ht="14.25" customHeight="1">
      <c r="A403" s="21" t="s">
        <v>861</v>
      </c>
      <c r="B403" s="21" t="s">
        <v>259</v>
      </c>
      <c r="C403" s="21">
        <v>0</v>
      </c>
      <c r="D403" s="21">
        <v>200</v>
      </c>
      <c r="E403" s="21">
        <v>976</v>
      </c>
      <c r="F403" s="21" t="s">
        <v>260</v>
      </c>
      <c r="G403" s="154">
        <v>4.9766999999999997E-4</v>
      </c>
      <c r="H403" s="154">
        <v>1.8362000000000001E-5</v>
      </c>
      <c r="I403" s="154">
        <v>-8.2193999999999996E-6</v>
      </c>
      <c r="J403" s="154">
        <v>-3.8920000000000002E-7</v>
      </c>
      <c r="K403" s="154">
        <v>5.0589000000000005E-4</v>
      </c>
      <c r="L403" s="154">
        <v>1.8751000000000001E-5</v>
      </c>
      <c r="M403" s="155">
        <v>2.12</v>
      </c>
      <c r="N403" s="21">
        <v>0</v>
      </c>
      <c r="O403" s="21">
        <v>0</v>
      </c>
      <c r="P403" s="21">
        <v>0</v>
      </c>
      <c r="Q403" s="21">
        <v>1</v>
      </c>
      <c r="R403" s="21">
        <v>5.0589E-6</v>
      </c>
      <c r="S403" s="21">
        <v>1.875E-7</v>
      </c>
      <c r="T403" s="21">
        <v>3</v>
      </c>
      <c r="U403" s="21">
        <v>0</v>
      </c>
      <c r="V403" s="21">
        <v>0</v>
      </c>
      <c r="W403" s="156" t="s">
        <v>863</v>
      </c>
      <c r="X403" s="21" t="s">
        <v>534</v>
      </c>
      <c r="Y403" s="21" t="s">
        <v>263</v>
      </c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</row>
    <row r="404" spans="1:41" ht="14.25" customHeight="1">
      <c r="A404" s="21" t="s">
        <v>864</v>
      </c>
      <c r="B404" s="21" t="s">
        <v>259</v>
      </c>
      <c r="C404" s="21">
        <v>0</v>
      </c>
      <c r="D404" s="21">
        <v>200</v>
      </c>
      <c r="E404" s="21">
        <v>976</v>
      </c>
      <c r="F404" s="21" t="s">
        <v>260</v>
      </c>
      <c r="G404" s="154">
        <v>3.5302E-4</v>
      </c>
      <c r="H404" s="154">
        <v>1.1939E-5</v>
      </c>
      <c r="I404" s="154">
        <v>-8.2193999999999996E-6</v>
      </c>
      <c r="J404" s="154">
        <v>-3.8920000000000002E-7</v>
      </c>
      <c r="K404" s="154">
        <v>3.6123999999999998E-4</v>
      </c>
      <c r="L404" s="154">
        <v>1.2328E-5</v>
      </c>
      <c r="M404" s="155">
        <v>1.95</v>
      </c>
      <c r="N404" s="21">
        <v>0</v>
      </c>
      <c r="O404" s="21">
        <v>0</v>
      </c>
      <c r="P404" s="21">
        <v>0</v>
      </c>
      <c r="Q404" s="21">
        <v>1</v>
      </c>
      <c r="R404" s="21">
        <v>3.6123999999999999E-6</v>
      </c>
      <c r="S404" s="21">
        <v>1.233E-7</v>
      </c>
      <c r="T404" s="21">
        <v>3</v>
      </c>
      <c r="U404" s="21">
        <v>0</v>
      </c>
      <c r="V404" s="21">
        <v>0</v>
      </c>
      <c r="W404" s="156" t="s">
        <v>865</v>
      </c>
      <c r="X404" s="21" t="s">
        <v>534</v>
      </c>
      <c r="Y404" s="21" t="s">
        <v>263</v>
      </c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</row>
    <row r="405" spans="1:41" ht="14.25" customHeight="1">
      <c r="A405" s="21" t="s">
        <v>864</v>
      </c>
      <c r="B405" s="21" t="s">
        <v>259</v>
      </c>
      <c r="C405" s="21">
        <v>0</v>
      </c>
      <c r="D405" s="21">
        <v>200</v>
      </c>
      <c r="E405" s="21">
        <v>976</v>
      </c>
      <c r="F405" s="21" t="s">
        <v>260</v>
      </c>
      <c r="G405" s="154">
        <v>3.5320000000000002E-4</v>
      </c>
      <c r="H405" s="154">
        <v>1.1761E-5</v>
      </c>
      <c r="I405" s="154">
        <v>-8.2193999999999996E-6</v>
      </c>
      <c r="J405" s="154">
        <v>-3.8920000000000002E-7</v>
      </c>
      <c r="K405" s="154">
        <v>3.6141999999999999E-4</v>
      </c>
      <c r="L405" s="154">
        <v>1.2150000000000001E-5</v>
      </c>
      <c r="M405" s="155">
        <v>1.93</v>
      </c>
      <c r="N405" s="21">
        <v>0</v>
      </c>
      <c r="O405" s="21">
        <v>0</v>
      </c>
      <c r="P405" s="21">
        <v>0</v>
      </c>
      <c r="Q405" s="21">
        <v>1</v>
      </c>
      <c r="R405" s="21">
        <v>3.6142000000000001E-6</v>
      </c>
      <c r="S405" s="21">
        <v>1.215E-7</v>
      </c>
      <c r="T405" s="21">
        <v>3</v>
      </c>
      <c r="U405" s="21">
        <v>0</v>
      </c>
      <c r="V405" s="21">
        <v>0</v>
      </c>
      <c r="W405" s="156" t="s">
        <v>866</v>
      </c>
      <c r="X405" s="21" t="s">
        <v>534</v>
      </c>
      <c r="Y405" s="21" t="s">
        <v>263</v>
      </c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</row>
    <row r="406" spans="1:41" ht="14.25" customHeight="1">
      <c r="A406" s="21" t="s">
        <v>867</v>
      </c>
      <c r="B406" s="21" t="s">
        <v>259</v>
      </c>
      <c r="C406" s="21">
        <v>0</v>
      </c>
      <c r="D406" s="21">
        <v>200</v>
      </c>
      <c r="E406" s="21">
        <v>976</v>
      </c>
      <c r="F406" s="21" t="s">
        <v>260</v>
      </c>
      <c r="G406" s="154">
        <v>3.5713999999999999E-4</v>
      </c>
      <c r="H406" s="154">
        <v>1.1984000000000001E-5</v>
      </c>
      <c r="I406" s="154">
        <v>-8.2193999999999996E-6</v>
      </c>
      <c r="J406" s="154">
        <v>-3.8920000000000002E-7</v>
      </c>
      <c r="K406" s="154">
        <v>3.6536000000000001E-4</v>
      </c>
      <c r="L406" s="154">
        <v>1.2374E-5</v>
      </c>
      <c r="M406" s="155">
        <v>1.94</v>
      </c>
      <c r="N406" s="21">
        <v>0</v>
      </c>
      <c r="O406" s="21">
        <v>0</v>
      </c>
      <c r="P406" s="21">
        <v>0</v>
      </c>
      <c r="Q406" s="21">
        <v>1</v>
      </c>
      <c r="R406" s="21">
        <v>3.6536000000000001E-6</v>
      </c>
      <c r="S406" s="21">
        <v>1.237E-7</v>
      </c>
      <c r="T406" s="21">
        <v>3</v>
      </c>
      <c r="U406" s="21">
        <v>0</v>
      </c>
      <c r="V406" s="21">
        <v>0</v>
      </c>
      <c r="W406" s="156" t="s">
        <v>868</v>
      </c>
      <c r="X406" s="21" t="s">
        <v>534</v>
      </c>
      <c r="Y406" s="21" t="s">
        <v>263</v>
      </c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</row>
    <row r="407" spans="1:41" ht="14.25" customHeight="1">
      <c r="A407" s="21" t="s">
        <v>867</v>
      </c>
      <c r="B407" s="21" t="s">
        <v>259</v>
      </c>
      <c r="C407" s="21">
        <v>0</v>
      </c>
      <c r="D407" s="21">
        <v>200</v>
      </c>
      <c r="E407" s="21">
        <v>976</v>
      </c>
      <c r="F407" s="21" t="s">
        <v>260</v>
      </c>
      <c r="G407" s="154">
        <v>3.5735999999999998E-4</v>
      </c>
      <c r="H407" s="154">
        <v>1.1928E-5</v>
      </c>
      <c r="I407" s="154">
        <v>-8.2193999999999996E-6</v>
      </c>
      <c r="J407" s="154">
        <v>-3.8920000000000002E-7</v>
      </c>
      <c r="K407" s="154">
        <v>3.6558000000000001E-4</v>
      </c>
      <c r="L407" s="154">
        <v>1.2318E-5</v>
      </c>
      <c r="M407" s="155">
        <v>1.93</v>
      </c>
      <c r="N407" s="21">
        <v>0</v>
      </c>
      <c r="O407" s="21">
        <v>0</v>
      </c>
      <c r="P407" s="21">
        <v>0</v>
      </c>
      <c r="Q407" s="21">
        <v>1</v>
      </c>
      <c r="R407" s="21">
        <v>3.6557999999999998E-6</v>
      </c>
      <c r="S407" s="21">
        <v>1.2319999999999999E-7</v>
      </c>
      <c r="T407" s="21">
        <v>3</v>
      </c>
      <c r="U407" s="21">
        <v>0</v>
      </c>
      <c r="V407" s="21">
        <v>0</v>
      </c>
      <c r="W407" s="156" t="s">
        <v>869</v>
      </c>
      <c r="X407" s="21" t="s">
        <v>534</v>
      </c>
      <c r="Y407" s="21" t="s">
        <v>263</v>
      </c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</row>
    <row r="408" spans="1:41" ht="14.25" customHeight="1">
      <c r="A408" s="21" t="s">
        <v>870</v>
      </c>
      <c r="B408" s="21" t="s">
        <v>259</v>
      </c>
      <c r="C408" s="21">
        <v>0</v>
      </c>
      <c r="D408" s="21">
        <v>200</v>
      </c>
      <c r="E408" s="21">
        <v>976</v>
      </c>
      <c r="F408" s="21" t="s">
        <v>260</v>
      </c>
      <c r="G408" s="154">
        <v>8.6220999999999997E-4</v>
      </c>
      <c r="H408" s="154">
        <v>2.7064999999999999E-5</v>
      </c>
      <c r="I408" s="154">
        <v>-8.2193999999999996E-6</v>
      </c>
      <c r="J408" s="154">
        <v>-3.8920000000000002E-7</v>
      </c>
      <c r="K408" s="154">
        <v>8.7043000000000005E-4</v>
      </c>
      <c r="L408" s="154">
        <v>2.7453999999999998E-5</v>
      </c>
      <c r="M408" s="155">
        <v>1.81</v>
      </c>
      <c r="N408" s="21">
        <v>0</v>
      </c>
      <c r="O408" s="21">
        <v>0</v>
      </c>
      <c r="P408" s="21">
        <v>0</v>
      </c>
      <c r="Q408" s="21">
        <v>1</v>
      </c>
      <c r="R408" s="21">
        <v>8.7043000000000007E-6</v>
      </c>
      <c r="S408" s="21">
        <v>2.7449999999999998E-7</v>
      </c>
      <c r="T408" s="21">
        <v>3</v>
      </c>
      <c r="U408" s="21">
        <v>0</v>
      </c>
      <c r="V408" s="21">
        <v>0</v>
      </c>
      <c r="W408" s="156" t="s">
        <v>871</v>
      </c>
      <c r="X408" s="21" t="s">
        <v>534</v>
      </c>
      <c r="Y408" s="21" t="s">
        <v>263</v>
      </c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</row>
    <row r="409" spans="1:41" ht="14.25" customHeight="1">
      <c r="A409" s="21" t="s">
        <v>870</v>
      </c>
      <c r="B409" s="21" t="s">
        <v>259</v>
      </c>
      <c r="C409" s="21">
        <v>0</v>
      </c>
      <c r="D409" s="21">
        <v>200</v>
      </c>
      <c r="E409" s="21">
        <v>976</v>
      </c>
      <c r="F409" s="21" t="s">
        <v>260</v>
      </c>
      <c r="G409" s="154">
        <v>8.6202999999999996E-4</v>
      </c>
      <c r="H409" s="154">
        <v>2.6894999999999999E-5</v>
      </c>
      <c r="I409" s="154">
        <v>-8.2193999999999996E-6</v>
      </c>
      <c r="J409" s="154">
        <v>-3.8920000000000002E-7</v>
      </c>
      <c r="K409" s="154">
        <v>8.7025000000000004E-4</v>
      </c>
      <c r="L409" s="154">
        <v>2.7285E-5</v>
      </c>
      <c r="M409" s="155">
        <v>1.8</v>
      </c>
      <c r="N409" s="21">
        <v>0</v>
      </c>
      <c r="O409" s="21">
        <v>0</v>
      </c>
      <c r="P409" s="21">
        <v>0</v>
      </c>
      <c r="Q409" s="21">
        <v>1</v>
      </c>
      <c r="R409" s="21">
        <v>8.7025000000000001E-6</v>
      </c>
      <c r="S409" s="21">
        <v>2.7280000000000001E-7</v>
      </c>
      <c r="T409" s="21">
        <v>3</v>
      </c>
      <c r="U409" s="21">
        <v>0</v>
      </c>
      <c r="V409" s="21">
        <v>0</v>
      </c>
      <c r="W409" s="156" t="s">
        <v>872</v>
      </c>
      <c r="X409" s="21" t="s">
        <v>534</v>
      </c>
      <c r="Y409" s="21" t="s">
        <v>263</v>
      </c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</row>
    <row r="410" spans="1:41" ht="14.25" customHeight="1">
      <c r="A410" s="21" t="s">
        <v>873</v>
      </c>
      <c r="B410" s="21" t="s">
        <v>259</v>
      </c>
      <c r="C410" s="21">
        <v>0</v>
      </c>
      <c r="D410" s="21">
        <v>200</v>
      </c>
      <c r="E410" s="21">
        <v>976</v>
      </c>
      <c r="F410" s="21" t="s">
        <v>260</v>
      </c>
      <c r="G410" s="154">
        <v>4.6373999999999997E-4</v>
      </c>
      <c r="H410" s="154">
        <v>1.4652E-5</v>
      </c>
      <c r="I410" s="154">
        <v>-8.2193999999999996E-6</v>
      </c>
      <c r="J410" s="154">
        <v>-3.8920000000000002E-7</v>
      </c>
      <c r="K410" s="154">
        <v>4.7196E-4</v>
      </c>
      <c r="L410" s="154">
        <v>1.5041999999999999E-5</v>
      </c>
      <c r="M410" s="155">
        <v>1.83</v>
      </c>
      <c r="N410" s="21">
        <v>0</v>
      </c>
      <c r="O410" s="21">
        <v>0</v>
      </c>
      <c r="P410" s="21">
        <v>0</v>
      </c>
      <c r="Q410" s="21">
        <v>1</v>
      </c>
      <c r="R410" s="21">
        <v>4.7195999999999997E-6</v>
      </c>
      <c r="S410" s="21">
        <v>1.504E-7</v>
      </c>
      <c r="T410" s="21">
        <v>3</v>
      </c>
      <c r="U410" s="21">
        <v>0</v>
      </c>
      <c r="V410" s="21">
        <v>0</v>
      </c>
      <c r="W410" s="156" t="s">
        <v>874</v>
      </c>
      <c r="X410" s="21" t="s">
        <v>534</v>
      </c>
      <c r="Y410" s="21" t="s">
        <v>263</v>
      </c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</row>
    <row r="411" spans="1:41" ht="14.25" customHeight="1">
      <c r="A411" s="21" t="s">
        <v>873</v>
      </c>
      <c r="B411" s="21" t="s">
        <v>259</v>
      </c>
      <c r="C411" s="21">
        <v>0</v>
      </c>
      <c r="D411" s="21">
        <v>200</v>
      </c>
      <c r="E411" s="21">
        <v>976</v>
      </c>
      <c r="F411" s="21" t="s">
        <v>260</v>
      </c>
      <c r="G411" s="154">
        <v>4.6371999999999999E-4</v>
      </c>
      <c r="H411" s="154">
        <v>1.467E-5</v>
      </c>
      <c r="I411" s="154">
        <v>-8.2193999999999996E-6</v>
      </c>
      <c r="J411" s="154">
        <v>-3.8920000000000002E-7</v>
      </c>
      <c r="K411" s="154">
        <v>4.7194000000000001E-4</v>
      </c>
      <c r="L411" s="154">
        <v>1.5058999999999999E-5</v>
      </c>
      <c r="M411" s="155">
        <v>1.83</v>
      </c>
      <c r="N411" s="21">
        <v>0</v>
      </c>
      <c r="O411" s="21">
        <v>0</v>
      </c>
      <c r="P411" s="21">
        <v>0</v>
      </c>
      <c r="Q411" s="21">
        <v>1</v>
      </c>
      <c r="R411" s="21">
        <v>4.7194000000000001E-6</v>
      </c>
      <c r="S411" s="21">
        <v>1.5060000000000001E-7</v>
      </c>
      <c r="T411" s="21">
        <v>3</v>
      </c>
      <c r="U411" s="21">
        <v>0</v>
      </c>
      <c r="V411" s="21">
        <v>0</v>
      </c>
      <c r="W411" s="156" t="s">
        <v>875</v>
      </c>
      <c r="X411" s="21" t="s">
        <v>534</v>
      </c>
      <c r="Y411" s="21" t="s">
        <v>263</v>
      </c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</row>
    <row r="412" spans="1:41" ht="14.25" customHeight="1">
      <c r="A412" s="21" t="s">
        <v>876</v>
      </c>
      <c r="B412" s="21" t="s">
        <v>259</v>
      </c>
      <c r="C412" s="21">
        <v>0</v>
      </c>
      <c r="D412" s="21">
        <v>200</v>
      </c>
      <c r="E412" s="21">
        <v>976</v>
      </c>
      <c r="F412" s="21" t="s">
        <v>260</v>
      </c>
      <c r="G412" s="154">
        <v>5.3901000000000003E-4</v>
      </c>
      <c r="H412" s="154">
        <v>1.9043999999999999E-5</v>
      </c>
      <c r="I412" s="154">
        <v>-8.2193999999999996E-6</v>
      </c>
      <c r="J412" s="154">
        <v>-3.8920000000000002E-7</v>
      </c>
      <c r="K412" s="154">
        <v>5.4723E-4</v>
      </c>
      <c r="L412" s="154">
        <v>1.9434000000000001E-5</v>
      </c>
      <c r="M412" s="155">
        <v>2.0299999999999998</v>
      </c>
      <c r="N412" s="21">
        <v>0</v>
      </c>
      <c r="O412" s="21">
        <v>0</v>
      </c>
      <c r="P412" s="21">
        <v>0</v>
      </c>
      <c r="Q412" s="21">
        <v>1</v>
      </c>
      <c r="R412" s="21">
        <v>5.4723000000000001E-6</v>
      </c>
      <c r="S412" s="21">
        <v>1.9430000000000001E-7</v>
      </c>
      <c r="T412" s="21">
        <v>3</v>
      </c>
      <c r="U412" s="21">
        <v>0</v>
      </c>
      <c r="V412" s="21">
        <v>0</v>
      </c>
      <c r="W412" s="156" t="s">
        <v>877</v>
      </c>
      <c r="X412" s="21" t="s">
        <v>534</v>
      </c>
      <c r="Y412" s="21" t="s">
        <v>263</v>
      </c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</row>
    <row r="413" spans="1:41" ht="14.25" customHeight="1">
      <c r="A413" s="21" t="s">
        <v>876</v>
      </c>
      <c r="B413" s="21" t="s">
        <v>259</v>
      </c>
      <c r="C413" s="21">
        <v>0</v>
      </c>
      <c r="D413" s="21">
        <v>200</v>
      </c>
      <c r="E413" s="21">
        <v>976</v>
      </c>
      <c r="F413" s="21" t="s">
        <v>260</v>
      </c>
      <c r="G413" s="154">
        <v>5.3908999999999999E-4</v>
      </c>
      <c r="H413" s="154">
        <v>1.9088000000000001E-5</v>
      </c>
      <c r="I413" s="154">
        <v>-8.2193999999999996E-6</v>
      </c>
      <c r="J413" s="154">
        <v>-3.8920000000000002E-7</v>
      </c>
      <c r="K413" s="154">
        <v>5.4730999999999996E-4</v>
      </c>
      <c r="L413" s="154">
        <v>1.9477E-5</v>
      </c>
      <c r="M413" s="155">
        <v>2.04</v>
      </c>
      <c r="N413" s="21">
        <v>0</v>
      </c>
      <c r="O413" s="21">
        <v>0</v>
      </c>
      <c r="P413" s="21">
        <v>0</v>
      </c>
      <c r="Q413" s="21">
        <v>1</v>
      </c>
      <c r="R413" s="21">
        <v>5.4731000000000002E-6</v>
      </c>
      <c r="S413" s="21">
        <v>1.948E-7</v>
      </c>
      <c r="T413" s="21">
        <v>3</v>
      </c>
      <c r="U413" s="21">
        <v>0</v>
      </c>
      <c r="V413" s="21">
        <v>0</v>
      </c>
      <c r="W413" s="156" t="s">
        <v>878</v>
      </c>
      <c r="X413" s="21" t="s">
        <v>534</v>
      </c>
      <c r="Y413" s="21" t="s">
        <v>263</v>
      </c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</row>
    <row r="414" spans="1:41" ht="14.25" customHeight="1">
      <c r="A414" s="21" t="s">
        <v>879</v>
      </c>
      <c r="B414" s="21" t="s">
        <v>259</v>
      </c>
      <c r="C414" s="21">
        <v>0</v>
      </c>
      <c r="D414" s="21">
        <v>200</v>
      </c>
      <c r="E414" s="21">
        <v>976</v>
      </c>
      <c r="F414" s="21" t="s">
        <v>260</v>
      </c>
      <c r="G414" s="154">
        <v>4.4273000000000001E-4</v>
      </c>
      <c r="H414" s="154">
        <v>1.5085999999999999E-5</v>
      </c>
      <c r="I414" s="154">
        <v>-8.2193999999999996E-6</v>
      </c>
      <c r="J414" s="154">
        <v>-3.8920000000000002E-7</v>
      </c>
      <c r="K414" s="154">
        <v>4.5094999999999998E-4</v>
      </c>
      <c r="L414" s="154">
        <v>1.5475E-5</v>
      </c>
      <c r="M414" s="155">
        <v>1.97</v>
      </c>
      <c r="N414" s="21">
        <v>0</v>
      </c>
      <c r="O414" s="21">
        <v>0</v>
      </c>
      <c r="P414" s="21">
        <v>0</v>
      </c>
      <c r="Q414" s="21">
        <v>1</v>
      </c>
      <c r="R414" s="21">
        <v>4.5094999999999998E-6</v>
      </c>
      <c r="S414" s="21">
        <v>1.547E-7</v>
      </c>
      <c r="T414" s="21">
        <v>3</v>
      </c>
      <c r="U414" s="21">
        <v>0</v>
      </c>
      <c r="V414" s="21">
        <v>0</v>
      </c>
      <c r="W414" s="156" t="s">
        <v>880</v>
      </c>
      <c r="X414" s="21" t="s">
        <v>534</v>
      </c>
      <c r="Y414" s="21" t="s">
        <v>263</v>
      </c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</row>
    <row r="415" spans="1:41" ht="14.25" customHeight="1">
      <c r="A415" s="21" t="s">
        <v>879</v>
      </c>
      <c r="B415" s="21" t="s">
        <v>259</v>
      </c>
      <c r="C415" s="21">
        <v>0</v>
      </c>
      <c r="D415" s="21">
        <v>200</v>
      </c>
      <c r="E415" s="21">
        <v>976</v>
      </c>
      <c r="F415" s="21" t="s">
        <v>260</v>
      </c>
      <c r="G415" s="154">
        <v>4.4297E-4</v>
      </c>
      <c r="H415" s="154">
        <v>1.5119E-5</v>
      </c>
      <c r="I415" s="154">
        <v>-8.2193999999999996E-6</v>
      </c>
      <c r="J415" s="154">
        <v>-3.8920000000000002E-7</v>
      </c>
      <c r="K415" s="154">
        <v>4.5119000000000002E-4</v>
      </c>
      <c r="L415" s="154">
        <v>1.5509E-5</v>
      </c>
      <c r="M415" s="155">
        <v>1.97</v>
      </c>
      <c r="N415" s="21">
        <v>0</v>
      </c>
      <c r="O415" s="21">
        <v>0</v>
      </c>
      <c r="P415" s="21">
        <v>0</v>
      </c>
      <c r="Q415" s="21">
        <v>1</v>
      </c>
      <c r="R415" s="21">
        <v>4.5118999999999999E-6</v>
      </c>
      <c r="S415" s="21">
        <v>1.5510000000000001E-7</v>
      </c>
      <c r="T415" s="21">
        <v>3</v>
      </c>
      <c r="U415" s="21">
        <v>0</v>
      </c>
      <c r="V415" s="21">
        <v>0</v>
      </c>
      <c r="W415" s="156" t="s">
        <v>881</v>
      </c>
      <c r="X415" s="21" t="s">
        <v>534</v>
      </c>
      <c r="Y415" s="21" t="s">
        <v>263</v>
      </c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</row>
    <row r="416" spans="1:41" ht="14.25" customHeight="1">
      <c r="A416" s="21" t="s">
        <v>882</v>
      </c>
      <c r="B416" s="21" t="s">
        <v>259</v>
      </c>
      <c r="C416" s="21">
        <v>0</v>
      </c>
      <c r="D416" s="21">
        <v>200</v>
      </c>
      <c r="E416" s="21">
        <v>976</v>
      </c>
      <c r="F416" s="21" t="s">
        <v>260</v>
      </c>
      <c r="G416" s="154">
        <v>3.5891999999999999E-4</v>
      </c>
      <c r="H416" s="154">
        <v>9.9967000000000004E-6</v>
      </c>
      <c r="I416" s="154">
        <v>-8.2193999999999996E-6</v>
      </c>
      <c r="J416" s="154">
        <v>-3.8920000000000002E-7</v>
      </c>
      <c r="K416" s="154">
        <v>3.6714000000000001E-4</v>
      </c>
      <c r="L416" s="154">
        <v>1.0386E-5</v>
      </c>
      <c r="M416" s="155">
        <v>1.62</v>
      </c>
      <c r="N416" s="21">
        <v>0</v>
      </c>
      <c r="O416" s="21">
        <v>0</v>
      </c>
      <c r="P416" s="21">
        <v>0</v>
      </c>
      <c r="Q416" s="21">
        <v>1</v>
      </c>
      <c r="R416" s="21">
        <v>3.6714000000000001E-6</v>
      </c>
      <c r="S416" s="21">
        <v>1.039E-7</v>
      </c>
      <c r="T416" s="21">
        <v>3</v>
      </c>
      <c r="U416" s="21">
        <v>0</v>
      </c>
      <c r="V416" s="21">
        <v>0</v>
      </c>
      <c r="W416" s="156" t="s">
        <v>883</v>
      </c>
      <c r="X416" s="21" t="s">
        <v>534</v>
      </c>
      <c r="Y416" s="21" t="s">
        <v>263</v>
      </c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</row>
    <row r="417" spans="1:41" ht="14.25" customHeight="1">
      <c r="A417" s="21" t="s">
        <v>882</v>
      </c>
      <c r="B417" s="21" t="s">
        <v>259</v>
      </c>
      <c r="C417" s="21">
        <v>0</v>
      </c>
      <c r="D417" s="21">
        <v>200</v>
      </c>
      <c r="E417" s="21">
        <v>976</v>
      </c>
      <c r="F417" s="21" t="s">
        <v>260</v>
      </c>
      <c r="G417" s="154">
        <v>3.5879999999999999E-4</v>
      </c>
      <c r="H417" s="154">
        <v>1.0008E-5</v>
      </c>
      <c r="I417" s="154">
        <v>-8.2193999999999996E-6</v>
      </c>
      <c r="J417" s="154">
        <v>-3.8920000000000002E-7</v>
      </c>
      <c r="K417" s="154">
        <v>3.6702000000000002E-4</v>
      </c>
      <c r="L417" s="154">
        <v>1.0397000000000001E-5</v>
      </c>
      <c r="M417" s="155">
        <v>1.62</v>
      </c>
      <c r="N417" s="21">
        <v>0</v>
      </c>
      <c r="O417" s="21">
        <v>0</v>
      </c>
      <c r="P417" s="21">
        <v>0</v>
      </c>
      <c r="Q417" s="21">
        <v>1</v>
      </c>
      <c r="R417" s="21">
        <v>3.6702E-6</v>
      </c>
      <c r="S417" s="21">
        <v>1.04E-7</v>
      </c>
      <c r="T417" s="21">
        <v>3</v>
      </c>
      <c r="U417" s="21">
        <v>0</v>
      </c>
      <c r="V417" s="21">
        <v>0</v>
      </c>
      <c r="W417" s="156" t="s">
        <v>884</v>
      </c>
      <c r="X417" s="21" t="s">
        <v>534</v>
      </c>
      <c r="Y417" s="21" t="s">
        <v>263</v>
      </c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</row>
    <row r="418" spans="1:41" ht="14.25" customHeight="1">
      <c r="A418" s="21" t="s">
        <v>885</v>
      </c>
      <c r="B418" s="21" t="s">
        <v>259</v>
      </c>
      <c r="C418" s="21">
        <v>0</v>
      </c>
      <c r="D418" s="21">
        <v>200</v>
      </c>
      <c r="E418" s="21">
        <v>976</v>
      </c>
      <c r="F418" s="21" t="s">
        <v>260</v>
      </c>
      <c r="G418" s="154">
        <v>4.0326000000000001E-4</v>
      </c>
      <c r="H418" s="154">
        <v>1.226E-5</v>
      </c>
      <c r="I418" s="154">
        <v>-8.2193999999999996E-6</v>
      </c>
      <c r="J418" s="154">
        <v>-3.8920000000000002E-7</v>
      </c>
      <c r="K418" s="154">
        <v>4.1147999999999998E-4</v>
      </c>
      <c r="L418" s="154">
        <v>1.2649E-5</v>
      </c>
      <c r="M418" s="155">
        <v>1.76</v>
      </c>
      <c r="N418" s="21">
        <v>0</v>
      </c>
      <c r="O418" s="21">
        <v>0</v>
      </c>
      <c r="P418" s="21">
        <v>0</v>
      </c>
      <c r="Q418" s="21">
        <v>1</v>
      </c>
      <c r="R418" s="21">
        <v>4.1148E-6</v>
      </c>
      <c r="S418" s="21">
        <v>1.265E-7</v>
      </c>
      <c r="T418" s="21">
        <v>3</v>
      </c>
      <c r="U418" s="21">
        <v>0</v>
      </c>
      <c r="V418" s="21">
        <v>0</v>
      </c>
      <c r="W418" s="156" t="s">
        <v>886</v>
      </c>
      <c r="X418" s="21" t="s">
        <v>534</v>
      </c>
      <c r="Y418" s="21" t="s">
        <v>263</v>
      </c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</row>
    <row r="419" spans="1:41" ht="14.25" customHeight="1">
      <c r="A419" s="21" t="s">
        <v>885</v>
      </c>
      <c r="B419" s="21" t="s">
        <v>259</v>
      </c>
      <c r="C419" s="21">
        <v>0</v>
      </c>
      <c r="D419" s="21">
        <v>200</v>
      </c>
      <c r="E419" s="21">
        <v>976</v>
      </c>
      <c r="F419" s="21" t="s">
        <v>260</v>
      </c>
      <c r="G419" s="154">
        <v>4.0308E-4</v>
      </c>
      <c r="H419" s="154">
        <v>1.2218999999999999E-5</v>
      </c>
      <c r="I419" s="154">
        <v>-8.2193999999999996E-6</v>
      </c>
      <c r="J419" s="154">
        <v>-3.8920000000000002E-7</v>
      </c>
      <c r="K419" s="154">
        <v>4.1130000000000002E-4</v>
      </c>
      <c r="L419" s="154">
        <v>1.2608E-5</v>
      </c>
      <c r="M419" s="155">
        <v>1.76</v>
      </c>
      <c r="N419" s="21">
        <v>0</v>
      </c>
      <c r="O419" s="21">
        <v>0</v>
      </c>
      <c r="P419" s="21">
        <v>0</v>
      </c>
      <c r="Q419" s="21">
        <v>1</v>
      </c>
      <c r="R419" s="21">
        <v>4.1130000000000003E-6</v>
      </c>
      <c r="S419" s="21">
        <v>1.261E-7</v>
      </c>
      <c r="T419" s="21">
        <v>3</v>
      </c>
      <c r="U419" s="21">
        <v>0</v>
      </c>
      <c r="V419" s="21">
        <v>0</v>
      </c>
      <c r="W419" s="156" t="s">
        <v>887</v>
      </c>
      <c r="X419" s="21" t="s">
        <v>534</v>
      </c>
      <c r="Y419" s="21" t="s">
        <v>263</v>
      </c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</row>
    <row r="420" spans="1:41" ht="14.25" customHeight="1">
      <c r="A420" s="21" t="s">
        <v>888</v>
      </c>
      <c r="B420" s="21" t="s">
        <v>259</v>
      </c>
      <c r="C420" s="21">
        <v>0</v>
      </c>
      <c r="D420" s="21">
        <v>200</v>
      </c>
      <c r="E420" s="21">
        <v>976</v>
      </c>
      <c r="F420" s="21" t="s">
        <v>260</v>
      </c>
      <c r="G420" s="154">
        <v>1.3404999999999999E-3</v>
      </c>
      <c r="H420" s="154">
        <v>3.7400000000000001E-5</v>
      </c>
      <c r="I420" s="154">
        <v>-8.2193999999999996E-6</v>
      </c>
      <c r="J420" s="154">
        <v>-3.8920000000000002E-7</v>
      </c>
      <c r="K420" s="154">
        <v>1.3487E-3</v>
      </c>
      <c r="L420" s="154">
        <v>3.7700000000000002E-5</v>
      </c>
      <c r="M420" s="155">
        <v>1.6</v>
      </c>
      <c r="N420" s="21">
        <v>0</v>
      </c>
      <c r="O420" s="21">
        <v>0</v>
      </c>
      <c r="P420" s="21">
        <v>0</v>
      </c>
      <c r="Q420" s="21">
        <v>1</v>
      </c>
      <c r="R420" s="21">
        <v>1.3487E-5</v>
      </c>
      <c r="S420" s="21">
        <v>3.7749999999999999E-7</v>
      </c>
      <c r="T420" s="21">
        <v>3</v>
      </c>
      <c r="U420" s="21">
        <v>0</v>
      </c>
      <c r="V420" s="21">
        <v>0</v>
      </c>
      <c r="W420" s="156" t="s">
        <v>889</v>
      </c>
      <c r="X420" s="21" t="s">
        <v>534</v>
      </c>
      <c r="Y420" s="21" t="s">
        <v>263</v>
      </c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</row>
    <row r="421" spans="1:41" ht="14.25" customHeight="1">
      <c r="A421" s="21" t="s">
        <v>888</v>
      </c>
      <c r="B421" s="21" t="s">
        <v>259</v>
      </c>
      <c r="C421" s="21">
        <v>0</v>
      </c>
      <c r="D421" s="21">
        <v>200</v>
      </c>
      <c r="E421" s="21">
        <v>976</v>
      </c>
      <c r="F421" s="21" t="s">
        <v>260</v>
      </c>
      <c r="G421" s="154">
        <v>1.3401999999999999E-3</v>
      </c>
      <c r="H421" s="154">
        <v>3.7499999999999997E-5</v>
      </c>
      <c r="I421" s="154">
        <v>-8.2193999999999996E-6</v>
      </c>
      <c r="J421" s="154">
        <v>-3.8920000000000002E-7</v>
      </c>
      <c r="K421" s="154">
        <v>1.3484E-3</v>
      </c>
      <c r="L421" s="154">
        <v>3.79E-5</v>
      </c>
      <c r="M421" s="155">
        <v>1.61</v>
      </c>
      <c r="N421" s="21">
        <v>0</v>
      </c>
      <c r="O421" s="21">
        <v>0</v>
      </c>
      <c r="P421" s="21">
        <v>0</v>
      </c>
      <c r="Q421" s="21">
        <v>1</v>
      </c>
      <c r="R421" s="21">
        <v>1.3484E-5</v>
      </c>
      <c r="S421" s="21">
        <v>3.7889999999999998E-7</v>
      </c>
      <c r="T421" s="21">
        <v>3</v>
      </c>
      <c r="U421" s="21">
        <v>0</v>
      </c>
      <c r="V421" s="21">
        <v>0</v>
      </c>
      <c r="W421" s="156" t="s">
        <v>890</v>
      </c>
      <c r="X421" s="21" t="s">
        <v>534</v>
      </c>
      <c r="Y421" s="21" t="s">
        <v>263</v>
      </c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</row>
    <row r="422" spans="1:41" ht="14.25" customHeight="1">
      <c r="A422" s="21" t="s">
        <v>891</v>
      </c>
      <c r="B422" s="21" t="s">
        <v>259</v>
      </c>
      <c r="C422" s="21">
        <v>0</v>
      </c>
      <c r="D422" s="21">
        <v>200</v>
      </c>
      <c r="E422" s="21">
        <v>976</v>
      </c>
      <c r="F422" s="21" t="s">
        <v>260</v>
      </c>
      <c r="G422" s="154">
        <v>1.3866E-3</v>
      </c>
      <c r="H422" s="154">
        <v>4.0500000000000002E-5</v>
      </c>
      <c r="I422" s="154">
        <v>-8.2193999999999996E-6</v>
      </c>
      <c r="J422" s="154">
        <v>-3.8920000000000002E-7</v>
      </c>
      <c r="K422" s="154">
        <v>1.3948999999999999E-3</v>
      </c>
      <c r="L422" s="154">
        <v>4.0899999999999998E-5</v>
      </c>
      <c r="M422" s="155">
        <v>1.68</v>
      </c>
      <c r="N422" s="21">
        <v>0</v>
      </c>
      <c r="O422" s="21">
        <v>0</v>
      </c>
      <c r="P422" s="21">
        <v>0</v>
      </c>
      <c r="Q422" s="21">
        <v>1</v>
      </c>
      <c r="R422" s="21">
        <v>1.3949E-5</v>
      </c>
      <c r="S422" s="21">
        <v>4.0849999999999999E-7</v>
      </c>
      <c r="T422" s="21">
        <v>3</v>
      </c>
      <c r="U422" s="21">
        <v>0</v>
      </c>
      <c r="V422" s="21">
        <v>0</v>
      </c>
      <c r="W422" s="156" t="s">
        <v>892</v>
      </c>
      <c r="X422" s="21" t="s">
        <v>534</v>
      </c>
      <c r="Y422" s="21" t="s">
        <v>263</v>
      </c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</row>
    <row r="423" spans="1:41" ht="14.25" customHeight="1">
      <c r="A423" s="21" t="s">
        <v>891</v>
      </c>
      <c r="B423" s="21" t="s">
        <v>259</v>
      </c>
      <c r="C423" s="21">
        <v>0</v>
      </c>
      <c r="D423" s="21">
        <v>200</v>
      </c>
      <c r="E423" s="21">
        <v>976</v>
      </c>
      <c r="F423" s="21" t="s">
        <v>260</v>
      </c>
      <c r="G423" s="154">
        <v>1.3866E-3</v>
      </c>
      <c r="H423" s="154">
        <v>4.0200000000000001E-5</v>
      </c>
      <c r="I423" s="154">
        <v>-8.2193999999999996E-6</v>
      </c>
      <c r="J423" s="154">
        <v>-3.8920000000000002E-7</v>
      </c>
      <c r="K423" s="154">
        <v>1.3948000000000001E-3</v>
      </c>
      <c r="L423" s="154">
        <v>4.0599999999999998E-5</v>
      </c>
      <c r="M423" s="155">
        <v>1.67</v>
      </c>
      <c r="N423" s="21">
        <v>0</v>
      </c>
      <c r="O423" s="21">
        <v>0</v>
      </c>
      <c r="P423" s="21">
        <v>0</v>
      </c>
      <c r="Q423" s="21">
        <v>1</v>
      </c>
      <c r="R423" s="21">
        <v>1.3947999999999999E-5</v>
      </c>
      <c r="S423" s="21">
        <v>4.0629999999999998E-7</v>
      </c>
      <c r="T423" s="21">
        <v>3</v>
      </c>
      <c r="U423" s="21">
        <v>0</v>
      </c>
      <c r="V423" s="21">
        <v>0</v>
      </c>
      <c r="W423" s="156" t="s">
        <v>893</v>
      </c>
      <c r="X423" s="21" t="s">
        <v>534</v>
      </c>
      <c r="Y423" s="21" t="s">
        <v>263</v>
      </c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</row>
    <row r="424" spans="1:41" ht="14.25" customHeight="1">
      <c r="A424" s="21" t="s">
        <v>894</v>
      </c>
      <c r="B424" s="21" t="s">
        <v>259</v>
      </c>
      <c r="C424" s="21">
        <v>0</v>
      </c>
      <c r="D424" s="21">
        <v>200</v>
      </c>
      <c r="E424" s="21">
        <v>976</v>
      </c>
      <c r="F424" s="21" t="s">
        <v>260</v>
      </c>
      <c r="G424" s="154">
        <v>3.0373000000000002E-3</v>
      </c>
      <c r="H424" s="154">
        <v>8.9800000000000001E-5</v>
      </c>
      <c r="I424" s="154">
        <v>-8.2193999999999996E-6</v>
      </c>
      <c r="J424" s="154">
        <v>-3.8920000000000002E-7</v>
      </c>
      <c r="K424" s="154">
        <v>3.0455E-3</v>
      </c>
      <c r="L424" s="154">
        <v>9.0199999999999997E-5</v>
      </c>
      <c r="M424" s="155">
        <v>1.7</v>
      </c>
      <c r="N424" s="21">
        <v>0</v>
      </c>
      <c r="O424" s="21">
        <v>0</v>
      </c>
      <c r="P424" s="21">
        <v>0</v>
      </c>
      <c r="Q424" s="21">
        <v>1</v>
      </c>
      <c r="R424" s="21">
        <v>3.0454999999999999E-5</v>
      </c>
      <c r="S424" s="21">
        <v>9.019E-7</v>
      </c>
      <c r="T424" s="21">
        <v>4</v>
      </c>
      <c r="U424" s="21">
        <v>0</v>
      </c>
      <c r="V424" s="21">
        <v>0</v>
      </c>
      <c r="W424" s="156" t="s">
        <v>356</v>
      </c>
      <c r="X424" s="21" t="s">
        <v>534</v>
      </c>
      <c r="Y424" s="21" t="s">
        <v>263</v>
      </c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</row>
    <row r="425" spans="1:41" ht="14.25" customHeight="1">
      <c r="A425" s="21" t="s">
        <v>894</v>
      </c>
      <c r="B425" s="21" t="s">
        <v>259</v>
      </c>
      <c r="C425" s="21">
        <v>0</v>
      </c>
      <c r="D425" s="21">
        <v>200</v>
      </c>
      <c r="E425" s="21">
        <v>976</v>
      </c>
      <c r="F425" s="21" t="s">
        <v>260</v>
      </c>
      <c r="G425" s="154">
        <v>3.0382999999999999E-3</v>
      </c>
      <c r="H425" s="154">
        <v>9.1600000000000004E-5</v>
      </c>
      <c r="I425" s="154">
        <v>-8.2193999999999996E-6</v>
      </c>
      <c r="J425" s="154">
        <v>-3.8920000000000002E-7</v>
      </c>
      <c r="K425" s="154">
        <v>3.0465000000000002E-3</v>
      </c>
      <c r="L425" s="154">
        <v>9.2E-5</v>
      </c>
      <c r="M425" s="155">
        <v>1.73</v>
      </c>
      <c r="N425" s="21">
        <v>0</v>
      </c>
      <c r="O425" s="21">
        <v>0</v>
      </c>
      <c r="P425" s="21">
        <v>0</v>
      </c>
      <c r="Q425" s="21">
        <v>1</v>
      </c>
      <c r="R425" s="21">
        <v>3.0465000000000001E-5</v>
      </c>
      <c r="S425" s="21">
        <v>9.2019999999999999E-7</v>
      </c>
      <c r="T425" s="21">
        <v>4</v>
      </c>
      <c r="U425" s="21">
        <v>0</v>
      </c>
      <c r="V425" s="21">
        <v>0</v>
      </c>
      <c r="W425" s="156" t="s">
        <v>895</v>
      </c>
      <c r="X425" s="21" t="s">
        <v>534</v>
      </c>
      <c r="Y425" s="21" t="s">
        <v>263</v>
      </c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</row>
    <row r="426" spans="1:41" ht="14.25" customHeight="1">
      <c r="A426" s="21" t="s">
        <v>896</v>
      </c>
      <c r="B426" s="21" t="s">
        <v>259</v>
      </c>
      <c r="C426" s="21">
        <v>0</v>
      </c>
      <c r="D426" s="21">
        <v>200</v>
      </c>
      <c r="E426" s="21">
        <v>976</v>
      </c>
      <c r="F426" s="21" t="s">
        <v>260</v>
      </c>
      <c r="G426" s="154">
        <v>1.9101000000000001E-3</v>
      </c>
      <c r="H426" s="154">
        <v>5.2299999999999997E-5</v>
      </c>
      <c r="I426" s="154">
        <v>-8.2193999999999996E-6</v>
      </c>
      <c r="J426" s="154">
        <v>-3.8920000000000002E-7</v>
      </c>
      <c r="K426" s="154">
        <v>1.9183E-3</v>
      </c>
      <c r="L426" s="154">
        <v>5.27E-5</v>
      </c>
      <c r="M426" s="155">
        <v>1.57</v>
      </c>
      <c r="N426" s="21">
        <v>0</v>
      </c>
      <c r="O426" s="21">
        <v>0</v>
      </c>
      <c r="P426" s="21">
        <v>0</v>
      </c>
      <c r="Q426" s="21">
        <v>1</v>
      </c>
      <c r="R426" s="21">
        <v>1.9182999999999999E-5</v>
      </c>
      <c r="S426" s="21">
        <v>5.2720000000000001E-7</v>
      </c>
      <c r="T426" s="21">
        <v>3</v>
      </c>
      <c r="U426" s="21">
        <v>0</v>
      </c>
      <c r="V426" s="21">
        <v>0</v>
      </c>
      <c r="W426" s="156" t="s">
        <v>897</v>
      </c>
      <c r="X426" s="21" t="s">
        <v>534</v>
      </c>
      <c r="Y426" s="21" t="s">
        <v>263</v>
      </c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</row>
    <row r="427" spans="1:41" ht="14.25" customHeight="1">
      <c r="A427" s="21" t="s">
        <v>896</v>
      </c>
      <c r="B427" s="21" t="s">
        <v>259</v>
      </c>
      <c r="C427" s="21">
        <v>0</v>
      </c>
      <c r="D427" s="21">
        <v>200</v>
      </c>
      <c r="E427" s="21">
        <v>976</v>
      </c>
      <c r="F427" s="21" t="s">
        <v>260</v>
      </c>
      <c r="G427" s="154">
        <v>1.91E-3</v>
      </c>
      <c r="H427" s="154">
        <v>5.2599999999999998E-5</v>
      </c>
      <c r="I427" s="154">
        <v>-8.2193999999999996E-6</v>
      </c>
      <c r="J427" s="154">
        <v>-3.8920000000000002E-7</v>
      </c>
      <c r="K427" s="154">
        <v>1.9181999999999999E-3</v>
      </c>
      <c r="L427" s="154">
        <v>5.2899999999999998E-5</v>
      </c>
      <c r="M427" s="155">
        <v>1.58</v>
      </c>
      <c r="N427" s="21">
        <v>0</v>
      </c>
      <c r="O427" s="21">
        <v>0</v>
      </c>
      <c r="P427" s="21">
        <v>0</v>
      </c>
      <c r="Q427" s="21">
        <v>1</v>
      </c>
      <c r="R427" s="21">
        <v>1.9182E-5</v>
      </c>
      <c r="S427" s="21">
        <v>5.2949999999999997E-7</v>
      </c>
      <c r="T427" s="21">
        <v>3</v>
      </c>
      <c r="U427" s="21">
        <v>0</v>
      </c>
      <c r="V427" s="21">
        <v>0</v>
      </c>
      <c r="W427" s="156" t="s">
        <v>898</v>
      </c>
      <c r="X427" s="21" t="s">
        <v>534</v>
      </c>
      <c r="Y427" s="21" t="s">
        <v>263</v>
      </c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</row>
    <row r="428" spans="1:41" ht="14.25" customHeight="1">
      <c r="A428" s="21" t="s">
        <v>899</v>
      </c>
      <c r="B428" s="21" t="s">
        <v>259</v>
      </c>
      <c r="C428" s="21">
        <v>0</v>
      </c>
      <c r="D428" s="21">
        <v>200</v>
      </c>
      <c r="E428" s="21">
        <v>976</v>
      </c>
      <c r="F428" s="21" t="s">
        <v>260</v>
      </c>
      <c r="G428" s="154">
        <v>9.6170000000000001E-4</v>
      </c>
      <c r="H428" s="154">
        <v>3.0307E-5</v>
      </c>
      <c r="I428" s="154">
        <v>-8.2193999999999996E-6</v>
      </c>
      <c r="J428" s="154">
        <v>-3.8920000000000002E-7</v>
      </c>
      <c r="K428" s="154">
        <v>9.6991999999999998E-4</v>
      </c>
      <c r="L428" s="154">
        <v>3.0695999999999999E-5</v>
      </c>
      <c r="M428" s="155">
        <v>1.81</v>
      </c>
      <c r="N428" s="21">
        <v>0</v>
      </c>
      <c r="O428" s="21">
        <v>0</v>
      </c>
      <c r="P428" s="21">
        <v>0</v>
      </c>
      <c r="Q428" s="21">
        <v>1</v>
      </c>
      <c r="R428" s="21">
        <v>9.6992000000000002E-6</v>
      </c>
      <c r="S428" s="21">
        <v>3.0699999999999998E-7</v>
      </c>
      <c r="T428" s="21">
        <v>3</v>
      </c>
      <c r="U428" s="21">
        <v>0</v>
      </c>
      <c r="V428" s="21">
        <v>0</v>
      </c>
      <c r="W428" s="156" t="s">
        <v>900</v>
      </c>
      <c r="X428" s="21" t="s">
        <v>534</v>
      </c>
      <c r="Y428" s="21" t="s">
        <v>263</v>
      </c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</row>
    <row r="429" spans="1:41" ht="14.25" customHeight="1">
      <c r="A429" s="21" t="s">
        <v>899</v>
      </c>
      <c r="B429" s="21" t="s">
        <v>259</v>
      </c>
      <c r="C429" s="21">
        <v>0</v>
      </c>
      <c r="D429" s="21">
        <v>200</v>
      </c>
      <c r="E429" s="21">
        <v>976</v>
      </c>
      <c r="F429" s="21" t="s">
        <v>260</v>
      </c>
      <c r="G429" s="154">
        <v>9.6208999999999997E-4</v>
      </c>
      <c r="H429" s="154">
        <v>3.0122999999999999E-5</v>
      </c>
      <c r="I429" s="154">
        <v>-8.2193999999999996E-6</v>
      </c>
      <c r="J429" s="154">
        <v>-3.8920000000000002E-7</v>
      </c>
      <c r="K429" s="154">
        <v>9.7031000000000005E-4</v>
      </c>
      <c r="L429" s="154">
        <v>3.0513000000000001E-5</v>
      </c>
      <c r="M429" s="155">
        <v>1.8</v>
      </c>
      <c r="N429" s="21">
        <v>0</v>
      </c>
      <c r="O429" s="21">
        <v>0</v>
      </c>
      <c r="P429" s="21">
        <v>0</v>
      </c>
      <c r="Q429" s="21">
        <v>1</v>
      </c>
      <c r="R429" s="21">
        <v>9.7031000000000003E-6</v>
      </c>
      <c r="S429" s="21">
        <v>3.051E-7</v>
      </c>
      <c r="T429" s="21">
        <v>3</v>
      </c>
      <c r="U429" s="21">
        <v>0</v>
      </c>
      <c r="V429" s="21">
        <v>0</v>
      </c>
      <c r="W429" s="156" t="s">
        <v>901</v>
      </c>
      <c r="X429" s="21" t="s">
        <v>534</v>
      </c>
      <c r="Y429" s="21" t="s">
        <v>263</v>
      </c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</row>
    <row r="430" spans="1:41" ht="14.25" customHeight="1">
      <c r="A430" s="21" t="s">
        <v>902</v>
      </c>
      <c r="B430" s="21" t="s">
        <v>259</v>
      </c>
      <c r="C430" s="21">
        <v>0</v>
      </c>
      <c r="D430" s="21">
        <v>200</v>
      </c>
      <c r="E430" s="21">
        <v>976</v>
      </c>
      <c r="F430" s="21" t="s">
        <v>260</v>
      </c>
      <c r="G430" s="154">
        <v>1.1099E-3</v>
      </c>
      <c r="H430" s="154">
        <v>3.54E-5</v>
      </c>
      <c r="I430" s="154">
        <v>-8.2193999999999996E-6</v>
      </c>
      <c r="J430" s="154">
        <v>-3.8920000000000002E-7</v>
      </c>
      <c r="K430" s="154">
        <v>1.1180999999999999E-3</v>
      </c>
      <c r="L430" s="154">
        <v>3.5800000000000003E-5</v>
      </c>
      <c r="M430" s="155">
        <v>1.84</v>
      </c>
      <c r="N430" s="21">
        <v>0</v>
      </c>
      <c r="O430" s="21">
        <v>0</v>
      </c>
      <c r="P430" s="21">
        <v>0</v>
      </c>
      <c r="Q430" s="21">
        <v>1</v>
      </c>
      <c r="R430" s="21">
        <v>1.1181E-5</v>
      </c>
      <c r="S430" s="21">
        <v>3.5830000000000003E-7</v>
      </c>
      <c r="T430" s="21">
        <v>3</v>
      </c>
      <c r="U430" s="21">
        <v>0</v>
      </c>
      <c r="V430" s="21">
        <v>0</v>
      </c>
      <c r="W430" s="156" t="s">
        <v>903</v>
      </c>
      <c r="X430" s="21" t="s">
        <v>534</v>
      </c>
      <c r="Y430" s="21" t="s">
        <v>263</v>
      </c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</row>
    <row r="431" spans="1:41" ht="14.25" customHeight="1">
      <c r="A431" s="21" t="s">
        <v>902</v>
      </c>
      <c r="B431" s="21" t="s">
        <v>259</v>
      </c>
      <c r="C431" s="21">
        <v>0</v>
      </c>
      <c r="D431" s="21">
        <v>200</v>
      </c>
      <c r="E431" s="21">
        <v>976</v>
      </c>
      <c r="F431" s="21" t="s">
        <v>260</v>
      </c>
      <c r="G431" s="154">
        <v>1.1100999999999999E-3</v>
      </c>
      <c r="H431" s="154">
        <v>3.5299999999999997E-5</v>
      </c>
      <c r="I431" s="154">
        <v>-8.2193999999999996E-6</v>
      </c>
      <c r="J431" s="154">
        <v>-3.8920000000000002E-7</v>
      </c>
      <c r="K431" s="154">
        <v>1.1183E-3</v>
      </c>
      <c r="L431" s="154">
        <v>3.57E-5</v>
      </c>
      <c r="M431" s="155">
        <v>1.83</v>
      </c>
      <c r="N431" s="21">
        <v>0</v>
      </c>
      <c r="O431" s="21">
        <v>0</v>
      </c>
      <c r="P431" s="21">
        <v>0</v>
      </c>
      <c r="Q431" s="21">
        <v>1</v>
      </c>
      <c r="R431" s="21">
        <v>1.1182999999999999E-5</v>
      </c>
      <c r="S431" s="21">
        <v>3.5680000000000002E-7</v>
      </c>
      <c r="T431" s="21">
        <v>3</v>
      </c>
      <c r="U431" s="21">
        <v>0</v>
      </c>
      <c r="V431" s="21">
        <v>0</v>
      </c>
      <c r="W431" s="156" t="s">
        <v>904</v>
      </c>
      <c r="X431" s="21" t="s">
        <v>534</v>
      </c>
      <c r="Y431" s="21" t="s">
        <v>263</v>
      </c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</row>
    <row r="432" spans="1:41" ht="14.25" customHeight="1">
      <c r="A432" s="21" t="s">
        <v>905</v>
      </c>
      <c r="B432" s="21" t="s">
        <v>259</v>
      </c>
      <c r="C432" s="21">
        <v>0</v>
      </c>
      <c r="D432" s="21">
        <v>200</v>
      </c>
      <c r="E432" s="21">
        <v>976</v>
      </c>
      <c r="F432" s="21" t="s">
        <v>260</v>
      </c>
      <c r="G432" s="154">
        <v>1.9564999999999999E-3</v>
      </c>
      <c r="H432" s="154">
        <v>5.9700000000000001E-5</v>
      </c>
      <c r="I432" s="154">
        <v>-8.2193999999999996E-6</v>
      </c>
      <c r="J432" s="154">
        <v>-3.8920000000000002E-7</v>
      </c>
      <c r="K432" s="154">
        <v>1.9647000000000002E-3</v>
      </c>
      <c r="L432" s="154">
        <v>6.0099999999999997E-5</v>
      </c>
      <c r="M432" s="155">
        <v>1.75</v>
      </c>
      <c r="N432" s="21">
        <v>0</v>
      </c>
      <c r="O432" s="21">
        <v>0</v>
      </c>
      <c r="P432" s="21">
        <v>0</v>
      </c>
      <c r="Q432" s="21">
        <v>1</v>
      </c>
      <c r="R432" s="21">
        <v>1.9647E-5</v>
      </c>
      <c r="S432" s="21">
        <v>6.0070000000000003E-7</v>
      </c>
      <c r="T432" s="21">
        <v>3</v>
      </c>
      <c r="U432" s="21">
        <v>0</v>
      </c>
      <c r="V432" s="21">
        <v>0</v>
      </c>
      <c r="W432" s="156" t="s">
        <v>906</v>
      </c>
      <c r="X432" s="21" t="s">
        <v>534</v>
      </c>
      <c r="Y432" s="21" t="s">
        <v>263</v>
      </c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</row>
    <row r="433" spans="1:41" ht="14.25" customHeight="1">
      <c r="A433" s="21" t="s">
        <v>905</v>
      </c>
      <c r="B433" s="21" t="s">
        <v>259</v>
      </c>
      <c r="C433" s="21">
        <v>0</v>
      </c>
      <c r="D433" s="21">
        <v>200</v>
      </c>
      <c r="E433" s="21">
        <v>976</v>
      </c>
      <c r="F433" s="21" t="s">
        <v>260</v>
      </c>
      <c r="G433" s="154">
        <v>1.9567999999999999E-3</v>
      </c>
      <c r="H433" s="154">
        <v>5.9500000000000003E-5</v>
      </c>
      <c r="I433" s="154">
        <v>-8.2193999999999996E-6</v>
      </c>
      <c r="J433" s="154">
        <v>-3.8920000000000002E-7</v>
      </c>
      <c r="K433" s="154">
        <v>1.9651E-3</v>
      </c>
      <c r="L433" s="154">
        <v>5.9899999999999999E-5</v>
      </c>
      <c r="M433" s="155">
        <v>1.75</v>
      </c>
      <c r="N433" s="21">
        <v>0</v>
      </c>
      <c r="O433" s="21">
        <v>0</v>
      </c>
      <c r="P433" s="21">
        <v>0</v>
      </c>
      <c r="Q433" s="21">
        <v>1</v>
      </c>
      <c r="R433" s="21">
        <v>1.9650999999999999E-5</v>
      </c>
      <c r="S433" s="21">
        <v>5.9930000000000003E-7</v>
      </c>
      <c r="T433" s="21">
        <v>3</v>
      </c>
      <c r="U433" s="21">
        <v>0</v>
      </c>
      <c r="V433" s="21">
        <v>0</v>
      </c>
      <c r="W433" s="156" t="s">
        <v>907</v>
      </c>
      <c r="X433" s="21" t="s">
        <v>534</v>
      </c>
      <c r="Y433" s="21" t="s">
        <v>263</v>
      </c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</row>
    <row r="434" spans="1:41" ht="14.25" customHeight="1">
      <c r="A434" s="21" t="s">
        <v>908</v>
      </c>
      <c r="B434" s="21" t="s">
        <v>259</v>
      </c>
      <c r="C434" s="21">
        <v>0</v>
      </c>
      <c r="D434" s="21">
        <v>200</v>
      </c>
      <c r="E434" s="21">
        <v>976</v>
      </c>
      <c r="F434" s="21" t="s">
        <v>260</v>
      </c>
      <c r="G434" s="154">
        <v>8.4431000000000003E-4</v>
      </c>
      <c r="H434" s="154">
        <v>2.4362000000000002E-5</v>
      </c>
      <c r="I434" s="154">
        <v>-8.2193999999999996E-6</v>
      </c>
      <c r="J434" s="154">
        <v>-3.8920000000000002E-7</v>
      </c>
      <c r="K434" s="154">
        <v>8.5253E-4</v>
      </c>
      <c r="L434" s="154">
        <v>2.4751000000000001E-5</v>
      </c>
      <c r="M434" s="155">
        <v>1.66</v>
      </c>
      <c r="N434" s="21">
        <v>0</v>
      </c>
      <c r="O434" s="21">
        <v>0</v>
      </c>
      <c r="P434" s="21">
        <v>0</v>
      </c>
      <c r="Q434" s="21">
        <v>1</v>
      </c>
      <c r="R434" s="21">
        <v>8.5252999999999995E-6</v>
      </c>
      <c r="S434" s="21">
        <v>2.4750000000000001E-7</v>
      </c>
      <c r="T434" s="21">
        <v>3</v>
      </c>
      <c r="U434" s="21">
        <v>0</v>
      </c>
      <c r="V434" s="21">
        <v>0</v>
      </c>
      <c r="W434" s="156" t="s">
        <v>909</v>
      </c>
      <c r="X434" s="21" t="s">
        <v>534</v>
      </c>
      <c r="Y434" s="21" t="s">
        <v>263</v>
      </c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</row>
    <row r="435" spans="1:41" ht="14.25" customHeight="1">
      <c r="A435" s="21" t="s">
        <v>908</v>
      </c>
      <c r="B435" s="21" t="s">
        <v>259</v>
      </c>
      <c r="C435" s="21">
        <v>0</v>
      </c>
      <c r="D435" s="21">
        <v>200</v>
      </c>
      <c r="E435" s="21">
        <v>976</v>
      </c>
      <c r="F435" s="21" t="s">
        <v>260</v>
      </c>
      <c r="G435" s="154">
        <v>8.4451999999999997E-4</v>
      </c>
      <c r="H435" s="154">
        <v>2.4737E-5</v>
      </c>
      <c r="I435" s="154">
        <v>-8.2193999999999996E-6</v>
      </c>
      <c r="J435" s="154">
        <v>-3.8920000000000002E-7</v>
      </c>
      <c r="K435" s="154">
        <v>8.5274000000000005E-4</v>
      </c>
      <c r="L435" s="154">
        <v>2.5126999999999998E-5</v>
      </c>
      <c r="M435" s="155">
        <v>1.69</v>
      </c>
      <c r="N435" s="21">
        <v>0</v>
      </c>
      <c r="O435" s="21">
        <v>0</v>
      </c>
      <c r="P435" s="21">
        <v>0</v>
      </c>
      <c r="Q435" s="21">
        <v>1</v>
      </c>
      <c r="R435" s="21">
        <v>8.5274000000000007E-6</v>
      </c>
      <c r="S435" s="21">
        <v>2.5129999999999998E-7</v>
      </c>
      <c r="T435" s="21">
        <v>3</v>
      </c>
      <c r="U435" s="21">
        <v>0</v>
      </c>
      <c r="V435" s="21">
        <v>0</v>
      </c>
      <c r="W435" s="156" t="s">
        <v>910</v>
      </c>
      <c r="X435" s="21" t="s">
        <v>534</v>
      </c>
      <c r="Y435" s="21" t="s">
        <v>263</v>
      </c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</row>
    <row r="436" spans="1:41" ht="14.25" customHeight="1">
      <c r="A436" s="21" t="s">
        <v>911</v>
      </c>
      <c r="B436" s="21" t="s">
        <v>259</v>
      </c>
      <c r="C436" s="21">
        <v>0</v>
      </c>
      <c r="D436" s="21">
        <v>200</v>
      </c>
      <c r="E436" s="21">
        <v>976</v>
      </c>
      <c r="F436" s="21" t="s">
        <v>260</v>
      </c>
      <c r="G436" s="154">
        <v>1.2079E-3</v>
      </c>
      <c r="H436" s="154">
        <v>4.21E-5</v>
      </c>
      <c r="I436" s="154">
        <v>-8.2193999999999996E-6</v>
      </c>
      <c r="J436" s="154">
        <v>-3.8920000000000002E-7</v>
      </c>
      <c r="K436" s="154">
        <v>1.2160999999999999E-3</v>
      </c>
      <c r="L436" s="154">
        <v>4.2500000000000003E-5</v>
      </c>
      <c r="M436" s="155">
        <v>2</v>
      </c>
      <c r="N436" s="21">
        <v>0</v>
      </c>
      <c r="O436" s="21">
        <v>0</v>
      </c>
      <c r="P436" s="21">
        <v>0</v>
      </c>
      <c r="Q436" s="21">
        <v>1</v>
      </c>
      <c r="R436" s="21">
        <v>1.2160999999999999E-5</v>
      </c>
      <c r="S436" s="21">
        <v>4.2529999999999998E-7</v>
      </c>
      <c r="T436" s="21">
        <v>3</v>
      </c>
      <c r="U436" s="21">
        <v>0</v>
      </c>
      <c r="V436" s="21">
        <v>0</v>
      </c>
      <c r="W436" s="156" t="s">
        <v>912</v>
      </c>
      <c r="X436" s="21" t="s">
        <v>534</v>
      </c>
      <c r="Y436" s="21" t="s">
        <v>263</v>
      </c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</row>
    <row r="437" spans="1:41" ht="14.25" customHeight="1">
      <c r="A437" s="21" t="s">
        <v>911</v>
      </c>
      <c r="B437" s="21" t="s">
        <v>259</v>
      </c>
      <c r="C437" s="21">
        <v>0</v>
      </c>
      <c r="D437" s="21">
        <v>200</v>
      </c>
      <c r="E437" s="21">
        <v>976</v>
      </c>
      <c r="F437" s="21" t="s">
        <v>260</v>
      </c>
      <c r="G437" s="154">
        <v>1.2083E-3</v>
      </c>
      <c r="H437" s="154">
        <v>4.2299999999999998E-5</v>
      </c>
      <c r="I437" s="154">
        <v>-8.2193999999999996E-6</v>
      </c>
      <c r="J437" s="154">
        <v>-3.8920000000000002E-7</v>
      </c>
      <c r="K437" s="154">
        <v>1.2164999999999999E-3</v>
      </c>
      <c r="L437" s="154">
        <v>4.2700000000000001E-5</v>
      </c>
      <c r="M437" s="155">
        <v>2.0099999999999998</v>
      </c>
      <c r="N437" s="21">
        <v>0</v>
      </c>
      <c r="O437" s="21">
        <v>0</v>
      </c>
      <c r="P437" s="21">
        <v>0</v>
      </c>
      <c r="Q437" s="21">
        <v>1</v>
      </c>
      <c r="R437" s="21">
        <v>1.2165E-5</v>
      </c>
      <c r="S437" s="21">
        <v>4.27E-7</v>
      </c>
      <c r="T437" s="21">
        <v>3</v>
      </c>
      <c r="U437" s="21">
        <v>0</v>
      </c>
      <c r="V437" s="21">
        <v>0</v>
      </c>
      <c r="W437" s="156" t="s">
        <v>913</v>
      </c>
      <c r="X437" s="21" t="s">
        <v>534</v>
      </c>
      <c r="Y437" s="21" t="s">
        <v>263</v>
      </c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</row>
    <row r="438" spans="1:41" ht="14.25" customHeight="1">
      <c r="A438" s="21" t="s">
        <v>914</v>
      </c>
      <c r="B438" s="21" t="s">
        <v>259</v>
      </c>
      <c r="C438" s="21">
        <v>0</v>
      </c>
      <c r="D438" s="21">
        <v>200</v>
      </c>
      <c r="E438" s="21">
        <v>976</v>
      </c>
      <c r="F438" s="21" t="s">
        <v>260</v>
      </c>
      <c r="G438" s="154">
        <v>6.4968000000000003E-4</v>
      </c>
      <c r="H438" s="154">
        <v>2.1387999999999999E-5</v>
      </c>
      <c r="I438" s="154">
        <v>-8.2193999999999996E-6</v>
      </c>
      <c r="J438" s="154">
        <v>-3.8920000000000002E-7</v>
      </c>
      <c r="K438" s="154">
        <v>6.579E-4</v>
      </c>
      <c r="L438" s="154">
        <v>2.1776999999999998E-5</v>
      </c>
      <c r="M438" s="155">
        <v>1.9</v>
      </c>
      <c r="N438" s="21">
        <v>0</v>
      </c>
      <c r="O438" s="21">
        <v>0</v>
      </c>
      <c r="P438" s="21">
        <v>0</v>
      </c>
      <c r="Q438" s="21">
        <v>1</v>
      </c>
      <c r="R438" s="21">
        <v>6.579E-6</v>
      </c>
      <c r="S438" s="21">
        <v>2.178E-7</v>
      </c>
      <c r="T438" s="21">
        <v>3</v>
      </c>
      <c r="U438" s="21">
        <v>0</v>
      </c>
      <c r="V438" s="21">
        <v>0</v>
      </c>
      <c r="W438" s="156" t="s">
        <v>915</v>
      </c>
      <c r="X438" s="21" t="s">
        <v>534</v>
      </c>
      <c r="Y438" s="21" t="s">
        <v>263</v>
      </c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</row>
    <row r="439" spans="1:41" ht="14.25" customHeight="1">
      <c r="A439" s="21" t="s">
        <v>914</v>
      </c>
      <c r="B439" s="21" t="s">
        <v>259</v>
      </c>
      <c r="C439" s="21">
        <v>0</v>
      </c>
      <c r="D439" s="21">
        <v>200</v>
      </c>
      <c r="E439" s="21">
        <v>976</v>
      </c>
      <c r="F439" s="21" t="s">
        <v>260</v>
      </c>
      <c r="G439" s="154">
        <v>6.4941E-4</v>
      </c>
      <c r="H439" s="154">
        <v>2.1752000000000001E-5</v>
      </c>
      <c r="I439" s="154">
        <v>-8.2193999999999996E-6</v>
      </c>
      <c r="J439" s="154">
        <v>-3.8920000000000002E-7</v>
      </c>
      <c r="K439" s="154">
        <v>6.5762999999999998E-4</v>
      </c>
      <c r="L439" s="154">
        <v>2.2141E-5</v>
      </c>
      <c r="M439" s="155">
        <v>1.93</v>
      </c>
      <c r="N439" s="21">
        <v>0</v>
      </c>
      <c r="O439" s="21">
        <v>0</v>
      </c>
      <c r="P439" s="21">
        <v>0</v>
      </c>
      <c r="Q439" s="21">
        <v>1</v>
      </c>
      <c r="R439" s="21">
        <v>6.5763E-6</v>
      </c>
      <c r="S439" s="21">
        <v>2.2140000000000001E-7</v>
      </c>
      <c r="T439" s="21">
        <v>3</v>
      </c>
      <c r="U439" s="21">
        <v>0</v>
      </c>
      <c r="V439" s="21">
        <v>0</v>
      </c>
      <c r="W439" s="156" t="s">
        <v>916</v>
      </c>
      <c r="X439" s="21" t="s">
        <v>534</v>
      </c>
      <c r="Y439" s="21" t="s">
        <v>263</v>
      </c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</row>
    <row r="440" spans="1:41" ht="14.25" customHeight="1">
      <c r="A440" s="21" t="s">
        <v>917</v>
      </c>
      <c r="B440" s="21" t="s">
        <v>259</v>
      </c>
      <c r="C440" s="21">
        <v>0</v>
      </c>
      <c r="D440" s="21">
        <v>200</v>
      </c>
      <c r="E440" s="21">
        <v>976</v>
      </c>
      <c r="F440" s="21" t="s">
        <v>260</v>
      </c>
      <c r="G440" s="154">
        <v>4.8218000000000002E-4</v>
      </c>
      <c r="H440" s="154">
        <v>1.4561E-5</v>
      </c>
      <c r="I440" s="154">
        <v>-8.2193999999999996E-6</v>
      </c>
      <c r="J440" s="154">
        <v>-3.8920000000000002E-7</v>
      </c>
      <c r="K440" s="154">
        <v>4.9039999999999999E-4</v>
      </c>
      <c r="L440" s="154">
        <v>1.4951E-5</v>
      </c>
      <c r="M440" s="155">
        <v>1.75</v>
      </c>
      <c r="N440" s="21">
        <v>0</v>
      </c>
      <c r="O440" s="21">
        <v>0</v>
      </c>
      <c r="P440" s="21">
        <v>0</v>
      </c>
      <c r="Q440" s="21">
        <v>1</v>
      </c>
      <c r="R440" s="21">
        <v>4.904E-6</v>
      </c>
      <c r="S440" s="21">
        <v>1.4950000000000001E-7</v>
      </c>
      <c r="T440" s="21">
        <v>3</v>
      </c>
      <c r="U440" s="21">
        <v>0</v>
      </c>
      <c r="V440" s="21">
        <v>0</v>
      </c>
      <c r="W440" s="156" t="s">
        <v>918</v>
      </c>
      <c r="X440" s="21" t="s">
        <v>534</v>
      </c>
      <c r="Y440" s="21" t="s">
        <v>263</v>
      </c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</row>
    <row r="441" spans="1:41" ht="14.25" customHeight="1">
      <c r="A441" s="21" t="s">
        <v>917</v>
      </c>
      <c r="B441" s="21" t="s">
        <v>259</v>
      </c>
      <c r="C441" s="21">
        <v>0</v>
      </c>
      <c r="D441" s="21">
        <v>200</v>
      </c>
      <c r="E441" s="21">
        <v>976</v>
      </c>
      <c r="F441" s="21" t="s">
        <v>260</v>
      </c>
      <c r="G441" s="154">
        <v>4.8224999999999999E-4</v>
      </c>
      <c r="H441" s="154">
        <v>1.4586999999999999E-5</v>
      </c>
      <c r="I441" s="154">
        <v>-8.2193999999999996E-6</v>
      </c>
      <c r="J441" s="154">
        <v>-3.8920000000000002E-7</v>
      </c>
      <c r="K441" s="154">
        <v>4.9047000000000001E-4</v>
      </c>
      <c r="L441" s="154">
        <v>1.4977000000000001E-5</v>
      </c>
      <c r="M441" s="155">
        <v>1.75</v>
      </c>
      <c r="N441" s="21">
        <v>0</v>
      </c>
      <c r="O441" s="21">
        <v>0</v>
      </c>
      <c r="P441" s="21">
        <v>0</v>
      </c>
      <c r="Q441" s="21">
        <v>1</v>
      </c>
      <c r="R441" s="21">
        <v>4.9046999999999998E-6</v>
      </c>
      <c r="S441" s="21">
        <v>1.498E-7</v>
      </c>
      <c r="T441" s="21">
        <v>3</v>
      </c>
      <c r="U441" s="21">
        <v>0</v>
      </c>
      <c r="V441" s="21">
        <v>0</v>
      </c>
      <c r="W441" s="156" t="s">
        <v>919</v>
      </c>
      <c r="X441" s="21" t="s">
        <v>534</v>
      </c>
      <c r="Y441" s="21" t="s">
        <v>263</v>
      </c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</row>
    <row r="442" spans="1:41" ht="14.25" customHeight="1">
      <c r="A442" s="21" t="s">
        <v>920</v>
      </c>
      <c r="B442" s="21" t="s">
        <v>259</v>
      </c>
      <c r="C442" s="21">
        <v>0</v>
      </c>
      <c r="D442" s="21">
        <v>200</v>
      </c>
      <c r="E442" s="21">
        <v>976</v>
      </c>
      <c r="F442" s="21" t="s">
        <v>260</v>
      </c>
      <c r="G442" s="154">
        <v>4.5439999999999999E-4</v>
      </c>
      <c r="H442" s="154">
        <v>1.3351E-5</v>
      </c>
      <c r="I442" s="154">
        <v>-8.2193999999999996E-6</v>
      </c>
      <c r="J442" s="154">
        <v>-3.8920000000000002E-7</v>
      </c>
      <c r="K442" s="154">
        <v>4.6262000000000001E-4</v>
      </c>
      <c r="L442" s="154">
        <v>1.3740000000000001E-5</v>
      </c>
      <c r="M442" s="155">
        <v>1.7</v>
      </c>
      <c r="N442" s="21">
        <v>0</v>
      </c>
      <c r="O442" s="21">
        <v>0</v>
      </c>
      <c r="P442" s="21">
        <v>0</v>
      </c>
      <c r="Q442" s="21">
        <v>1</v>
      </c>
      <c r="R442" s="21">
        <v>4.6261999999999999E-6</v>
      </c>
      <c r="S442" s="21">
        <v>1.374E-7</v>
      </c>
      <c r="T442" s="21">
        <v>3</v>
      </c>
      <c r="U442" s="21">
        <v>0</v>
      </c>
      <c r="V442" s="21">
        <v>0</v>
      </c>
      <c r="W442" s="156" t="s">
        <v>921</v>
      </c>
      <c r="X442" s="21" t="s">
        <v>534</v>
      </c>
      <c r="Y442" s="21" t="s">
        <v>263</v>
      </c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</row>
    <row r="443" spans="1:41" ht="14.25" customHeight="1">
      <c r="A443" s="21" t="s">
        <v>920</v>
      </c>
      <c r="B443" s="21" t="s">
        <v>259</v>
      </c>
      <c r="C443" s="21">
        <v>0</v>
      </c>
      <c r="D443" s="21">
        <v>200</v>
      </c>
      <c r="E443" s="21">
        <v>976</v>
      </c>
      <c r="F443" s="21" t="s">
        <v>260</v>
      </c>
      <c r="G443" s="154">
        <v>4.5437E-4</v>
      </c>
      <c r="H443" s="154">
        <v>1.365E-5</v>
      </c>
      <c r="I443" s="154">
        <v>-8.2193999999999996E-6</v>
      </c>
      <c r="J443" s="154">
        <v>-3.8920000000000002E-7</v>
      </c>
      <c r="K443" s="154">
        <v>4.6258999999999997E-4</v>
      </c>
      <c r="L443" s="154">
        <v>1.4039000000000001E-5</v>
      </c>
      <c r="M443" s="155">
        <v>1.74</v>
      </c>
      <c r="N443" s="21">
        <v>0</v>
      </c>
      <c r="O443" s="21">
        <v>0</v>
      </c>
      <c r="P443" s="21">
        <v>0</v>
      </c>
      <c r="Q443" s="21">
        <v>1</v>
      </c>
      <c r="R443" s="21">
        <v>4.6259E-6</v>
      </c>
      <c r="S443" s="21">
        <v>1.4040000000000001E-7</v>
      </c>
      <c r="T443" s="21">
        <v>3</v>
      </c>
      <c r="U443" s="21">
        <v>0</v>
      </c>
      <c r="V443" s="21">
        <v>0</v>
      </c>
      <c r="W443" s="156" t="s">
        <v>922</v>
      </c>
      <c r="X443" s="21" t="s">
        <v>534</v>
      </c>
      <c r="Y443" s="21" t="s">
        <v>263</v>
      </c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</row>
    <row r="444" spans="1:41" ht="14.25" customHeight="1">
      <c r="A444" s="21" t="s">
        <v>923</v>
      </c>
      <c r="B444" s="21" t="s">
        <v>259</v>
      </c>
      <c r="C444" s="21">
        <v>0</v>
      </c>
      <c r="D444" s="21">
        <v>200</v>
      </c>
      <c r="E444" s="21">
        <v>976</v>
      </c>
      <c r="F444" s="21" t="s">
        <v>260</v>
      </c>
      <c r="G444" s="154">
        <v>1.4712E-3</v>
      </c>
      <c r="H444" s="154">
        <v>4.2299999999999998E-5</v>
      </c>
      <c r="I444" s="154">
        <v>-8.2193999999999996E-6</v>
      </c>
      <c r="J444" s="154">
        <v>-3.8920000000000002E-7</v>
      </c>
      <c r="K444" s="154">
        <v>1.4794999999999999E-3</v>
      </c>
      <c r="L444" s="154">
        <v>4.2599999999999999E-5</v>
      </c>
      <c r="M444" s="155">
        <v>1.65</v>
      </c>
      <c r="N444" s="21">
        <v>0</v>
      </c>
      <c r="O444" s="21">
        <v>0</v>
      </c>
      <c r="P444" s="21">
        <v>0</v>
      </c>
      <c r="Q444" s="21">
        <v>1</v>
      </c>
      <c r="R444" s="21">
        <v>1.4795E-5</v>
      </c>
      <c r="S444" s="21">
        <v>4.2650000000000001E-7</v>
      </c>
      <c r="T444" s="21">
        <v>3</v>
      </c>
      <c r="U444" s="21">
        <v>0</v>
      </c>
      <c r="V444" s="21">
        <v>0</v>
      </c>
      <c r="W444" s="156" t="s">
        <v>924</v>
      </c>
      <c r="X444" s="21" t="s">
        <v>534</v>
      </c>
      <c r="Y444" s="21" t="s">
        <v>263</v>
      </c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</row>
    <row r="445" spans="1:41" ht="14.25" customHeight="1">
      <c r="A445" s="21" t="s">
        <v>923</v>
      </c>
      <c r="B445" s="21" t="s">
        <v>259</v>
      </c>
      <c r="C445" s="21">
        <v>0</v>
      </c>
      <c r="D445" s="21">
        <v>200</v>
      </c>
      <c r="E445" s="21">
        <v>976</v>
      </c>
      <c r="F445" s="21" t="s">
        <v>260</v>
      </c>
      <c r="G445" s="154">
        <v>1.4710999999999999E-3</v>
      </c>
      <c r="H445" s="154">
        <v>4.21E-5</v>
      </c>
      <c r="I445" s="154">
        <v>-8.2193999999999996E-6</v>
      </c>
      <c r="J445" s="154">
        <v>-3.8920000000000002E-7</v>
      </c>
      <c r="K445" s="154">
        <v>1.4793E-3</v>
      </c>
      <c r="L445" s="154">
        <v>4.2500000000000003E-5</v>
      </c>
      <c r="M445" s="155">
        <v>1.65</v>
      </c>
      <c r="N445" s="21">
        <v>0</v>
      </c>
      <c r="O445" s="21">
        <v>0</v>
      </c>
      <c r="P445" s="21">
        <v>0</v>
      </c>
      <c r="Q445" s="21">
        <v>1</v>
      </c>
      <c r="R445" s="21">
        <v>1.4793E-5</v>
      </c>
      <c r="S445" s="21">
        <v>4.249E-7</v>
      </c>
      <c r="T445" s="21">
        <v>3</v>
      </c>
      <c r="U445" s="21">
        <v>0</v>
      </c>
      <c r="V445" s="21">
        <v>0</v>
      </c>
      <c r="W445" s="156" t="s">
        <v>925</v>
      </c>
      <c r="X445" s="21" t="s">
        <v>534</v>
      </c>
      <c r="Y445" s="21" t="s">
        <v>263</v>
      </c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</row>
    <row r="446" spans="1:41" ht="14.25" customHeight="1">
      <c r="A446" s="21" t="s">
        <v>926</v>
      </c>
      <c r="B446" s="21" t="s">
        <v>259</v>
      </c>
      <c r="C446" s="21">
        <v>0</v>
      </c>
      <c r="D446" s="21">
        <v>200</v>
      </c>
      <c r="E446" s="21">
        <v>976</v>
      </c>
      <c r="F446" s="21" t="s">
        <v>260</v>
      </c>
      <c r="G446" s="154">
        <v>6.4393999999999996E-4</v>
      </c>
      <c r="H446" s="154">
        <v>1.9273E-5</v>
      </c>
      <c r="I446" s="154">
        <v>-8.2193999999999996E-6</v>
      </c>
      <c r="J446" s="154">
        <v>-3.8920000000000002E-7</v>
      </c>
      <c r="K446" s="154">
        <v>6.5216000000000004E-4</v>
      </c>
      <c r="L446" s="154">
        <v>1.9661999999999999E-5</v>
      </c>
      <c r="M446" s="155">
        <v>1.73</v>
      </c>
      <c r="N446" s="21">
        <v>0</v>
      </c>
      <c r="O446" s="21">
        <v>0</v>
      </c>
      <c r="P446" s="21">
        <v>0</v>
      </c>
      <c r="Q446" s="21">
        <v>1</v>
      </c>
      <c r="R446" s="21">
        <v>6.5216000000000004E-6</v>
      </c>
      <c r="S446" s="21">
        <v>1.966E-7</v>
      </c>
      <c r="T446" s="21">
        <v>3</v>
      </c>
      <c r="U446" s="21">
        <v>0</v>
      </c>
      <c r="V446" s="21">
        <v>0</v>
      </c>
      <c r="W446" s="156" t="s">
        <v>927</v>
      </c>
      <c r="X446" s="21" t="s">
        <v>534</v>
      </c>
      <c r="Y446" s="21" t="s">
        <v>263</v>
      </c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</row>
    <row r="447" spans="1:41" ht="14.25" customHeight="1">
      <c r="A447" s="21" t="s">
        <v>926</v>
      </c>
      <c r="B447" s="21" t="s">
        <v>259</v>
      </c>
      <c r="C447" s="21">
        <v>0</v>
      </c>
      <c r="D447" s="21">
        <v>200</v>
      </c>
      <c r="E447" s="21">
        <v>976</v>
      </c>
      <c r="F447" s="21" t="s">
        <v>260</v>
      </c>
      <c r="G447" s="154">
        <v>6.4386999999999995E-4</v>
      </c>
      <c r="H447" s="154">
        <v>1.9029E-5</v>
      </c>
      <c r="I447" s="154">
        <v>-8.2193999999999996E-6</v>
      </c>
      <c r="J447" s="154">
        <v>-3.8920000000000002E-7</v>
      </c>
      <c r="K447" s="154">
        <v>6.5209000000000003E-4</v>
      </c>
      <c r="L447" s="154">
        <v>1.9417999999999999E-5</v>
      </c>
      <c r="M447" s="155">
        <v>1.71</v>
      </c>
      <c r="N447" s="21">
        <v>0</v>
      </c>
      <c r="O447" s="21">
        <v>0</v>
      </c>
      <c r="P447" s="21">
        <v>0</v>
      </c>
      <c r="Q447" s="21">
        <v>1</v>
      </c>
      <c r="R447" s="21">
        <v>6.5208999999999997E-6</v>
      </c>
      <c r="S447" s="21">
        <v>1.9420000000000001E-7</v>
      </c>
      <c r="T447" s="21">
        <v>3</v>
      </c>
      <c r="U447" s="21">
        <v>0</v>
      </c>
      <c r="V447" s="21">
        <v>0</v>
      </c>
      <c r="W447" s="156" t="s">
        <v>928</v>
      </c>
      <c r="X447" s="21" t="s">
        <v>534</v>
      </c>
      <c r="Y447" s="21" t="s">
        <v>263</v>
      </c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</row>
    <row r="448" spans="1:41" ht="14.25" customHeight="1">
      <c r="A448" s="21" t="s">
        <v>929</v>
      </c>
      <c r="B448" s="21" t="s">
        <v>259</v>
      </c>
      <c r="C448" s="21">
        <v>0</v>
      </c>
      <c r="D448" s="21">
        <v>200</v>
      </c>
      <c r="E448" s="21">
        <v>976</v>
      </c>
      <c r="F448" s="21" t="s">
        <v>260</v>
      </c>
      <c r="G448" s="154">
        <v>1.5107E-3</v>
      </c>
      <c r="H448" s="154">
        <v>5.1100000000000002E-5</v>
      </c>
      <c r="I448" s="154">
        <v>-8.2193999999999996E-6</v>
      </c>
      <c r="J448" s="154">
        <v>-3.8920000000000002E-7</v>
      </c>
      <c r="K448" s="154">
        <v>1.5188999999999999E-3</v>
      </c>
      <c r="L448" s="154">
        <v>5.1499999999999998E-5</v>
      </c>
      <c r="M448" s="155">
        <v>1.94</v>
      </c>
      <c r="N448" s="21">
        <v>0</v>
      </c>
      <c r="O448" s="21">
        <v>0</v>
      </c>
      <c r="P448" s="21">
        <v>0</v>
      </c>
      <c r="Q448" s="21">
        <v>1</v>
      </c>
      <c r="R448" s="21">
        <v>1.5189E-5</v>
      </c>
      <c r="S448" s="21">
        <v>5.1470000000000002E-7</v>
      </c>
      <c r="T448" s="21">
        <v>3</v>
      </c>
      <c r="U448" s="21">
        <v>0</v>
      </c>
      <c r="V448" s="21">
        <v>0</v>
      </c>
      <c r="W448" s="156" t="s">
        <v>930</v>
      </c>
      <c r="X448" s="21" t="s">
        <v>534</v>
      </c>
      <c r="Y448" s="21" t="s">
        <v>263</v>
      </c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</row>
    <row r="449" spans="1:41" ht="14.25" customHeight="1">
      <c r="A449" s="21" t="s">
        <v>929</v>
      </c>
      <c r="B449" s="21" t="s">
        <v>259</v>
      </c>
      <c r="C449" s="21">
        <v>0</v>
      </c>
      <c r="D449" s="21">
        <v>200</v>
      </c>
      <c r="E449" s="21">
        <v>976</v>
      </c>
      <c r="F449" s="21" t="s">
        <v>260</v>
      </c>
      <c r="G449" s="154">
        <v>1.511E-3</v>
      </c>
      <c r="H449" s="154">
        <v>5.0800000000000002E-5</v>
      </c>
      <c r="I449" s="154">
        <v>-8.2193999999999996E-6</v>
      </c>
      <c r="J449" s="154">
        <v>-3.8920000000000002E-7</v>
      </c>
      <c r="K449" s="154">
        <v>1.5192000000000001E-3</v>
      </c>
      <c r="L449" s="154">
        <v>5.1199999999999998E-5</v>
      </c>
      <c r="M449" s="155">
        <v>1.93</v>
      </c>
      <c r="N449" s="21">
        <v>0</v>
      </c>
      <c r="O449" s="21">
        <v>0</v>
      </c>
      <c r="P449" s="21">
        <v>0</v>
      </c>
      <c r="Q449" s="21">
        <v>1</v>
      </c>
      <c r="R449" s="21">
        <v>1.5192E-5</v>
      </c>
      <c r="S449" s="21">
        <v>5.1170000000000001E-7</v>
      </c>
      <c r="T449" s="21">
        <v>3</v>
      </c>
      <c r="U449" s="21">
        <v>0</v>
      </c>
      <c r="V449" s="21">
        <v>0</v>
      </c>
      <c r="W449" s="156" t="s">
        <v>931</v>
      </c>
      <c r="X449" s="21" t="s">
        <v>534</v>
      </c>
      <c r="Y449" s="21" t="s">
        <v>263</v>
      </c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</row>
    <row r="450" spans="1:41" ht="14.25" customHeight="1">
      <c r="A450" s="21" t="s">
        <v>932</v>
      </c>
      <c r="B450" s="21" t="s">
        <v>259</v>
      </c>
      <c r="C450" s="21">
        <v>0</v>
      </c>
      <c r="D450" s="21">
        <v>200</v>
      </c>
      <c r="E450" s="21">
        <v>976</v>
      </c>
      <c r="F450" s="21" t="s">
        <v>260</v>
      </c>
      <c r="G450" s="154">
        <v>8.2735000000000003E-4</v>
      </c>
      <c r="H450" s="154">
        <v>2.6553000000000001E-5</v>
      </c>
      <c r="I450" s="154">
        <v>-8.2193999999999996E-6</v>
      </c>
      <c r="J450" s="154">
        <v>-3.8920000000000002E-7</v>
      </c>
      <c r="K450" s="154">
        <v>8.3557E-4</v>
      </c>
      <c r="L450" s="154">
        <v>2.6942000000000001E-5</v>
      </c>
      <c r="M450" s="155">
        <v>1.85</v>
      </c>
      <c r="N450" s="21">
        <v>0</v>
      </c>
      <c r="O450" s="21">
        <v>0</v>
      </c>
      <c r="P450" s="21">
        <v>0</v>
      </c>
      <c r="Q450" s="21">
        <v>1</v>
      </c>
      <c r="R450" s="21">
        <v>8.3557000000000003E-6</v>
      </c>
      <c r="S450" s="21">
        <v>2.6940000000000002E-7</v>
      </c>
      <c r="T450" s="21">
        <v>3</v>
      </c>
      <c r="U450" s="21">
        <v>0</v>
      </c>
      <c r="V450" s="21">
        <v>0</v>
      </c>
      <c r="W450" s="156" t="s">
        <v>933</v>
      </c>
      <c r="X450" s="21" t="s">
        <v>534</v>
      </c>
      <c r="Y450" s="21" t="s">
        <v>263</v>
      </c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</row>
    <row r="451" spans="1:41" ht="14.25" customHeight="1">
      <c r="A451" s="21" t="s">
        <v>932</v>
      </c>
      <c r="B451" s="21" t="s">
        <v>259</v>
      </c>
      <c r="C451" s="21">
        <v>0</v>
      </c>
      <c r="D451" s="21">
        <v>200</v>
      </c>
      <c r="E451" s="21">
        <v>976</v>
      </c>
      <c r="F451" s="21" t="s">
        <v>260</v>
      </c>
      <c r="G451" s="154">
        <v>8.2757999999999996E-4</v>
      </c>
      <c r="H451" s="154">
        <v>2.6631999999999998E-5</v>
      </c>
      <c r="I451" s="154">
        <v>-8.2193999999999996E-6</v>
      </c>
      <c r="J451" s="154">
        <v>-3.8920000000000002E-7</v>
      </c>
      <c r="K451" s="154">
        <v>8.3580000000000004E-4</v>
      </c>
      <c r="L451" s="154">
        <v>2.7021000000000001E-5</v>
      </c>
      <c r="M451" s="155">
        <v>1.85</v>
      </c>
      <c r="N451" s="21">
        <v>0</v>
      </c>
      <c r="O451" s="21">
        <v>0</v>
      </c>
      <c r="P451" s="21">
        <v>0</v>
      </c>
      <c r="Q451" s="21">
        <v>1</v>
      </c>
      <c r="R451" s="21">
        <v>8.3580000000000003E-6</v>
      </c>
      <c r="S451" s="21">
        <v>2.7020000000000002E-7</v>
      </c>
      <c r="T451" s="21">
        <v>3</v>
      </c>
      <c r="U451" s="21">
        <v>0</v>
      </c>
      <c r="V451" s="21">
        <v>0</v>
      </c>
      <c r="W451" s="156" t="s">
        <v>934</v>
      </c>
      <c r="X451" s="21" t="s">
        <v>534</v>
      </c>
      <c r="Y451" s="21" t="s">
        <v>263</v>
      </c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</row>
    <row r="452" spans="1:41" ht="14.25" customHeight="1">
      <c r="A452" s="21" t="s">
        <v>935</v>
      </c>
      <c r="B452" s="21" t="s">
        <v>259</v>
      </c>
      <c r="C452" s="21">
        <v>0</v>
      </c>
      <c r="D452" s="21">
        <v>200</v>
      </c>
      <c r="E452" s="21">
        <v>976</v>
      </c>
      <c r="F452" s="21" t="s">
        <v>260</v>
      </c>
      <c r="G452" s="154">
        <v>3.2269999999999998E-4</v>
      </c>
      <c r="H452" s="154">
        <v>1.1154E-5</v>
      </c>
      <c r="I452" s="154">
        <v>-8.2193999999999996E-6</v>
      </c>
      <c r="J452" s="154">
        <v>-3.8920000000000002E-7</v>
      </c>
      <c r="K452" s="154">
        <v>3.3092000000000001E-4</v>
      </c>
      <c r="L452" s="154">
        <v>1.1542999999999999E-5</v>
      </c>
      <c r="M452" s="155">
        <v>2</v>
      </c>
      <c r="N452" s="21">
        <v>0</v>
      </c>
      <c r="O452" s="21">
        <v>0</v>
      </c>
      <c r="P452" s="21">
        <v>0</v>
      </c>
      <c r="Q452" s="21">
        <v>1</v>
      </c>
      <c r="R452" s="21">
        <v>3.3092E-6</v>
      </c>
      <c r="S452" s="21">
        <v>1.154E-7</v>
      </c>
      <c r="T452" s="21">
        <v>3</v>
      </c>
      <c r="U452" s="21">
        <v>0</v>
      </c>
      <c r="V452" s="21">
        <v>0</v>
      </c>
      <c r="W452" s="156" t="s">
        <v>395</v>
      </c>
      <c r="X452" s="21" t="s">
        <v>534</v>
      </c>
      <c r="Y452" s="21" t="s">
        <v>263</v>
      </c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</row>
    <row r="453" spans="1:41" ht="14.25" customHeight="1">
      <c r="A453" s="21" t="s">
        <v>935</v>
      </c>
      <c r="B453" s="21" t="s">
        <v>259</v>
      </c>
      <c r="C453" s="21">
        <v>0</v>
      </c>
      <c r="D453" s="21">
        <v>200</v>
      </c>
      <c r="E453" s="21">
        <v>976</v>
      </c>
      <c r="F453" s="21" t="s">
        <v>260</v>
      </c>
      <c r="G453" s="154">
        <v>3.2266E-4</v>
      </c>
      <c r="H453" s="154">
        <v>1.1007E-5</v>
      </c>
      <c r="I453" s="154">
        <v>-8.2193999999999996E-6</v>
      </c>
      <c r="J453" s="154">
        <v>-3.8920000000000002E-7</v>
      </c>
      <c r="K453" s="154">
        <v>3.3087999999999998E-4</v>
      </c>
      <c r="L453" s="154">
        <v>1.1396000000000001E-5</v>
      </c>
      <c r="M453" s="155">
        <v>1.97</v>
      </c>
      <c r="N453" s="21">
        <v>0</v>
      </c>
      <c r="O453" s="21">
        <v>0</v>
      </c>
      <c r="P453" s="21">
        <v>0</v>
      </c>
      <c r="Q453" s="21">
        <v>1</v>
      </c>
      <c r="R453" s="21">
        <v>3.3088E-6</v>
      </c>
      <c r="S453" s="21">
        <v>1.14E-7</v>
      </c>
      <c r="T453" s="21">
        <v>3</v>
      </c>
      <c r="U453" s="21">
        <v>0</v>
      </c>
      <c r="V453" s="21">
        <v>0</v>
      </c>
      <c r="W453" s="156" t="s">
        <v>936</v>
      </c>
      <c r="X453" s="21" t="s">
        <v>534</v>
      </c>
      <c r="Y453" s="21" t="s">
        <v>263</v>
      </c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</row>
    <row r="454" spans="1:41" ht="14.25" customHeight="1">
      <c r="A454" s="21" t="s">
        <v>937</v>
      </c>
      <c r="B454" s="21" t="s">
        <v>259</v>
      </c>
      <c r="C454" s="21">
        <v>0</v>
      </c>
      <c r="D454" s="21">
        <v>200</v>
      </c>
      <c r="E454" s="21">
        <v>976</v>
      </c>
      <c r="F454" s="21" t="s">
        <v>260</v>
      </c>
      <c r="G454" s="154">
        <v>4.3700999999999999E-4</v>
      </c>
      <c r="H454" s="154">
        <v>1.3380999999999999E-5</v>
      </c>
      <c r="I454" s="154">
        <v>-8.2193999999999996E-6</v>
      </c>
      <c r="J454" s="154">
        <v>-3.8920000000000002E-7</v>
      </c>
      <c r="K454" s="154">
        <v>4.4523000000000002E-4</v>
      </c>
      <c r="L454" s="154">
        <v>1.377E-5</v>
      </c>
      <c r="M454" s="155">
        <v>1.77</v>
      </c>
      <c r="N454" s="21">
        <v>0</v>
      </c>
      <c r="O454" s="21">
        <v>0</v>
      </c>
      <c r="P454" s="21">
        <v>0</v>
      </c>
      <c r="Q454" s="21">
        <v>1</v>
      </c>
      <c r="R454" s="21">
        <v>4.4522999999999997E-6</v>
      </c>
      <c r="S454" s="21">
        <v>1.377E-7</v>
      </c>
      <c r="T454" s="21">
        <v>3</v>
      </c>
      <c r="U454" s="21">
        <v>0</v>
      </c>
      <c r="V454" s="21">
        <v>0</v>
      </c>
      <c r="W454" s="156" t="s">
        <v>938</v>
      </c>
      <c r="X454" s="21" t="s">
        <v>534</v>
      </c>
      <c r="Y454" s="21" t="s">
        <v>263</v>
      </c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</row>
    <row r="455" spans="1:41" ht="14.25" customHeight="1">
      <c r="A455" s="21" t="s">
        <v>937</v>
      </c>
      <c r="B455" s="21" t="s">
        <v>259</v>
      </c>
      <c r="C455" s="21">
        <v>0</v>
      </c>
      <c r="D455" s="21">
        <v>200</v>
      </c>
      <c r="E455" s="21">
        <v>976</v>
      </c>
      <c r="F455" s="21" t="s">
        <v>260</v>
      </c>
      <c r="G455" s="154">
        <v>4.3711999999999999E-4</v>
      </c>
      <c r="H455" s="154">
        <v>1.3362E-5</v>
      </c>
      <c r="I455" s="154">
        <v>-8.2193999999999996E-6</v>
      </c>
      <c r="J455" s="154">
        <v>-3.8920000000000002E-7</v>
      </c>
      <c r="K455" s="154">
        <v>4.4534000000000002E-4</v>
      </c>
      <c r="L455" s="154">
        <v>1.3750999999999999E-5</v>
      </c>
      <c r="M455" s="155">
        <v>1.77</v>
      </c>
      <c r="N455" s="21">
        <v>0</v>
      </c>
      <c r="O455" s="21">
        <v>0</v>
      </c>
      <c r="P455" s="21">
        <v>0</v>
      </c>
      <c r="Q455" s="21">
        <v>1</v>
      </c>
      <c r="R455" s="21">
        <v>4.4533999999999996E-6</v>
      </c>
      <c r="S455" s="21">
        <v>1.3750000000000001E-7</v>
      </c>
      <c r="T455" s="21">
        <v>3</v>
      </c>
      <c r="U455" s="21">
        <v>0</v>
      </c>
      <c r="V455" s="21">
        <v>0</v>
      </c>
      <c r="W455" s="156" t="s">
        <v>939</v>
      </c>
      <c r="X455" s="21" t="s">
        <v>534</v>
      </c>
      <c r="Y455" s="21" t="s">
        <v>263</v>
      </c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</row>
    <row r="456" spans="1:41" ht="14.25" customHeight="1">
      <c r="A456" s="21" t="s">
        <v>940</v>
      </c>
      <c r="B456" s="21" t="s">
        <v>259</v>
      </c>
      <c r="C456" s="21">
        <v>0</v>
      </c>
      <c r="D456" s="21">
        <v>200</v>
      </c>
      <c r="E456" s="21">
        <v>976</v>
      </c>
      <c r="F456" s="21" t="s">
        <v>260</v>
      </c>
      <c r="G456" s="154">
        <v>1.0261000000000001E-3</v>
      </c>
      <c r="H456" s="154">
        <v>2.8399999999999999E-5</v>
      </c>
      <c r="I456" s="154">
        <v>-8.2193999999999996E-6</v>
      </c>
      <c r="J456" s="154">
        <v>-3.8920000000000002E-7</v>
      </c>
      <c r="K456" s="154">
        <v>1.0344E-3</v>
      </c>
      <c r="L456" s="154">
        <v>2.8799999999999999E-5</v>
      </c>
      <c r="M456" s="155">
        <v>1.59</v>
      </c>
      <c r="N456" s="21">
        <v>0</v>
      </c>
      <c r="O456" s="21">
        <v>0</v>
      </c>
      <c r="P456" s="21">
        <v>0</v>
      </c>
      <c r="Q456" s="21">
        <v>1</v>
      </c>
      <c r="R456" s="21">
        <v>1.0344E-5</v>
      </c>
      <c r="S456" s="21">
        <v>2.8789999999999998E-7</v>
      </c>
      <c r="T456" s="21">
        <v>3</v>
      </c>
      <c r="U456" s="21">
        <v>0</v>
      </c>
      <c r="V456" s="21">
        <v>0</v>
      </c>
      <c r="W456" s="156" t="s">
        <v>401</v>
      </c>
      <c r="X456" s="21" t="s">
        <v>534</v>
      </c>
      <c r="Y456" s="21" t="s">
        <v>263</v>
      </c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</row>
    <row r="457" spans="1:41" ht="14.25" customHeight="1">
      <c r="A457" s="21" t="s">
        <v>940</v>
      </c>
      <c r="B457" s="21" t="s">
        <v>259</v>
      </c>
      <c r="C457" s="21">
        <v>0</v>
      </c>
      <c r="D457" s="21">
        <v>200</v>
      </c>
      <c r="E457" s="21">
        <v>976</v>
      </c>
      <c r="F457" s="21" t="s">
        <v>260</v>
      </c>
      <c r="G457" s="154">
        <v>1.0258999999999999E-3</v>
      </c>
      <c r="H457" s="154">
        <v>2.87E-5</v>
      </c>
      <c r="I457" s="154">
        <v>-8.2193999999999996E-6</v>
      </c>
      <c r="J457" s="154">
        <v>-3.8920000000000002E-7</v>
      </c>
      <c r="K457" s="154">
        <v>1.0341E-3</v>
      </c>
      <c r="L457" s="154">
        <v>2.9099999999999999E-5</v>
      </c>
      <c r="M457" s="155">
        <v>1.61</v>
      </c>
      <c r="N457" s="21">
        <v>0</v>
      </c>
      <c r="O457" s="21">
        <v>0</v>
      </c>
      <c r="P457" s="21">
        <v>0</v>
      </c>
      <c r="Q457" s="21">
        <v>1</v>
      </c>
      <c r="R457" s="21">
        <v>1.0341E-5</v>
      </c>
      <c r="S457" s="21">
        <v>2.9110000000000001E-7</v>
      </c>
      <c r="T457" s="21">
        <v>3</v>
      </c>
      <c r="U457" s="21">
        <v>0</v>
      </c>
      <c r="V457" s="21">
        <v>0</v>
      </c>
      <c r="W457" s="156" t="s">
        <v>402</v>
      </c>
      <c r="X457" s="21" t="s">
        <v>534</v>
      </c>
      <c r="Y457" s="21" t="s">
        <v>263</v>
      </c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</row>
    <row r="458" spans="1:41" ht="14.25" customHeight="1">
      <c r="A458" s="21" t="s">
        <v>941</v>
      </c>
      <c r="B458" s="21" t="s">
        <v>259</v>
      </c>
      <c r="C458" s="21">
        <v>0</v>
      </c>
      <c r="D458" s="21">
        <v>200</v>
      </c>
      <c r="E458" s="21">
        <v>976</v>
      </c>
      <c r="F458" s="21" t="s">
        <v>260</v>
      </c>
      <c r="G458" s="154">
        <v>6.5539000000000005E-4</v>
      </c>
      <c r="H458" s="154">
        <v>1.6983999999999999E-5</v>
      </c>
      <c r="I458" s="154">
        <v>-8.2193999999999996E-6</v>
      </c>
      <c r="J458" s="154">
        <v>-3.8920000000000002E-7</v>
      </c>
      <c r="K458" s="154">
        <v>6.6361000000000002E-4</v>
      </c>
      <c r="L458" s="154">
        <v>1.7373000000000001E-5</v>
      </c>
      <c r="M458" s="155">
        <v>1.5</v>
      </c>
      <c r="N458" s="21">
        <v>0</v>
      </c>
      <c r="O458" s="21">
        <v>0</v>
      </c>
      <c r="P458" s="21">
        <v>0</v>
      </c>
      <c r="Q458" s="21">
        <v>1</v>
      </c>
      <c r="R458" s="21">
        <v>6.6360999999999999E-6</v>
      </c>
      <c r="S458" s="21">
        <v>1.737E-7</v>
      </c>
      <c r="T458" s="21">
        <v>3</v>
      </c>
      <c r="U458" s="21">
        <v>0</v>
      </c>
      <c r="V458" s="21">
        <v>0</v>
      </c>
      <c r="W458" s="156" t="s">
        <v>942</v>
      </c>
      <c r="X458" s="21" t="s">
        <v>534</v>
      </c>
      <c r="Y458" s="21" t="s">
        <v>263</v>
      </c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</row>
    <row r="459" spans="1:41" ht="14.25" customHeight="1">
      <c r="A459" s="21" t="s">
        <v>941</v>
      </c>
      <c r="B459" s="21" t="s">
        <v>259</v>
      </c>
      <c r="C459" s="21">
        <v>0</v>
      </c>
      <c r="D459" s="21">
        <v>200</v>
      </c>
      <c r="E459" s="21">
        <v>976</v>
      </c>
      <c r="F459" s="21" t="s">
        <v>260</v>
      </c>
      <c r="G459" s="154">
        <v>6.5532000000000003E-4</v>
      </c>
      <c r="H459" s="154">
        <v>1.7214000000000002E-5</v>
      </c>
      <c r="I459" s="154">
        <v>-8.2193999999999996E-6</v>
      </c>
      <c r="J459" s="154">
        <v>-3.8920000000000002E-7</v>
      </c>
      <c r="K459" s="154">
        <v>6.6354000000000001E-4</v>
      </c>
      <c r="L459" s="154">
        <v>1.7604E-5</v>
      </c>
      <c r="M459" s="155">
        <v>1.52</v>
      </c>
      <c r="N459" s="21">
        <v>0</v>
      </c>
      <c r="O459" s="21">
        <v>0</v>
      </c>
      <c r="P459" s="21">
        <v>0</v>
      </c>
      <c r="Q459" s="21">
        <v>1</v>
      </c>
      <c r="R459" s="21">
        <v>6.6354E-6</v>
      </c>
      <c r="S459" s="21">
        <v>1.7599999999999999E-7</v>
      </c>
      <c r="T459" s="21">
        <v>3</v>
      </c>
      <c r="U459" s="21">
        <v>0</v>
      </c>
      <c r="V459" s="21">
        <v>0</v>
      </c>
      <c r="W459" s="156" t="s">
        <v>943</v>
      </c>
      <c r="X459" s="21" t="s">
        <v>534</v>
      </c>
      <c r="Y459" s="21" t="s">
        <v>263</v>
      </c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</row>
    <row r="460" spans="1:41" ht="14.25" customHeight="1">
      <c r="A460" s="21" t="s">
        <v>944</v>
      </c>
      <c r="B460" s="21" t="s">
        <v>259</v>
      </c>
      <c r="C460" s="21">
        <v>0</v>
      </c>
      <c r="D460" s="21">
        <v>200</v>
      </c>
      <c r="E460" s="21">
        <v>976</v>
      </c>
      <c r="F460" s="21" t="s">
        <v>260</v>
      </c>
      <c r="G460" s="154">
        <v>3.2358E-3</v>
      </c>
      <c r="H460" s="154">
        <v>7.7999999999999999E-5</v>
      </c>
      <c r="I460" s="154">
        <v>-8.2193999999999996E-6</v>
      </c>
      <c r="J460" s="154">
        <v>-3.8920000000000002E-7</v>
      </c>
      <c r="K460" s="154">
        <v>3.2439999999999999E-3</v>
      </c>
      <c r="L460" s="154">
        <v>7.8399999999999995E-5</v>
      </c>
      <c r="M460" s="155">
        <v>1.39</v>
      </c>
      <c r="N460" s="21">
        <v>0</v>
      </c>
      <c r="O460" s="21">
        <v>0</v>
      </c>
      <c r="P460" s="21">
        <v>0</v>
      </c>
      <c r="Q460" s="21">
        <v>1</v>
      </c>
      <c r="R460" s="21">
        <v>3.2440000000000001E-5</v>
      </c>
      <c r="S460" s="21">
        <v>7.8429999999999995E-7</v>
      </c>
      <c r="T460" s="21">
        <v>4</v>
      </c>
      <c r="U460" s="21">
        <v>0</v>
      </c>
      <c r="V460" s="21">
        <v>0</v>
      </c>
      <c r="W460" s="156" t="s">
        <v>945</v>
      </c>
      <c r="X460" s="21" t="s">
        <v>534</v>
      </c>
      <c r="Y460" s="21" t="s">
        <v>263</v>
      </c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</row>
    <row r="461" spans="1:41" ht="14.25" customHeight="1">
      <c r="A461" s="21" t="s">
        <v>944</v>
      </c>
      <c r="B461" s="21" t="s">
        <v>259</v>
      </c>
      <c r="C461" s="21">
        <v>0</v>
      </c>
      <c r="D461" s="21">
        <v>200</v>
      </c>
      <c r="E461" s="21">
        <v>976</v>
      </c>
      <c r="F461" s="21" t="s">
        <v>260</v>
      </c>
      <c r="G461" s="154">
        <v>3.2347999999999999E-3</v>
      </c>
      <c r="H461" s="154">
        <v>7.75E-5</v>
      </c>
      <c r="I461" s="154">
        <v>-8.2193999999999996E-6</v>
      </c>
      <c r="J461" s="154">
        <v>-3.8920000000000002E-7</v>
      </c>
      <c r="K461" s="154">
        <v>3.2429999999999998E-3</v>
      </c>
      <c r="L461" s="154">
        <v>7.7899999999999996E-5</v>
      </c>
      <c r="M461" s="155">
        <v>1.38</v>
      </c>
      <c r="N461" s="21">
        <v>0</v>
      </c>
      <c r="O461" s="21">
        <v>0</v>
      </c>
      <c r="P461" s="21">
        <v>0</v>
      </c>
      <c r="Q461" s="21">
        <v>1</v>
      </c>
      <c r="R461" s="21">
        <v>3.243E-5</v>
      </c>
      <c r="S461" s="21">
        <v>7.7850000000000004E-7</v>
      </c>
      <c r="T461" s="21">
        <v>4</v>
      </c>
      <c r="U461" s="21">
        <v>0</v>
      </c>
      <c r="V461" s="21">
        <v>0</v>
      </c>
      <c r="W461" s="156" t="s">
        <v>946</v>
      </c>
      <c r="X461" s="21" t="s">
        <v>534</v>
      </c>
      <c r="Y461" s="21" t="s">
        <v>263</v>
      </c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</row>
    <row r="462" spans="1:41" ht="14.25" customHeight="1">
      <c r="A462" s="21" t="s">
        <v>947</v>
      </c>
      <c r="B462" s="21" t="s">
        <v>259</v>
      </c>
      <c r="C462" s="21">
        <v>0</v>
      </c>
      <c r="D462" s="21">
        <v>200</v>
      </c>
      <c r="E462" s="21">
        <v>976</v>
      </c>
      <c r="F462" s="21" t="s">
        <v>260</v>
      </c>
      <c r="G462" s="154">
        <v>1.3655E-3</v>
      </c>
      <c r="H462" s="154">
        <v>3.4600000000000001E-5</v>
      </c>
      <c r="I462" s="154">
        <v>-8.2193999999999996E-6</v>
      </c>
      <c r="J462" s="154">
        <v>-3.8920000000000002E-7</v>
      </c>
      <c r="K462" s="154">
        <v>1.3738000000000001E-3</v>
      </c>
      <c r="L462" s="154">
        <v>3.4999999999999997E-5</v>
      </c>
      <c r="M462" s="155">
        <v>1.46</v>
      </c>
      <c r="N462" s="21">
        <v>0</v>
      </c>
      <c r="O462" s="21">
        <v>0</v>
      </c>
      <c r="P462" s="21">
        <v>0</v>
      </c>
      <c r="Q462" s="21">
        <v>1</v>
      </c>
      <c r="R462" s="21">
        <v>1.3738E-5</v>
      </c>
      <c r="S462" s="21">
        <v>3.4970000000000001E-7</v>
      </c>
      <c r="T462" s="21">
        <v>3</v>
      </c>
      <c r="U462" s="21">
        <v>0</v>
      </c>
      <c r="V462" s="21">
        <v>0</v>
      </c>
      <c r="W462" s="156" t="s">
        <v>948</v>
      </c>
      <c r="X462" s="21" t="s">
        <v>534</v>
      </c>
      <c r="Y462" s="21" t="s">
        <v>263</v>
      </c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</row>
    <row r="463" spans="1:41" ht="14.25" customHeight="1">
      <c r="A463" s="21" t="s">
        <v>947</v>
      </c>
      <c r="B463" s="21" t="s">
        <v>259</v>
      </c>
      <c r="C463" s="21">
        <v>0</v>
      </c>
      <c r="D463" s="21">
        <v>200</v>
      </c>
      <c r="E463" s="21">
        <v>976</v>
      </c>
      <c r="F463" s="21" t="s">
        <v>260</v>
      </c>
      <c r="G463" s="154">
        <v>1.3653000000000001E-3</v>
      </c>
      <c r="H463" s="154">
        <v>3.4199999999999998E-5</v>
      </c>
      <c r="I463" s="154">
        <v>-8.2193999999999996E-6</v>
      </c>
      <c r="J463" s="154">
        <v>-3.8920000000000002E-7</v>
      </c>
      <c r="K463" s="154">
        <v>1.3734999999999999E-3</v>
      </c>
      <c r="L463" s="154">
        <v>3.4600000000000001E-5</v>
      </c>
      <c r="M463" s="155">
        <v>1.44</v>
      </c>
      <c r="N463" s="21">
        <v>0</v>
      </c>
      <c r="O463" s="21">
        <v>0</v>
      </c>
      <c r="P463" s="21">
        <v>0</v>
      </c>
      <c r="Q463" s="21">
        <v>1</v>
      </c>
      <c r="R463" s="21">
        <v>1.3735E-5</v>
      </c>
      <c r="S463" s="21">
        <v>3.4610000000000001E-7</v>
      </c>
      <c r="T463" s="21">
        <v>3</v>
      </c>
      <c r="U463" s="21">
        <v>0</v>
      </c>
      <c r="V463" s="21">
        <v>0</v>
      </c>
      <c r="W463" s="156" t="s">
        <v>949</v>
      </c>
      <c r="X463" s="21" t="s">
        <v>534</v>
      </c>
      <c r="Y463" s="21" t="s">
        <v>263</v>
      </c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</row>
    <row r="464" spans="1:41" ht="14.25" customHeight="1">
      <c r="A464" s="21" t="s">
        <v>950</v>
      </c>
      <c r="B464" s="21" t="s">
        <v>259</v>
      </c>
      <c r="C464" s="21">
        <v>0</v>
      </c>
      <c r="D464" s="21">
        <v>200</v>
      </c>
      <c r="E464" s="21">
        <v>976</v>
      </c>
      <c r="F464" s="21" t="s">
        <v>260</v>
      </c>
      <c r="G464" s="154">
        <v>6.6580999999999997E-4</v>
      </c>
      <c r="H464" s="154">
        <v>1.6401000000000001E-5</v>
      </c>
      <c r="I464" s="154">
        <v>-8.2193999999999996E-6</v>
      </c>
      <c r="J464" s="154">
        <v>-3.8920000000000002E-7</v>
      </c>
      <c r="K464" s="154">
        <v>6.7403000000000005E-4</v>
      </c>
      <c r="L464" s="154">
        <v>1.679E-5</v>
      </c>
      <c r="M464" s="155">
        <v>1.43</v>
      </c>
      <c r="N464" s="21">
        <v>0</v>
      </c>
      <c r="O464" s="21">
        <v>0</v>
      </c>
      <c r="P464" s="21">
        <v>0</v>
      </c>
      <c r="Q464" s="21">
        <v>1</v>
      </c>
      <c r="R464" s="21">
        <v>6.7402999999999997E-6</v>
      </c>
      <c r="S464" s="21">
        <v>1.6789999999999999E-7</v>
      </c>
      <c r="T464" s="21">
        <v>3</v>
      </c>
      <c r="U464" s="21">
        <v>0</v>
      </c>
      <c r="V464" s="21">
        <v>0</v>
      </c>
      <c r="W464" s="156" t="s">
        <v>951</v>
      </c>
      <c r="X464" s="21" t="s">
        <v>534</v>
      </c>
      <c r="Y464" s="21" t="s">
        <v>263</v>
      </c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</row>
    <row r="465" spans="1:41" ht="14.25" customHeight="1">
      <c r="A465" s="21" t="s">
        <v>950</v>
      </c>
      <c r="B465" s="21" t="s">
        <v>259</v>
      </c>
      <c r="C465" s="21">
        <v>0</v>
      </c>
      <c r="D465" s="21">
        <v>200</v>
      </c>
      <c r="E465" s="21">
        <v>976</v>
      </c>
      <c r="F465" s="21" t="s">
        <v>260</v>
      </c>
      <c r="G465" s="154">
        <v>6.6595000000000001E-4</v>
      </c>
      <c r="H465" s="154">
        <v>1.6529999999999999E-5</v>
      </c>
      <c r="I465" s="154">
        <v>-8.2193999999999996E-6</v>
      </c>
      <c r="J465" s="154">
        <v>-3.8920000000000002E-7</v>
      </c>
      <c r="K465" s="154">
        <v>6.7416999999999998E-4</v>
      </c>
      <c r="L465" s="154">
        <v>1.6918999999999998E-5</v>
      </c>
      <c r="M465" s="155">
        <v>1.44</v>
      </c>
      <c r="N465" s="21">
        <v>0</v>
      </c>
      <c r="O465" s="21">
        <v>0</v>
      </c>
      <c r="P465" s="21">
        <v>0</v>
      </c>
      <c r="Q465" s="21">
        <v>1</v>
      </c>
      <c r="R465" s="21">
        <v>6.7417000000000002E-6</v>
      </c>
      <c r="S465" s="21">
        <v>1.6920000000000001E-7</v>
      </c>
      <c r="T465" s="21">
        <v>3</v>
      </c>
      <c r="U465" s="21">
        <v>0</v>
      </c>
      <c r="V465" s="21">
        <v>0</v>
      </c>
      <c r="W465" s="156" t="s">
        <v>952</v>
      </c>
      <c r="X465" s="21" t="s">
        <v>534</v>
      </c>
      <c r="Y465" s="21" t="s">
        <v>263</v>
      </c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</row>
    <row r="466" spans="1:41" ht="14.25" customHeight="1">
      <c r="A466" s="21" t="s">
        <v>953</v>
      </c>
      <c r="B466" s="21" t="s">
        <v>259</v>
      </c>
      <c r="C466" s="21">
        <v>0</v>
      </c>
      <c r="D466" s="21">
        <v>200</v>
      </c>
      <c r="E466" s="21">
        <v>976</v>
      </c>
      <c r="F466" s="21" t="s">
        <v>260</v>
      </c>
      <c r="G466" s="154">
        <v>5.1849000000000003E-4</v>
      </c>
      <c r="H466" s="154">
        <v>1.3661E-5</v>
      </c>
      <c r="I466" s="154">
        <v>-8.2193999999999996E-6</v>
      </c>
      <c r="J466" s="154">
        <v>-3.8920000000000002E-7</v>
      </c>
      <c r="K466" s="154">
        <v>5.2671E-4</v>
      </c>
      <c r="L466" s="154">
        <v>1.4049999999999999E-5</v>
      </c>
      <c r="M466" s="155">
        <v>1.53</v>
      </c>
      <c r="N466" s="21">
        <v>0</v>
      </c>
      <c r="O466" s="21">
        <v>0</v>
      </c>
      <c r="P466" s="21">
        <v>0</v>
      </c>
      <c r="Q466" s="21">
        <v>1</v>
      </c>
      <c r="R466" s="21">
        <v>5.2670999999999999E-6</v>
      </c>
      <c r="S466" s="21">
        <v>1.4049999999999999E-7</v>
      </c>
      <c r="T466" s="21">
        <v>3</v>
      </c>
      <c r="U466" s="21">
        <v>0</v>
      </c>
      <c r="V466" s="21">
        <v>0</v>
      </c>
      <c r="W466" s="156" t="s">
        <v>954</v>
      </c>
      <c r="X466" s="21" t="s">
        <v>534</v>
      </c>
      <c r="Y466" s="21" t="s">
        <v>263</v>
      </c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</row>
    <row r="467" spans="1:41" ht="14.25" customHeight="1">
      <c r="A467" s="21" t="s">
        <v>953</v>
      </c>
      <c r="B467" s="21" t="s">
        <v>259</v>
      </c>
      <c r="C467" s="21">
        <v>0</v>
      </c>
      <c r="D467" s="21">
        <v>200</v>
      </c>
      <c r="E467" s="21">
        <v>976</v>
      </c>
      <c r="F467" s="21" t="s">
        <v>260</v>
      </c>
      <c r="G467" s="154">
        <v>5.1864999999999995E-4</v>
      </c>
      <c r="H467" s="154">
        <v>1.3619E-5</v>
      </c>
      <c r="I467" s="154">
        <v>-8.2193999999999996E-6</v>
      </c>
      <c r="J467" s="154">
        <v>-3.8920000000000002E-7</v>
      </c>
      <c r="K467" s="154">
        <v>5.2687000000000003E-4</v>
      </c>
      <c r="L467" s="154">
        <v>1.4008999999999999E-5</v>
      </c>
      <c r="M467" s="155">
        <v>1.52</v>
      </c>
      <c r="N467" s="21">
        <v>0</v>
      </c>
      <c r="O467" s="21">
        <v>0</v>
      </c>
      <c r="P467" s="21">
        <v>0</v>
      </c>
      <c r="Q467" s="21">
        <v>1</v>
      </c>
      <c r="R467" s="21">
        <v>5.2687000000000001E-6</v>
      </c>
      <c r="S467" s="21">
        <v>1.4009999999999999E-7</v>
      </c>
      <c r="T467" s="21">
        <v>3</v>
      </c>
      <c r="U467" s="21">
        <v>0</v>
      </c>
      <c r="V467" s="21">
        <v>0</v>
      </c>
      <c r="W467" s="156" t="s">
        <v>955</v>
      </c>
      <c r="X467" s="21" t="s">
        <v>534</v>
      </c>
      <c r="Y467" s="21" t="s">
        <v>263</v>
      </c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</row>
    <row r="468" spans="1:41" ht="14.25" customHeight="1">
      <c r="A468" s="21" t="s">
        <v>956</v>
      </c>
      <c r="B468" s="21" t="s">
        <v>259</v>
      </c>
      <c r="C468" s="21">
        <v>0</v>
      </c>
      <c r="D468" s="21">
        <v>200</v>
      </c>
      <c r="E468" s="21">
        <v>976</v>
      </c>
      <c r="F468" s="21" t="s">
        <v>260</v>
      </c>
      <c r="G468" s="154">
        <v>1.3748E-3</v>
      </c>
      <c r="H468" s="154">
        <v>3.4E-5</v>
      </c>
      <c r="I468" s="154">
        <v>-8.2193999999999996E-6</v>
      </c>
      <c r="J468" s="154">
        <v>-3.8920000000000002E-7</v>
      </c>
      <c r="K468" s="154">
        <v>1.3829999999999999E-3</v>
      </c>
      <c r="L468" s="154">
        <v>3.4400000000000003E-5</v>
      </c>
      <c r="M468" s="155">
        <v>1.42</v>
      </c>
      <c r="N468" s="21">
        <v>0</v>
      </c>
      <c r="O468" s="21">
        <v>0</v>
      </c>
      <c r="P468" s="21">
        <v>0</v>
      </c>
      <c r="Q468" s="21">
        <v>1</v>
      </c>
      <c r="R468" s="21">
        <v>1.383E-5</v>
      </c>
      <c r="S468" s="21">
        <v>3.4369999999999999E-7</v>
      </c>
      <c r="T468" s="21">
        <v>3</v>
      </c>
      <c r="U468" s="21">
        <v>0</v>
      </c>
      <c r="V468" s="21">
        <v>0</v>
      </c>
      <c r="W468" s="156" t="s">
        <v>957</v>
      </c>
      <c r="X468" s="21" t="s">
        <v>534</v>
      </c>
      <c r="Y468" s="21" t="s">
        <v>263</v>
      </c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</row>
    <row r="469" spans="1:41" ht="14.25" customHeight="1">
      <c r="A469" s="21" t="s">
        <v>956</v>
      </c>
      <c r="B469" s="21" t="s">
        <v>259</v>
      </c>
      <c r="C469" s="21">
        <v>0</v>
      </c>
      <c r="D469" s="21">
        <v>200</v>
      </c>
      <c r="E469" s="21">
        <v>976</v>
      </c>
      <c r="F469" s="21" t="s">
        <v>260</v>
      </c>
      <c r="G469" s="154">
        <v>1.3747E-3</v>
      </c>
      <c r="H469" s="154">
        <v>3.43E-5</v>
      </c>
      <c r="I469" s="154">
        <v>-8.2193999999999996E-6</v>
      </c>
      <c r="J469" s="154">
        <v>-3.8920000000000002E-7</v>
      </c>
      <c r="K469" s="154">
        <v>1.3829000000000001E-3</v>
      </c>
      <c r="L469" s="154">
        <v>3.4600000000000001E-5</v>
      </c>
      <c r="M469" s="155">
        <v>1.44</v>
      </c>
      <c r="N469" s="21">
        <v>0</v>
      </c>
      <c r="O469" s="21">
        <v>0</v>
      </c>
      <c r="P469" s="21">
        <v>0</v>
      </c>
      <c r="Q469" s="21">
        <v>1</v>
      </c>
      <c r="R469" s="21">
        <v>1.3828999999999999E-5</v>
      </c>
      <c r="S469" s="21">
        <v>3.4639999999999998E-7</v>
      </c>
      <c r="T469" s="21">
        <v>3</v>
      </c>
      <c r="U469" s="21">
        <v>0</v>
      </c>
      <c r="V469" s="21">
        <v>0</v>
      </c>
      <c r="W469" s="156" t="s">
        <v>958</v>
      </c>
      <c r="X469" s="21" t="s">
        <v>534</v>
      </c>
      <c r="Y469" s="21" t="s">
        <v>263</v>
      </c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</row>
    <row r="470" spans="1:41" ht="14.25" customHeight="1">
      <c r="A470" s="21" t="s">
        <v>959</v>
      </c>
      <c r="B470" s="21" t="s">
        <v>259</v>
      </c>
      <c r="C470" s="21">
        <v>0</v>
      </c>
      <c r="D470" s="21">
        <v>200</v>
      </c>
      <c r="E470" s="21">
        <v>976</v>
      </c>
      <c r="F470" s="21" t="s">
        <v>260</v>
      </c>
      <c r="G470" s="154">
        <v>4.4449000000000002E-4</v>
      </c>
      <c r="H470" s="154">
        <v>9.9242000000000006E-6</v>
      </c>
      <c r="I470" s="154">
        <v>-8.2193999999999996E-6</v>
      </c>
      <c r="J470" s="154">
        <v>-3.8920000000000002E-7</v>
      </c>
      <c r="K470" s="154">
        <v>4.5270999999999999E-4</v>
      </c>
      <c r="L470" s="154">
        <v>1.0312999999999999E-5</v>
      </c>
      <c r="M470" s="155">
        <v>1.31</v>
      </c>
      <c r="N470" s="21">
        <v>0</v>
      </c>
      <c r="O470" s="21">
        <v>0</v>
      </c>
      <c r="P470" s="21">
        <v>0</v>
      </c>
      <c r="Q470" s="21">
        <v>1</v>
      </c>
      <c r="R470" s="21">
        <v>4.5271000000000002E-6</v>
      </c>
      <c r="S470" s="21">
        <v>1.031E-7</v>
      </c>
      <c r="T470" s="21">
        <v>3</v>
      </c>
      <c r="U470" s="21">
        <v>0</v>
      </c>
      <c r="V470" s="21">
        <v>0</v>
      </c>
      <c r="W470" s="156" t="s">
        <v>960</v>
      </c>
      <c r="X470" s="21" t="s">
        <v>534</v>
      </c>
      <c r="Y470" s="21" t="s">
        <v>263</v>
      </c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</row>
    <row r="471" spans="1:41" ht="14.25" customHeight="1">
      <c r="A471" s="21" t="s">
        <v>959</v>
      </c>
      <c r="B471" s="21" t="s">
        <v>259</v>
      </c>
      <c r="C471" s="21">
        <v>0</v>
      </c>
      <c r="D471" s="21">
        <v>200</v>
      </c>
      <c r="E471" s="21">
        <v>976</v>
      </c>
      <c r="F471" s="21" t="s">
        <v>260</v>
      </c>
      <c r="G471" s="154">
        <v>4.4475E-4</v>
      </c>
      <c r="H471" s="154">
        <v>9.9961999999999993E-6</v>
      </c>
      <c r="I471" s="154">
        <v>-8.2193999999999996E-6</v>
      </c>
      <c r="J471" s="154">
        <v>-3.8920000000000002E-7</v>
      </c>
      <c r="K471" s="154">
        <v>4.5297000000000002E-4</v>
      </c>
      <c r="L471" s="154">
        <v>1.0385E-5</v>
      </c>
      <c r="M471" s="155">
        <v>1.31</v>
      </c>
      <c r="N471" s="21">
        <v>0</v>
      </c>
      <c r="O471" s="21">
        <v>0</v>
      </c>
      <c r="P471" s="21">
        <v>0</v>
      </c>
      <c r="Q471" s="21">
        <v>1</v>
      </c>
      <c r="R471" s="21">
        <v>4.5297E-6</v>
      </c>
      <c r="S471" s="21">
        <v>1.039E-7</v>
      </c>
      <c r="T471" s="21">
        <v>3</v>
      </c>
      <c r="U471" s="21">
        <v>0</v>
      </c>
      <c r="V471" s="21">
        <v>0</v>
      </c>
      <c r="W471" s="156" t="s">
        <v>961</v>
      </c>
      <c r="X471" s="21" t="s">
        <v>534</v>
      </c>
      <c r="Y471" s="21" t="s">
        <v>263</v>
      </c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</row>
    <row r="472" spans="1:41" ht="14.25" customHeight="1">
      <c r="A472" s="21" t="s">
        <v>962</v>
      </c>
      <c r="B472" s="21" t="s">
        <v>259</v>
      </c>
      <c r="C472" s="21">
        <v>0</v>
      </c>
      <c r="D472" s="21">
        <v>200</v>
      </c>
      <c r="E472" s="21">
        <v>976</v>
      </c>
      <c r="F472" s="21" t="s">
        <v>260</v>
      </c>
      <c r="G472" s="154">
        <v>1.9268E-3</v>
      </c>
      <c r="H472" s="154">
        <v>3.9199999999999997E-5</v>
      </c>
      <c r="I472" s="154">
        <v>-8.2193999999999996E-6</v>
      </c>
      <c r="J472" s="154">
        <v>-3.8920000000000002E-7</v>
      </c>
      <c r="K472" s="154">
        <v>1.9350000000000001E-3</v>
      </c>
      <c r="L472" s="154">
        <v>3.96E-5</v>
      </c>
      <c r="M472" s="155">
        <v>1.17</v>
      </c>
      <c r="N472" s="21">
        <v>0</v>
      </c>
      <c r="O472" s="21">
        <v>0</v>
      </c>
      <c r="P472" s="21">
        <v>0</v>
      </c>
      <c r="Q472" s="21">
        <v>1</v>
      </c>
      <c r="R472" s="21">
        <v>1.9349999999999999E-5</v>
      </c>
      <c r="S472" s="21">
        <v>3.96E-7</v>
      </c>
      <c r="T472" s="21">
        <v>3</v>
      </c>
      <c r="U472" s="21">
        <v>0</v>
      </c>
      <c r="V472" s="21">
        <v>0</v>
      </c>
      <c r="W472" s="156" t="s">
        <v>963</v>
      </c>
      <c r="X472" s="21" t="s">
        <v>534</v>
      </c>
      <c r="Y472" s="21" t="s">
        <v>263</v>
      </c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</row>
    <row r="473" spans="1:41" ht="14.25" customHeight="1">
      <c r="A473" s="21" t="s">
        <v>962</v>
      </c>
      <c r="B473" s="21" t="s">
        <v>259</v>
      </c>
      <c r="C473" s="21">
        <v>0</v>
      </c>
      <c r="D473" s="21">
        <v>200</v>
      </c>
      <c r="E473" s="21">
        <v>976</v>
      </c>
      <c r="F473" s="21" t="s">
        <v>260</v>
      </c>
      <c r="G473" s="154">
        <v>1.9266000000000001E-3</v>
      </c>
      <c r="H473" s="154">
        <v>3.9100000000000002E-5</v>
      </c>
      <c r="I473" s="154">
        <v>-8.2193999999999996E-6</v>
      </c>
      <c r="J473" s="154">
        <v>-3.8920000000000002E-7</v>
      </c>
      <c r="K473" s="154">
        <v>1.9348E-3</v>
      </c>
      <c r="L473" s="154">
        <v>3.9499999999999998E-5</v>
      </c>
      <c r="M473" s="155">
        <v>1.17</v>
      </c>
      <c r="N473" s="21">
        <v>0</v>
      </c>
      <c r="O473" s="21">
        <v>0</v>
      </c>
      <c r="P473" s="21">
        <v>0</v>
      </c>
      <c r="Q473" s="21">
        <v>1</v>
      </c>
      <c r="R473" s="21">
        <v>1.9347999999999998E-5</v>
      </c>
      <c r="S473" s="21">
        <v>3.946E-7</v>
      </c>
      <c r="T473" s="21">
        <v>3</v>
      </c>
      <c r="U473" s="21">
        <v>0</v>
      </c>
      <c r="V473" s="21">
        <v>0</v>
      </c>
      <c r="W473" s="156" t="s">
        <v>964</v>
      </c>
      <c r="X473" s="21" t="s">
        <v>534</v>
      </c>
      <c r="Y473" s="21" t="s">
        <v>263</v>
      </c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</row>
    <row r="474" spans="1:41" ht="14.25" customHeight="1">
      <c r="A474" s="21" t="s">
        <v>965</v>
      </c>
      <c r="B474" s="21" t="s">
        <v>259</v>
      </c>
      <c r="C474" s="21">
        <v>0</v>
      </c>
      <c r="D474" s="21">
        <v>200</v>
      </c>
      <c r="E474" s="21">
        <v>976</v>
      </c>
      <c r="F474" s="21" t="s">
        <v>260</v>
      </c>
      <c r="G474" s="154">
        <v>9.827900000000001E-4</v>
      </c>
      <c r="H474" s="154">
        <v>2.1973000000000001E-5</v>
      </c>
      <c r="I474" s="154">
        <v>-8.2193999999999996E-6</v>
      </c>
      <c r="J474" s="154">
        <v>-3.8920000000000002E-7</v>
      </c>
      <c r="K474" s="154">
        <v>9.9101000000000007E-4</v>
      </c>
      <c r="L474" s="154">
        <v>2.2362E-5</v>
      </c>
      <c r="M474" s="155">
        <v>1.29</v>
      </c>
      <c r="N474" s="21">
        <v>0</v>
      </c>
      <c r="O474" s="21">
        <v>0</v>
      </c>
      <c r="P474" s="21">
        <v>0</v>
      </c>
      <c r="Q474" s="21">
        <v>1</v>
      </c>
      <c r="R474" s="21">
        <v>9.9101000000000002E-6</v>
      </c>
      <c r="S474" s="21">
        <v>2.2359999999999999E-7</v>
      </c>
      <c r="T474" s="21">
        <v>3</v>
      </c>
      <c r="U474" s="21">
        <v>0</v>
      </c>
      <c r="V474" s="21">
        <v>0</v>
      </c>
      <c r="W474" s="156" t="s">
        <v>966</v>
      </c>
      <c r="X474" s="21" t="s">
        <v>534</v>
      </c>
      <c r="Y474" s="21" t="s">
        <v>263</v>
      </c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</row>
    <row r="475" spans="1:41" ht="14.25" customHeight="1">
      <c r="A475" s="21" t="s">
        <v>965</v>
      </c>
      <c r="B475" s="21" t="s">
        <v>259</v>
      </c>
      <c r="C475" s="21">
        <v>0</v>
      </c>
      <c r="D475" s="21">
        <v>200</v>
      </c>
      <c r="E475" s="21">
        <v>976</v>
      </c>
      <c r="F475" s="21" t="s">
        <v>260</v>
      </c>
      <c r="G475" s="154">
        <v>9.827499999999999E-4</v>
      </c>
      <c r="H475" s="154">
        <v>2.1872999999999999E-5</v>
      </c>
      <c r="I475" s="154">
        <v>-8.2193999999999996E-6</v>
      </c>
      <c r="J475" s="154">
        <v>-3.8920000000000002E-7</v>
      </c>
      <c r="K475" s="154">
        <v>9.9097000000000009E-4</v>
      </c>
      <c r="L475" s="154">
        <v>2.2262000000000001E-5</v>
      </c>
      <c r="M475" s="155">
        <v>1.29</v>
      </c>
      <c r="N475" s="21">
        <v>0</v>
      </c>
      <c r="O475" s="21">
        <v>0</v>
      </c>
      <c r="P475" s="21">
        <v>0</v>
      </c>
      <c r="Q475" s="21">
        <v>1</v>
      </c>
      <c r="R475" s="21">
        <v>9.9096999999999993E-6</v>
      </c>
      <c r="S475" s="21">
        <v>2.2259999999999999E-7</v>
      </c>
      <c r="T475" s="21">
        <v>3</v>
      </c>
      <c r="U475" s="21">
        <v>0</v>
      </c>
      <c r="V475" s="21">
        <v>0</v>
      </c>
      <c r="W475" s="156" t="s">
        <v>967</v>
      </c>
      <c r="X475" s="21" t="s">
        <v>534</v>
      </c>
      <c r="Y475" s="21" t="s">
        <v>263</v>
      </c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</row>
    <row r="476" spans="1:41" ht="14.25" customHeight="1">
      <c r="A476" s="21" t="s">
        <v>968</v>
      </c>
      <c r="B476" s="21" t="s">
        <v>259</v>
      </c>
      <c r="C476" s="21">
        <v>0</v>
      </c>
      <c r="D476" s="21">
        <v>200</v>
      </c>
      <c r="E476" s="21">
        <v>976</v>
      </c>
      <c r="F476" s="21" t="s">
        <v>260</v>
      </c>
      <c r="G476" s="154">
        <v>3.7462999999999998E-4</v>
      </c>
      <c r="H476" s="154">
        <v>8.5647999999999997E-6</v>
      </c>
      <c r="I476" s="154">
        <v>-8.2193999999999996E-6</v>
      </c>
      <c r="J476" s="154">
        <v>-3.8920000000000002E-7</v>
      </c>
      <c r="K476" s="154">
        <v>3.8285000000000001E-4</v>
      </c>
      <c r="L476" s="154">
        <v>8.9539999999999993E-6</v>
      </c>
      <c r="M476" s="155">
        <v>1.34</v>
      </c>
      <c r="N476" s="21">
        <v>0</v>
      </c>
      <c r="O476" s="21">
        <v>0</v>
      </c>
      <c r="P476" s="21">
        <v>0</v>
      </c>
      <c r="Q476" s="21">
        <v>1</v>
      </c>
      <c r="R476" s="21">
        <v>3.8284999999999999E-6</v>
      </c>
      <c r="S476" s="21">
        <v>8.9500000000000001E-8</v>
      </c>
      <c r="T476" s="21">
        <v>3</v>
      </c>
      <c r="U476" s="21">
        <v>0</v>
      </c>
      <c r="V476" s="21">
        <v>0</v>
      </c>
      <c r="W476" s="156" t="s">
        <v>969</v>
      </c>
      <c r="X476" s="21" t="s">
        <v>534</v>
      </c>
      <c r="Y476" s="21" t="s">
        <v>263</v>
      </c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</row>
    <row r="477" spans="1:41" ht="14.25" customHeight="1">
      <c r="A477" s="21" t="s">
        <v>968</v>
      </c>
      <c r="B477" s="21" t="s">
        <v>259</v>
      </c>
      <c r="C477" s="21">
        <v>0</v>
      </c>
      <c r="D477" s="21">
        <v>200</v>
      </c>
      <c r="E477" s="21">
        <v>976</v>
      </c>
      <c r="F477" s="21" t="s">
        <v>260</v>
      </c>
      <c r="G477" s="154">
        <v>3.7477000000000002E-4</v>
      </c>
      <c r="H477" s="154">
        <v>8.5191999999999997E-6</v>
      </c>
      <c r="I477" s="154">
        <v>-8.2193999999999996E-6</v>
      </c>
      <c r="J477" s="154">
        <v>-3.8920000000000002E-7</v>
      </c>
      <c r="K477" s="154">
        <v>3.8298999999999999E-4</v>
      </c>
      <c r="L477" s="154">
        <v>8.9083999999999993E-6</v>
      </c>
      <c r="M477" s="155">
        <v>1.33</v>
      </c>
      <c r="N477" s="21">
        <v>0</v>
      </c>
      <c r="O477" s="21">
        <v>0</v>
      </c>
      <c r="P477" s="21">
        <v>0</v>
      </c>
      <c r="Q477" s="21">
        <v>1</v>
      </c>
      <c r="R477" s="21">
        <v>3.8299000000000004E-6</v>
      </c>
      <c r="S477" s="21">
        <v>8.9099999999999997E-8</v>
      </c>
      <c r="T477" s="21">
        <v>3</v>
      </c>
      <c r="U477" s="21">
        <v>0</v>
      </c>
      <c r="V477" s="21">
        <v>0</v>
      </c>
      <c r="W477" s="156" t="s">
        <v>970</v>
      </c>
      <c r="X477" s="21" t="s">
        <v>534</v>
      </c>
      <c r="Y477" s="21" t="s">
        <v>263</v>
      </c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</row>
    <row r="478" spans="1:41" ht="14.25" customHeight="1">
      <c r="A478" s="21" t="s">
        <v>971</v>
      </c>
      <c r="B478" s="21" t="s">
        <v>259</v>
      </c>
      <c r="C478" s="21">
        <v>0</v>
      </c>
      <c r="D478" s="21">
        <v>200</v>
      </c>
      <c r="E478" s="21">
        <v>976</v>
      </c>
      <c r="F478" s="21" t="s">
        <v>260</v>
      </c>
      <c r="G478" s="154">
        <v>2.4610000000000002E-4</v>
      </c>
      <c r="H478" s="154">
        <v>5.9633000000000001E-6</v>
      </c>
      <c r="I478" s="154">
        <v>-8.2193999999999996E-6</v>
      </c>
      <c r="J478" s="154">
        <v>-3.8920000000000002E-7</v>
      </c>
      <c r="K478" s="154">
        <v>2.5431999999999999E-4</v>
      </c>
      <c r="L478" s="154">
        <v>6.3524999999999997E-6</v>
      </c>
      <c r="M478" s="155">
        <v>1.43</v>
      </c>
      <c r="N478" s="21">
        <v>0</v>
      </c>
      <c r="O478" s="21">
        <v>0</v>
      </c>
      <c r="P478" s="21">
        <v>0</v>
      </c>
      <c r="Q478" s="21">
        <v>1</v>
      </c>
      <c r="R478" s="21">
        <v>2.5432000000000001E-6</v>
      </c>
      <c r="S478" s="21">
        <v>6.3500000000000006E-8</v>
      </c>
      <c r="T478" s="21">
        <v>2</v>
      </c>
      <c r="U478" s="21">
        <v>0</v>
      </c>
      <c r="V478" s="21">
        <v>0</v>
      </c>
      <c r="W478" s="156" t="s">
        <v>972</v>
      </c>
      <c r="X478" s="21" t="s">
        <v>534</v>
      </c>
      <c r="Y478" s="21" t="s">
        <v>263</v>
      </c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</row>
    <row r="479" spans="1:41" ht="14.25" customHeight="1">
      <c r="A479" s="21" t="s">
        <v>971</v>
      </c>
      <c r="B479" s="21" t="s">
        <v>259</v>
      </c>
      <c r="C479" s="21">
        <v>0</v>
      </c>
      <c r="D479" s="21">
        <v>200</v>
      </c>
      <c r="E479" s="21">
        <v>976</v>
      </c>
      <c r="F479" s="21" t="s">
        <v>260</v>
      </c>
      <c r="G479" s="154">
        <v>2.4616999999999998E-4</v>
      </c>
      <c r="H479" s="154">
        <v>5.9483999999999997E-6</v>
      </c>
      <c r="I479" s="154">
        <v>-8.2193999999999996E-6</v>
      </c>
      <c r="J479" s="154">
        <v>-3.8920000000000002E-7</v>
      </c>
      <c r="K479" s="154">
        <v>2.5439000000000001E-4</v>
      </c>
      <c r="L479" s="154">
        <v>6.3376000000000001E-6</v>
      </c>
      <c r="M479" s="155">
        <v>1.43</v>
      </c>
      <c r="N479" s="21">
        <v>0</v>
      </c>
      <c r="O479" s="21">
        <v>0</v>
      </c>
      <c r="P479" s="21">
        <v>0</v>
      </c>
      <c r="Q479" s="21">
        <v>1</v>
      </c>
      <c r="R479" s="21">
        <v>2.5438999999999999E-6</v>
      </c>
      <c r="S479" s="21">
        <v>6.3399999999999999E-8</v>
      </c>
      <c r="T479" s="21">
        <v>2</v>
      </c>
      <c r="U479" s="21">
        <v>0</v>
      </c>
      <c r="V479" s="21">
        <v>0</v>
      </c>
      <c r="W479" s="156" t="s">
        <v>973</v>
      </c>
      <c r="X479" s="21" t="s">
        <v>534</v>
      </c>
      <c r="Y479" s="21" t="s">
        <v>263</v>
      </c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</row>
    <row r="480" spans="1:41" ht="14.25" customHeight="1">
      <c r="A480" s="21" t="s">
        <v>974</v>
      </c>
      <c r="B480" s="21" t="s">
        <v>259</v>
      </c>
      <c r="C480" s="21">
        <v>0</v>
      </c>
      <c r="D480" s="21">
        <v>200</v>
      </c>
      <c r="E480" s="21">
        <v>976</v>
      </c>
      <c r="F480" s="21" t="s">
        <v>260</v>
      </c>
      <c r="G480" s="154">
        <v>5.9226000000000005E-4</v>
      </c>
      <c r="H480" s="154">
        <v>1.3978999999999999E-5</v>
      </c>
      <c r="I480" s="154">
        <v>-8.2193999999999996E-6</v>
      </c>
      <c r="J480" s="154">
        <v>-3.8920000000000002E-7</v>
      </c>
      <c r="K480" s="154">
        <v>6.0048000000000002E-4</v>
      </c>
      <c r="L480" s="154">
        <v>1.4368E-5</v>
      </c>
      <c r="M480" s="155">
        <v>1.37</v>
      </c>
      <c r="N480" s="21">
        <v>0</v>
      </c>
      <c r="O480" s="21">
        <v>0</v>
      </c>
      <c r="P480" s="21">
        <v>0</v>
      </c>
      <c r="Q480" s="21">
        <v>1</v>
      </c>
      <c r="R480" s="21">
        <v>6.0047999999999997E-6</v>
      </c>
      <c r="S480" s="21">
        <v>1.437E-7</v>
      </c>
      <c r="T480" s="21">
        <v>3</v>
      </c>
      <c r="U480" s="21">
        <v>0</v>
      </c>
      <c r="V480" s="21">
        <v>0</v>
      </c>
      <c r="W480" s="156" t="s">
        <v>975</v>
      </c>
      <c r="X480" s="21" t="s">
        <v>534</v>
      </c>
      <c r="Y480" s="21" t="s">
        <v>263</v>
      </c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</row>
    <row r="481" spans="1:41" ht="14.25" customHeight="1">
      <c r="A481" s="21" t="s">
        <v>974</v>
      </c>
      <c r="B481" s="21" t="s">
        <v>259</v>
      </c>
      <c r="C481" s="21">
        <v>0</v>
      </c>
      <c r="D481" s="21">
        <v>200</v>
      </c>
      <c r="E481" s="21">
        <v>976</v>
      </c>
      <c r="F481" s="21" t="s">
        <v>260</v>
      </c>
      <c r="G481" s="154">
        <v>5.9252000000000003E-4</v>
      </c>
      <c r="H481" s="154">
        <v>1.3984E-5</v>
      </c>
      <c r="I481" s="154">
        <v>-8.2193999999999996E-6</v>
      </c>
      <c r="J481" s="154">
        <v>-3.8920000000000002E-7</v>
      </c>
      <c r="K481" s="154">
        <v>6.0074E-4</v>
      </c>
      <c r="L481" s="154">
        <v>1.4372999999999999E-5</v>
      </c>
      <c r="M481" s="155">
        <v>1.37</v>
      </c>
      <c r="N481" s="21">
        <v>0</v>
      </c>
      <c r="O481" s="21">
        <v>0</v>
      </c>
      <c r="P481" s="21">
        <v>0</v>
      </c>
      <c r="Q481" s="21">
        <v>1</v>
      </c>
      <c r="R481" s="21">
        <v>6.0074000000000003E-6</v>
      </c>
      <c r="S481" s="21">
        <v>1.437E-7</v>
      </c>
      <c r="T481" s="21">
        <v>3</v>
      </c>
      <c r="U481" s="21">
        <v>0</v>
      </c>
      <c r="V481" s="21">
        <v>0</v>
      </c>
      <c r="W481" s="156" t="s">
        <v>976</v>
      </c>
      <c r="X481" s="21" t="s">
        <v>534</v>
      </c>
      <c r="Y481" s="21" t="s">
        <v>263</v>
      </c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</row>
    <row r="482" spans="1:41" ht="14.25" customHeight="1">
      <c r="A482" s="21" t="s">
        <v>977</v>
      </c>
      <c r="B482" s="21" t="s">
        <v>259</v>
      </c>
      <c r="C482" s="21">
        <v>0</v>
      </c>
      <c r="D482" s="21">
        <v>200</v>
      </c>
      <c r="E482" s="21">
        <v>976</v>
      </c>
      <c r="F482" s="21" t="s">
        <v>260</v>
      </c>
      <c r="G482" s="154">
        <v>4.3323999999999999E-4</v>
      </c>
      <c r="H482" s="154">
        <v>1.4739999999999999E-5</v>
      </c>
      <c r="I482" s="154">
        <v>-8.1593E-6</v>
      </c>
      <c r="J482" s="154">
        <v>-3.3560000000000001E-7</v>
      </c>
      <c r="K482" s="154">
        <v>4.414E-4</v>
      </c>
      <c r="L482" s="154">
        <v>1.5075999999999999E-5</v>
      </c>
      <c r="M482" s="155">
        <v>1.96</v>
      </c>
      <c r="N482" s="21">
        <v>0</v>
      </c>
      <c r="O482" s="21">
        <v>0</v>
      </c>
      <c r="P482" s="21">
        <v>0</v>
      </c>
      <c r="Q482" s="21">
        <v>1</v>
      </c>
      <c r="R482" s="21">
        <v>4.4139999999999996E-6</v>
      </c>
      <c r="S482" s="21">
        <v>1.508E-7</v>
      </c>
      <c r="T482" s="21">
        <v>3</v>
      </c>
      <c r="U482" s="21">
        <v>0</v>
      </c>
      <c r="V482" s="21">
        <v>0</v>
      </c>
      <c r="W482" s="156" t="s">
        <v>978</v>
      </c>
      <c r="X482" s="21" t="s">
        <v>979</v>
      </c>
      <c r="Y482" s="21" t="s">
        <v>263</v>
      </c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</row>
    <row r="483" spans="1:41" ht="14.25" customHeight="1">
      <c r="A483" s="21" t="s">
        <v>977</v>
      </c>
      <c r="B483" s="21" t="s">
        <v>259</v>
      </c>
      <c r="C483" s="21">
        <v>0</v>
      </c>
      <c r="D483" s="21">
        <v>200</v>
      </c>
      <c r="E483" s="21">
        <v>976</v>
      </c>
      <c r="F483" s="21" t="s">
        <v>260</v>
      </c>
      <c r="G483" s="154">
        <v>4.3291E-4</v>
      </c>
      <c r="H483" s="154">
        <v>1.4487E-5</v>
      </c>
      <c r="I483" s="154">
        <v>-8.1593E-6</v>
      </c>
      <c r="J483" s="154">
        <v>-3.3560000000000001E-7</v>
      </c>
      <c r="K483" s="154">
        <v>4.4107E-4</v>
      </c>
      <c r="L483" s="154">
        <v>1.4823E-5</v>
      </c>
      <c r="M483" s="155">
        <v>1.92</v>
      </c>
      <c r="N483" s="21">
        <v>0</v>
      </c>
      <c r="O483" s="21">
        <v>0</v>
      </c>
      <c r="P483" s="21">
        <v>0</v>
      </c>
      <c r="Q483" s="21">
        <v>1</v>
      </c>
      <c r="R483" s="21">
        <v>4.4107E-6</v>
      </c>
      <c r="S483" s="21">
        <v>1.4819999999999999E-7</v>
      </c>
      <c r="T483" s="21">
        <v>3</v>
      </c>
      <c r="U483" s="21">
        <v>0</v>
      </c>
      <c r="V483" s="21">
        <v>0</v>
      </c>
      <c r="W483" s="156" t="s">
        <v>980</v>
      </c>
      <c r="X483" s="21" t="s">
        <v>979</v>
      </c>
      <c r="Y483" s="21" t="s">
        <v>263</v>
      </c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</row>
    <row r="484" spans="1:41" ht="14.25" customHeight="1">
      <c r="A484" s="21" t="s">
        <v>981</v>
      </c>
      <c r="B484" s="21" t="s">
        <v>259</v>
      </c>
      <c r="C484" s="21">
        <v>0</v>
      </c>
      <c r="D484" s="21">
        <v>200</v>
      </c>
      <c r="E484" s="21">
        <v>976</v>
      </c>
      <c r="F484" s="21" t="s">
        <v>260</v>
      </c>
      <c r="G484" s="154">
        <v>3.1849999999999999E-3</v>
      </c>
      <c r="H484" s="154">
        <v>9.5299999999999999E-5</v>
      </c>
      <c r="I484" s="154">
        <v>-8.1593E-6</v>
      </c>
      <c r="J484" s="154">
        <v>-3.3560000000000001E-7</v>
      </c>
      <c r="K484" s="154">
        <v>3.1932000000000002E-3</v>
      </c>
      <c r="L484" s="154">
        <v>9.5699999999999995E-5</v>
      </c>
      <c r="M484" s="155">
        <v>1.72</v>
      </c>
      <c r="N484" s="21">
        <v>0</v>
      </c>
      <c r="O484" s="21">
        <v>0</v>
      </c>
      <c r="P484" s="21">
        <v>0</v>
      </c>
      <c r="Q484" s="21">
        <v>1</v>
      </c>
      <c r="R484" s="21">
        <v>3.1931999999999999E-5</v>
      </c>
      <c r="S484" s="21">
        <v>9.5660000000000008E-7</v>
      </c>
      <c r="T484" s="21">
        <v>4</v>
      </c>
      <c r="U484" s="21">
        <v>0</v>
      </c>
      <c r="V484" s="21">
        <v>0</v>
      </c>
      <c r="W484" s="156" t="s">
        <v>982</v>
      </c>
      <c r="X484" s="21" t="s">
        <v>979</v>
      </c>
      <c r="Y484" s="21" t="s">
        <v>263</v>
      </c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</row>
    <row r="485" spans="1:41" ht="14.25" customHeight="1">
      <c r="A485" s="21" t="s">
        <v>981</v>
      </c>
      <c r="B485" s="21" t="s">
        <v>259</v>
      </c>
      <c r="C485" s="21">
        <v>0</v>
      </c>
      <c r="D485" s="21">
        <v>200</v>
      </c>
      <c r="E485" s="21">
        <v>976</v>
      </c>
      <c r="F485" s="21" t="s">
        <v>260</v>
      </c>
      <c r="G485" s="154">
        <v>3.1841E-3</v>
      </c>
      <c r="H485" s="154">
        <v>9.4400000000000004E-5</v>
      </c>
      <c r="I485" s="154">
        <v>-8.1593E-6</v>
      </c>
      <c r="J485" s="154">
        <v>-3.3560000000000001E-7</v>
      </c>
      <c r="K485" s="154">
        <v>3.1922999999999999E-3</v>
      </c>
      <c r="L485" s="154">
        <v>9.48E-5</v>
      </c>
      <c r="M485" s="155">
        <v>1.7</v>
      </c>
      <c r="N485" s="21">
        <v>0</v>
      </c>
      <c r="O485" s="21">
        <v>0</v>
      </c>
      <c r="P485" s="21">
        <v>0</v>
      </c>
      <c r="Q485" s="21">
        <v>1</v>
      </c>
      <c r="R485" s="21">
        <v>3.1922999999999999E-5</v>
      </c>
      <c r="S485" s="21">
        <v>9.4760000000000004E-7</v>
      </c>
      <c r="T485" s="21">
        <v>4</v>
      </c>
      <c r="U485" s="21">
        <v>0</v>
      </c>
      <c r="V485" s="21">
        <v>0</v>
      </c>
      <c r="W485" s="156" t="s">
        <v>983</v>
      </c>
      <c r="X485" s="21" t="s">
        <v>979</v>
      </c>
      <c r="Y485" s="21" t="s">
        <v>263</v>
      </c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</row>
    <row r="486" spans="1:41" ht="14.25" customHeight="1">
      <c r="A486" s="21" t="s">
        <v>984</v>
      </c>
      <c r="B486" s="21" t="s">
        <v>259</v>
      </c>
      <c r="C486" s="21">
        <v>0</v>
      </c>
      <c r="D486" s="21">
        <v>200</v>
      </c>
      <c r="E486" s="21">
        <v>976</v>
      </c>
      <c r="F486" s="21" t="s">
        <v>260</v>
      </c>
      <c r="G486" s="154">
        <v>1.1401E-3</v>
      </c>
      <c r="H486" s="154">
        <v>3.7100000000000001E-5</v>
      </c>
      <c r="I486" s="154">
        <v>-8.1593E-6</v>
      </c>
      <c r="J486" s="154">
        <v>-3.3560000000000001E-7</v>
      </c>
      <c r="K486" s="154">
        <v>1.1483000000000001E-3</v>
      </c>
      <c r="L486" s="154">
        <v>3.7400000000000001E-5</v>
      </c>
      <c r="M486" s="155">
        <v>1.87</v>
      </c>
      <c r="N486" s="21">
        <v>0</v>
      </c>
      <c r="O486" s="21">
        <v>0</v>
      </c>
      <c r="P486" s="21">
        <v>0</v>
      </c>
      <c r="Q486" s="21">
        <v>1</v>
      </c>
      <c r="R486" s="21">
        <v>1.1483E-5</v>
      </c>
      <c r="S486" s="21">
        <v>3.7450000000000002E-7</v>
      </c>
      <c r="T486" s="21">
        <v>3</v>
      </c>
      <c r="U486" s="21">
        <v>0</v>
      </c>
      <c r="V486" s="21">
        <v>0</v>
      </c>
      <c r="W486" s="156" t="s">
        <v>654</v>
      </c>
      <c r="X486" s="21" t="s">
        <v>979</v>
      </c>
      <c r="Y486" s="21" t="s">
        <v>263</v>
      </c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</row>
    <row r="487" spans="1:41" ht="14.25" customHeight="1">
      <c r="A487" s="21" t="s">
        <v>984</v>
      </c>
      <c r="B487" s="21" t="s">
        <v>259</v>
      </c>
      <c r="C487" s="21">
        <v>0</v>
      </c>
      <c r="D487" s="21">
        <v>200</v>
      </c>
      <c r="E487" s="21">
        <v>976</v>
      </c>
      <c r="F487" s="21" t="s">
        <v>260</v>
      </c>
      <c r="G487" s="154">
        <v>1.1405E-3</v>
      </c>
      <c r="H487" s="154">
        <v>3.7100000000000001E-5</v>
      </c>
      <c r="I487" s="154">
        <v>-8.1593E-6</v>
      </c>
      <c r="J487" s="154">
        <v>-3.3560000000000001E-7</v>
      </c>
      <c r="K487" s="154">
        <v>1.1486999999999999E-3</v>
      </c>
      <c r="L487" s="154">
        <v>3.7400000000000001E-5</v>
      </c>
      <c r="M487" s="155">
        <v>1.86</v>
      </c>
      <c r="N487" s="21">
        <v>0</v>
      </c>
      <c r="O487" s="21">
        <v>0</v>
      </c>
      <c r="P487" s="21">
        <v>0</v>
      </c>
      <c r="Q487" s="21">
        <v>1</v>
      </c>
      <c r="R487" s="21">
        <v>1.1487E-5</v>
      </c>
      <c r="S487" s="21">
        <v>3.7389999999999998E-7</v>
      </c>
      <c r="T487" s="21">
        <v>3</v>
      </c>
      <c r="U487" s="21">
        <v>0</v>
      </c>
      <c r="V487" s="21">
        <v>0</v>
      </c>
      <c r="W487" s="156" t="s">
        <v>655</v>
      </c>
      <c r="X487" s="21" t="s">
        <v>979</v>
      </c>
      <c r="Y487" s="21" t="s">
        <v>263</v>
      </c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</row>
    <row r="488" spans="1:41" ht="14.25" customHeight="1">
      <c r="A488" s="21" t="s">
        <v>985</v>
      </c>
      <c r="B488" s="21" t="s">
        <v>259</v>
      </c>
      <c r="C488" s="21">
        <v>0</v>
      </c>
      <c r="D488" s="21">
        <v>200</v>
      </c>
      <c r="E488" s="21">
        <v>976</v>
      </c>
      <c r="F488" s="21" t="s">
        <v>260</v>
      </c>
      <c r="G488" s="154">
        <v>2.8812999999999999E-4</v>
      </c>
      <c r="H488" s="154">
        <v>9.5689000000000008E-6</v>
      </c>
      <c r="I488" s="154">
        <v>-8.1593E-6</v>
      </c>
      <c r="J488" s="154">
        <v>-3.3560000000000001E-7</v>
      </c>
      <c r="K488" s="154">
        <v>2.9629E-4</v>
      </c>
      <c r="L488" s="154">
        <v>9.9044999999999998E-6</v>
      </c>
      <c r="M488" s="155">
        <v>1.91</v>
      </c>
      <c r="N488" s="21">
        <v>0</v>
      </c>
      <c r="O488" s="21">
        <v>0</v>
      </c>
      <c r="P488" s="21">
        <v>0</v>
      </c>
      <c r="Q488" s="21">
        <v>1</v>
      </c>
      <c r="R488" s="21">
        <v>2.9629E-6</v>
      </c>
      <c r="S488" s="21">
        <v>9.9E-8</v>
      </c>
      <c r="T488" s="21">
        <v>3</v>
      </c>
      <c r="U488" s="21">
        <v>0</v>
      </c>
      <c r="V488" s="21">
        <v>0</v>
      </c>
      <c r="W488" s="156" t="s">
        <v>986</v>
      </c>
      <c r="X488" s="21" t="s">
        <v>979</v>
      </c>
      <c r="Y488" s="21" t="s">
        <v>263</v>
      </c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</row>
    <row r="489" spans="1:41" ht="14.25" customHeight="1">
      <c r="A489" s="21" t="s">
        <v>985</v>
      </c>
      <c r="B489" s="21" t="s">
        <v>259</v>
      </c>
      <c r="C489" s="21">
        <v>0</v>
      </c>
      <c r="D489" s="21">
        <v>200</v>
      </c>
      <c r="E489" s="21">
        <v>976</v>
      </c>
      <c r="F489" s="21" t="s">
        <v>260</v>
      </c>
      <c r="G489" s="154">
        <v>2.8823E-4</v>
      </c>
      <c r="H489" s="154">
        <v>9.7196999999999995E-6</v>
      </c>
      <c r="I489" s="154">
        <v>-8.1593E-6</v>
      </c>
      <c r="J489" s="154">
        <v>-3.3560000000000001E-7</v>
      </c>
      <c r="K489" s="154">
        <v>2.9639E-4</v>
      </c>
      <c r="L489" s="154">
        <v>1.0054999999999999E-5</v>
      </c>
      <c r="M489" s="155">
        <v>1.94</v>
      </c>
      <c r="N489" s="21">
        <v>0</v>
      </c>
      <c r="O489" s="21">
        <v>0</v>
      </c>
      <c r="P489" s="21">
        <v>0</v>
      </c>
      <c r="Q489" s="21">
        <v>1</v>
      </c>
      <c r="R489" s="21">
        <v>2.9639000000000001E-6</v>
      </c>
      <c r="S489" s="21">
        <v>1.006E-7</v>
      </c>
      <c r="T489" s="21">
        <v>3</v>
      </c>
      <c r="U489" s="21">
        <v>0</v>
      </c>
      <c r="V489" s="21">
        <v>0</v>
      </c>
      <c r="W489" s="156" t="s">
        <v>658</v>
      </c>
      <c r="X489" s="21" t="s">
        <v>979</v>
      </c>
      <c r="Y489" s="21" t="s">
        <v>263</v>
      </c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</row>
    <row r="490" spans="1:41" ht="14.25" customHeight="1">
      <c r="A490" s="21" t="s">
        <v>987</v>
      </c>
      <c r="B490" s="21" t="s">
        <v>259</v>
      </c>
      <c r="C490" s="21">
        <v>0</v>
      </c>
      <c r="D490" s="21">
        <v>200</v>
      </c>
      <c r="E490" s="21">
        <v>976</v>
      </c>
      <c r="F490" s="21" t="s">
        <v>260</v>
      </c>
      <c r="G490" s="154">
        <v>1.6846999999999999E-4</v>
      </c>
      <c r="H490" s="154">
        <v>6.3168999999999996E-6</v>
      </c>
      <c r="I490" s="154">
        <v>-8.1593E-6</v>
      </c>
      <c r="J490" s="154">
        <v>-3.3560000000000001E-7</v>
      </c>
      <c r="K490" s="154">
        <v>1.7662999999999999E-4</v>
      </c>
      <c r="L490" s="154">
        <v>6.6525000000000003E-6</v>
      </c>
      <c r="M490" s="155">
        <v>2.16</v>
      </c>
      <c r="N490" s="21">
        <v>0</v>
      </c>
      <c r="O490" s="21">
        <v>0</v>
      </c>
      <c r="P490" s="21">
        <v>0</v>
      </c>
      <c r="Q490" s="21">
        <v>1</v>
      </c>
      <c r="R490" s="21">
        <v>1.7662999999999999E-6</v>
      </c>
      <c r="S490" s="21">
        <v>6.6500000000000007E-8</v>
      </c>
      <c r="T490" s="21">
        <v>2</v>
      </c>
      <c r="U490" s="21">
        <v>0</v>
      </c>
      <c r="V490" s="21">
        <v>0</v>
      </c>
      <c r="W490" s="156" t="s">
        <v>988</v>
      </c>
      <c r="X490" s="21" t="s">
        <v>979</v>
      </c>
      <c r="Y490" s="21" t="s">
        <v>263</v>
      </c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</row>
    <row r="491" spans="1:41" ht="14.25" customHeight="1">
      <c r="A491" s="21" t="s">
        <v>987</v>
      </c>
      <c r="B491" s="21" t="s">
        <v>259</v>
      </c>
      <c r="C491" s="21">
        <v>0</v>
      </c>
      <c r="D491" s="21">
        <v>200</v>
      </c>
      <c r="E491" s="21">
        <v>976</v>
      </c>
      <c r="F491" s="21" t="s">
        <v>260</v>
      </c>
      <c r="G491" s="154">
        <v>1.6846999999999999E-4</v>
      </c>
      <c r="H491" s="154">
        <v>6.3377999999999997E-6</v>
      </c>
      <c r="I491" s="154">
        <v>-8.1593E-6</v>
      </c>
      <c r="J491" s="154">
        <v>-3.3560000000000001E-7</v>
      </c>
      <c r="K491" s="154">
        <v>1.7662999999999999E-4</v>
      </c>
      <c r="L491" s="154">
        <v>6.6734000000000003E-6</v>
      </c>
      <c r="M491" s="155">
        <v>2.16</v>
      </c>
      <c r="N491" s="21">
        <v>0</v>
      </c>
      <c r="O491" s="21">
        <v>0</v>
      </c>
      <c r="P491" s="21">
        <v>0</v>
      </c>
      <c r="Q491" s="21">
        <v>1</v>
      </c>
      <c r="R491" s="21">
        <v>1.7662999999999999E-6</v>
      </c>
      <c r="S491" s="21">
        <v>6.6699999999999995E-8</v>
      </c>
      <c r="T491" s="21">
        <v>2</v>
      </c>
      <c r="U491" s="21">
        <v>0</v>
      </c>
      <c r="V491" s="21">
        <v>0</v>
      </c>
      <c r="W491" s="156" t="s">
        <v>661</v>
      </c>
      <c r="X491" s="21" t="s">
        <v>979</v>
      </c>
      <c r="Y491" s="21" t="s">
        <v>263</v>
      </c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</row>
    <row r="492" spans="1:41" ht="14.25" customHeight="1">
      <c r="A492" s="21" t="s">
        <v>989</v>
      </c>
      <c r="B492" s="21" t="s">
        <v>259</v>
      </c>
      <c r="C492" s="21">
        <v>0</v>
      </c>
      <c r="D492" s="21">
        <v>200</v>
      </c>
      <c r="E492" s="21">
        <v>976</v>
      </c>
      <c r="F492" s="21" t="s">
        <v>260</v>
      </c>
      <c r="G492" s="154">
        <v>3.8294000000000002E-4</v>
      </c>
      <c r="H492" s="154">
        <v>1.4963999999999999E-5</v>
      </c>
      <c r="I492" s="154">
        <v>-8.1593E-6</v>
      </c>
      <c r="J492" s="154">
        <v>-3.3560000000000001E-7</v>
      </c>
      <c r="K492" s="154">
        <v>3.9110000000000002E-4</v>
      </c>
      <c r="L492" s="154">
        <v>1.5299E-5</v>
      </c>
      <c r="M492" s="155">
        <v>2.2400000000000002</v>
      </c>
      <c r="N492" s="21">
        <v>0</v>
      </c>
      <c r="O492" s="21">
        <v>0</v>
      </c>
      <c r="P492" s="21">
        <v>0</v>
      </c>
      <c r="Q492" s="21">
        <v>1</v>
      </c>
      <c r="R492" s="21">
        <v>3.9110000000000003E-6</v>
      </c>
      <c r="S492" s="21">
        <v>1.5300000000000001E-7</v>
      </c>
      <c r="T492" s="21">
        <v>3</v>
      </c>
      <c r="U492" s="21">
        <v>0</v>
      </c>
      <c r="V492" s="21">
        <v>0</v>
      </c>
      <c r="W492" s="156" t="s">
        <v>990</v>
      </c>
      <c r="X492" s="21" t="s">
        <v>979</v>
      </c>
      <c r="Y492" s="21" t="s">
        <v>263</v>
      </c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</row>
    <row r="493" spans="1:41" ht="14.25" customHeight="1">
      <c r="A493" s="21" t="s">
        <v>989</v>
      </c>
      <c r="B493" s="21" t="s">
        <v>259</v>
      </c>
      <c r="C493" s="21">
        <v>0</v>
      </c>
      <c r="D493" s="21">
        <v>200</v>
      </c>
      <c r="E493" s="21">
        <v>976</v>
      </c>
      <c r="F493" s="21" t="s">
        <v>260</v>
      </c>
      <c r="G493" s="154">
        <v>3.8308E-4</v>
      </c>
      <c r="H493" s="154">
        <v>1.5082000000000001E-5</v>
      </c>
      <c r="I493" s="154">
        <v>-8.1593E-6</v>
      </c>
      <c r="J493" s="154">
        <v>-3.3560000000000001E-7</v>
      </c>
      <c r="K493" s="154">
        <v>3.9124E-4</v>
      </c>
      <c r="L493" s="154">
        <v>1.5417000000000002E-5</v>
      </c>
      <c r="M493" s="155">
        <v>2.2599999999999998</v>
      </c>
      <c r="N493" s="21">
        <v>0</v>
      </c>
      <c r="O493" s="21">
        <v>0</v>
      </c>
      <c r="P493" s="21">
        <v>0</v>
      </c>
      <c r="Q493" s="21">
        <v>1</v>
      </c>
      <c r="R493" s="21">
        <v>3.9124E-6</v>
      </c>
      <c r="S493" s="21">
        <v>1.5419999999999999E-7</v>
      </c>
      <c r="T493" s="21">
        <v>3</v>
      </c>
      <c r="U493" s="21">
        <v>0</v>
      </c>
      <c r="V493" s="21">
        <v>0</v>
      </c>
      <c r="W493" s="156" t="s">
        <v>991</v>
      </c>
      <c r="X493" s="21" t="s">
        <v>979</v>
      </c>
      <c r="Y493" s="21" t="s">
        <v>263</v>
      </c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</row>
    <row r="494" spans="1:41" ht="14.25" customHeight="1">
      <c r="A494" s="21" t="s">
        <v>992</v>
      </c>
      <c r="B494" s="21" t="s">
        <v>259</v>
      </c>
      <c r="C494" s="21">
        <v>0</v>
      </c>
      <c r="D494" s="21">
        <v>200</v>
      </c>
      <c r="E494" s="21">
        <v>976</v>
      </c>
      <c r="F494" s="21" t="s">
        <v>260</v>
      </c>
      <c r="G494" s="154">
        <v>8.5725000000000005E-4</v>
      </c>
      <c r="H494" s="154">
        <v>3.1844999999999997E-5</v>
      </c>
      <c r="I494" s="154">
        <v>-8.1593E-6</v>
      </c>
      <c r="J494" s="154">
        <v>-3.3560000000000001E-7</v>
      </c>
      <c r="K494" s="154">
        <v>8.6541000000000005E-4</v>
      </c>
      <c r="L494" s="154">
        <v>3.2181000000000002E-5</v>
      </c>
      <c r="M494" s="155">
        <v>2.13</v>
      </c>
      <c r="N494" s="21">
        <v>0</v>
      </c>
      <c r="O494" s="21">
        <v>0</v>
      </c>
      <c r="P494" s="21">
        <v>0</v>
      </c>
      <c r="Q494" s="21">
        <v>1</v>
      </c>
      <c r="R494" s="21">
        <v>8.6541000000000007E-6</v>
      </c>
      <c r="S494" s="21">
        <v>3.2179999999999998E-7</v>
      </c>
      <c r="T494" s="21">
        <v>3</v>
      </c>
      <c r="U494" s="21">
        <v>0</v>
      </c>
      <c r="V494" s="21">
        <v>0</v>
      </c>
      <c r="W494" s="156" t="s">
        <v>993</v>
      </c>
      <c r="X494" s="21" t="s">
        <v>979</v>
      </c>
      <c r="Y494" s="21" t="s">
        <v>263</v>
      </c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</row>
    <row r="495" spans="1:41" ht="14.25" customHeight="1">
      <c r="A495" s="21" t="s">
        <v>992</v>
      </c>
      <c r="B495" s="21" t="s">
        <v>259</v>
      </c>
      <c r="C495" s="21">
        <v>0</v>
      </c>
      <c r="D495" s="21">
        <v>200</v>
      </c>
      <c r="E495" s="21">
        <v>976</v>
      </c>
      <c r="F495" s="21" t="s">
        <v>260</v>
      </c>
      <c r="G495" s="154">
        <v>8.5702E-4</v>
      </c>
      <c r="H495" s="154">
        <v>3.1857999999999999E-5</v>
      </c>
      <c r="I495" s="154">
        <v>-8.1593E-6</v>
      </c>
      <c r="J495" s="154">
        <v>-3.3560000000000001E-7</v>
      </c>
      <c r="K495" s="154">
        <v>8.6518000000000001E-4</v>
      </c>
      <c r="L495" s="154">
        <v>3.2193999999999997E-5</v>
      </c>
      <c r="M495" s="155">
        <v>2.13</v>
      </c>
      <c r="N495" s="21">
        <v>0</v>
      </c>
      <c r="O495" s="21">
        <v>0</v>
      </c>
      <c r="P495" s="21">
        <v>0</v>
      </c>
      <c r="Q495" s="21">
        <v>1</v>
      </c>
      <c r="R495" s="21">
        <v>8.6518000000000007E-6</v>
      </c>
      <c r="S495" s="21">
        <v>3.2189999999999999E-7</v>
      </c>
      <c r="T495" s="21">
        <v>3</v>
      </c>
      <c r="U495" s="21">
        <v>0</v>
      </c>
      <c r="V495" s="21">
        <v>0</v>
      </c>
      <c r="W495" s="156" t="s">
        <v>667</v>
      </c>
      <c r="X495" s="21" t="s">
        <v>979</v>
      </c>
      <c r="Y495" s="21" t="s">
        <v>263</v>
      </c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</row>
    <row r="496" spans="1:41" ht="14.25" customHeight="1">
      <c r="A496" s="21" t="s">
        <v>994</v>
      </c>
      <c r="B496" s="21" t="s">
        <v>259</v>
      </c>
      <c r="C496" s="21">
        <v>0</v>
      </c>
      <c r="D496" s="21">
        <v>200</v>
      </c>
      <c r="E496" s="21">
        <v>976</v>
      </c>
      <c r="F496" s="21" t="s">
        <v>260</v>
      </c>
      <c r="G496" s="154">
        <v>8.6457000000000005E-4</v>
      </c>
      <c r="H496" s="154">
        <v>3.4232E-5</v>
      </c>
      <c r="I496" s="154">
        <v>-8.1593E-6</v>
      </c>
      <c r="J496" s="154">
        <v>-3.3560000000000001E-7</v>
      </c>
      <c r="K496" s="154">
        <v>8.7272999999999995E-4</v>
      </c>
      <c r="L496" s="154">
        <v>3.4567000000000003E-5</v>
      </c>
      <c r="M496" s="155">
        <v>2.27</v>
      </c>
      <c r="N496" s="21">
        <v>0</v>
      </c>
      <c r="O496" s="21">
        <v>0</v>
      </c>
      <c r="P496" s="21">
        <v>0</v>
      </c>
      <c r="Q496" s="21">
        <v>1</v>
      </c>
      <c r="R496" s="21">
        <v>8.7273000000000003E-6</v>
      </c>
      <c r="S496" s="21">
        <v>3.4569999999999998E-7</v>
      </c>
      <c r="T496" s="21">
        <v>3</v>
      </c>
      <c r="U496" s="21">
        <v>0</v>
      </c>
      <c r="V496" s="21">
        <v>0</v>
      </c>
      <c r="W496" s="156" t="s">
        <v>995</v>
      </c>
      <c r="X496" s="21" t="s">
        <v>979</v>
      </c>
      <c r="Y496" s="21" t="s">
        <v>263</v>
      </c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</row>
    <row r="497" spans="1:41" ht="14.25" customHeight="1">
      <c r="A497" s="21" t="s">
        <v>994</v>
      </c>
      <c r="B497" s="21" t="s">
        <v>259</v>
      </c>
      <c r="C497" s="21">
        <v>0</v>
      </c>
      <c r="D497" s="21">
        <v>200</v>
      </c>
      <c r="E497" s="21">
        <v>976</v>
      </c>
      <c r="F497" s="21" t="s">
        <v>260</v>
      </c>
      <c r="G497" s="154">
        <v>8.6450999999999997E-4</v>
      </c>
      <c r="H497" s="154">
        <v>3.4201E-5</v>
      </c>
      <c r="I497" s="154">
        <v>-8.1593E-6</v>
      </c>
      <c r="J497" s="154">
        <v>-3.3560000000000001E-7</v>
      </c>
      <c r="K497" s="154">
        <v>8.7266999999999998E-4</v>
      </c>
      <c r="L497" s="154">
        <v>3.4536999999999998E-5</v>
      </c>
      <c r="M497" s="155">
        <v>2.27</v>
      </c>
      <c r="N497" s="21">
        <v>0</v>
      </c>
      <c r="O497" s="21">
        <v>0</v>
      </c>
      <c r="P497" s="21">
        <v>0</v>
      </c>
      <c r="Q497" s="21">
        <v>1</v>
      </c>
      <c r="R497" s="21">
        <v>8.7267000000000007E-6</v>
      </c>
      <c r="S497" s="21">
        <v>3.4540000000000001E-7</v>
      </c>
      <c r="T497" s="21">
        <v>3</v>
      </c>
      <c r="U497" s="21">
        <v>0</v>
      </c>
      <c r="V497" s="21">
        <v>0</v>
      </c>
      <c r="W497" s="156" t="s">
        <v>996</v>
      </c>
      <c r="X497" s="21" t="s">
        <v>979</v>
      </c>
      <c r="Y497" s="21" t="s">
        <v>263</v>
      </c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</row>
    <row r="498" spans="1:41" ht="14.25" customHeight="1">
      <c r="A498" s="21" t="s">
        <v>997</v>
      </c>
      <c r="B498" s="21" t="s">
        <v>259</v>
      </c>
      <c r="C498" s="21">
        <v>0</v>
      </c>
      <c r="D498" s="21">
        <v>200</v>
      </c>
      <c r="E498" s="21">
        <v>976</v>
      </c>
      <c r="F498" s="21" t="s">
        <v>260</v>
      </c>
      <c r="G498" s="154">
        <v>6.4557000000000004E-4</v>
      </c>
      <c r="H498" s="154">
        <v>2.3988000000000001E-5</v>
      </c>
      <c r="I498" s="154">
        <v>-8.1593E-6</v>
      </c>
      <c r="J498" s="154">
        <v>-3.3560000000000001E-7</v>
      </c>
      <c r="K498" s="154">
        <v>6.5373000000000004E-4</v>
      </c>
      <c r="L498" s="154">
        <v>2.4324E-5</v>
      </c>
      <c r="M498" s="155">
        <v>2.13</v>
      </c>
      <c r="N498" s="21">
        <v>0</v>
      </c>
      <c r="O498" s="21">
        <v>0</v>
      </c>
      <c r="P498" s="21">
        <v>0</v>
      </c>
      <c r="Q498" s="21">
        <v>1</v>
      </c>
      <c r="R498" s="21">
        <v>6.5373000000000001E-6</v>
      </c>
      <c r="S498" s="21">
        <v>2.4320000000000001E-7</v>
      </c>
      <c r="T498" s="21">
        <v>3</v>
      </c>
      <c r="U498" s="21">
        <v>0</v>
      </c>
      <c r="V498" s="21">
        <v>0</v>
      </c>
      <c r="W498" s="156" t="s">
        <v>998</v>
      </c>
      <c r="X498" s="21" t="s">
        <v>979</v>
      </c>
      <c r="Y498" s="21" t="s">
        <v>263</v>
      </c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</row>
    <row r="499" spans="1:41" ht="14.25" customHeight="1">
      <c r="A499" s="21" t="s">
        <v>997</v>
      </c>
      <c r="B499" s="21" t="s">
        <v>259</v>
      </c>
      <c r="C499" s="21">
        <v>0</v>
      </c>
      <c r="D499" s="21">
        <v>200</v>
      </c>
      <c r="E499" s="21">
        <v>976</v>
      </c>
      <c r="F499" s="21" t="s">
        <v>260</v>
      </c>
      <c r="G499" s="154">
        <v>6.4566000000000005E-4</v>
      </c>
      <c r="H499" s="154">
        <v>2.4091E-5</v>
      </c>
      <c r="I499" s="154">
        <v>-8.1593E-6</v>
      </c>
      <c r="J499" s="154">
        <v>-3.3560000000000001E-7</v>
      </c>
      <c r="K499" s="154">
        <v>6.5382000000000005E-4</v>
      </c>
      <c r="L499" s="154">
        <v>2.4426E-5</v>
      </c>
      <c r="M499" s="155">
        <v>2.14</v>
      </c>
      <c r="N499" s="21">
        <v>0</v>
      </c>
      <c r="O499" s="21">
        <v>0</v>
      </c>
      <c r="P499" s="21">
        <v>0</v>
      </c>
      <c r="Q499" s="21">
        <v>1</v>
      </c>
      <c r="R499" s="21">
        <v>6.5382000000000004E-6</v>
      </c>
      <c r="S499" s="21">
        <v>2.4429999999999998E-7</v>
      </c>
      <c r="T499" s="21">
        <v>3</v>
      </c>
      <c r="U499" s="21">
        <v>0</v>
      </c>
      <c r="V499" s="21">
        <v>0</v>
      </c>
      <c r="W499" s="156" t="s">
        <v>999</v>
      </c>
      <c r="X499" s="21" t="s">
        <v>979</v>
      </c>
      <c r="Y499" s="21" t="s">
        <v>263</v>
      </c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</row>
    <row r="500" spans="1:41" ht="14.25" customHeight="1">
      <c r="A500" s="21" t="s">
        <v>1000</v>
      </c>
      <c r="B500" s="21" t="s">
        <v>259</v>
      </c>
      <c r="C500" s="21">
        <v>0</v>
      </c>
      <c r="D500" s="21">
        <v>200</v>
      </c>
      <c r="E500" s="21">
        <v>976</v>
      </c>
      <c r="F500" s="21" t="s">
        <v>260</v>
      </c>
      <c r="G500" s="154">
        <v>6.6067000000000003E-4</v>
      </c>
      <c r="H500" s="154">
        <v>2.5060999999999999E-5</v>
      </c>
      <c r="I500" s="154">
        <v>-8.1593E-6</v>
      </c>
      <c r="J500" s="154">
        <v>-3.3560000000000001E-7</v>
      </c>
      <c r="K500" s="154">
        <v>6.6883000000000003E-4</v>
      </c>
      <c r="L500" s="154">
        <v>2.5395999999999999E-5</v>
      </c>
      <c r="M500" s="155">
        <v>2.17</v>
      </c>
      <c r="N500" s="21">
        <v>0</v>
      </c>
      <c r="O500" s="21">
        <v>0</v>
      </c>
      <c r="P500" s="21">
        <v>0</v>
      </c>
      <c r="Q500" s="21">
        <v>1</v>
      </c>
      <c r="R500" s="21">
        <v>6.6883E-6</v>
      </c>
      <c r="S500" s="21">
        <v>2.5400000000000002E-7</v>
      </c>
      <c r="T500" s="21">
        <v>3</v>
      </c>
      <c r="U500" s="21">
        <v>0</v>
      </c>
      <c r="V500" s="21">
        <v>0</v>
      </c>
      <c r="W500" s="156" t="s">
        <v>1001</v>
      </c>
      <c r="X500" s="21" t="s">
        <v>979</v>
      </c>
      <c r="Y500" s="21" t="s">
        <v>263</v>
      </c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</row>
    <row r="501" spans="1:41" ht="14.25" customHeight="1">
      <c r="A501" s="21" t="s">
        <v>1000</v>
      </c>
      <c r="B501" s="21" t="s">
        <v>259</v>
      </c>
      <c r="C501" s="21">
        <v>0</v>
      </c>
      <c r="D501" s="21">
        <v>200</v>
      </c>
      <c r="E501" s="21">
        <v>976</v>
      </c>
      <c r="F501" s="21" t="s">
        <v>260</v>
      </c>
      <c r="G501" s="154">
        <v>6.6076000000000004E-4</v>
      </c>
      <c r="H501" s="154">
        <v>2.4956999999999998E-5</v>
      </c>
      <c r="I501" s="154">
        <v>-8.1593E-6</v>
      </c>
      <c r="J501" s="154">
        <v>-3.3560000000000001E-7</v>
      </c>
      <c r="K501" s="154">
        <v>6.6890999999999999E-4</v>
      </c>
      <c r="L501" s="154">
        <v>2.5293E-5</v>
      </c>
      <c r="M501" s="155">
        <v>2.17</v>
      </c>
      <c r="N501" s="21">
        <v>0</v>
      </c>
      <c r="O501" s="21">
        <v>0</v>
      </c>
      <c r="P501" s="21">
        <v>0</v>
      </c>
      <c r="Q501" s="21">
        <v>1</v>
      </c>
      <c r="R501" s="21">
        <v>6.6891E-6</v>
      </c>
      <c r="S501" s="21">
        <v>2.5289999999999999E-7</v>
      </c>
      <c r="T501" s="21">
        <v>3</v>
      </c>
      <c r="U501" s="21">
        <v>0</v>
      </c>
      <c r="V501" s="21">
        <v>0</v>
      </c>
      <c r="W501" s="156" t="s">
        <v>1002</v>
      </c>
      <c r="X501" s="21" t="s">
        <v>979</v>
      </c>
      <c r="Y501" s="21" t="s">
        <v>263</v>
      </c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</row>
    <row r="502" spans="1:41" ht="14.25" customHeight="1">
      <c r="A502" s="21" t="s">
        <v>1003</v>
      </c>
      <c r="B502" s="21" t="s">
        <v>259</v>
      </c>
      <c r="C502" s="21">
        <v>0</v>
      </c>
      <c r="D502" s="21">
        <v>200</v>
      </c>
      <c r="E502" s="21">
        <v>976</v>
      </c>
      <c r="F502" s="21" t="s">
        <v>260</v>
      </c>
      <c r="G502" s="154">
        <v>8.7659000000000001E-4</v>
      </c>
      <c r="H502" s="154">
        <v>3.2684000000000001E-5</v>
      </c>
      <c r="I502" s="154">
        <v>-8.1593E-6</v>
      </c>
      <c r="J502" s="154">
        <v>-3.3560000000000001E-7</v>
      </c>
      <c r="K502" s="154">
        <v>8.8475000000000001E-4</v>
      </c>
      <c r="L502" s="154">
        <v>3.3018999999999997E-5</v>
      </c>
      <c r="M502" s="155">
        <v>2.14</v>
      </c>
      <c r="N502" s="21">
        <v>0</v>
      </c>
      <c r="O502" s="21">
        <v>0</v>
      </c>
      <c r="P502" s="21">
        <v>0</v>
      </c>
      <c r="Q502" s="21">
        <v>1</v>
      </c>
      <c r="R502" s="21">
        <v>8.8474999999999996E-6</v>
      </c>
      <c r="S502" s="21">
        <v>3.3019999999999998E-7</v>
      </c>
      <c r="T502" s="21">
        <v>3</v>
      </c>
      <c r="U502" s="21">
        <v>0</v>
      </c>
      <c r="V502" s="21">
        <v>0</v>
      </c>
      <c r="W502" s="156" t="s">
        <v>1004</v>
      </c>
      <c r="X502" s="21" t="s">
        <v>979</v>
      </c>
      <c r="Y502" s="21" t="s">
        <v>263</v>
      </c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</row>
    <row r="503" spans="1:41" ht="14.25" customHeight="1">
      <c r="A503" s="21" t="s">
        <v>1003</v>
      </c>
      <c r="B503" s="21" t="s">
        <v>259</v>
      </c>
      <c r="C503" s="21">
        <v>0</v>
      </c>
      <c r="D503" s="21">
        <v>200</v>
      </c>
      <c r="E503" s="21">
        <v>976</v>
      </c>
      <c r="F503" s="21" t="s">
        <v>260</v>
      </c>
      <c r="G503" s="154">
        <v>8.7648999999999995E-4</v>
      </c>
      <c r="H503" s="154">
        <v>3.2840999999999999E-5</v>
      </c>
      <c r="I503" s="154">
        <v>-8.1593E-6</v>
      </c>
      <c r="J503" s="154">
        <v>-3.3560000000000001E-7</v>
      </c>
      <c r="K503" s="154">
        <v>8.8464999999999995E-4</v>
      </c>
      <c r="L503" s="154">
        <v>3.3176999999999998E-5</v>
      </c>
      <c r="M503" s="155">
        <v>2.15</v>
      </c>
      <c r="N503" s="21">
        <v>0</v>
      </c>
      <c r="O503" s="21">
        <v>0</v>
      </c>
      <c r="P503" s="21">
        <v>0</v>
      </c>
      <c r="Q503" s="21">
        <v>1</v>
      </c>
      <c r="R503" s="21">
        <v>8.8465000000000008E-6</v>
      </c>
      <c r="S503" s="21">
        <v>3.3179999999999999E-7</v>
      </c>
      <c r="T503" s="21">
        <v>3</v>
      </c>
      <c r="U503" s="21">
        <v>0</v>
      </c>
      <c r="V503" s="21">
        <v>0</v>
      </c>
      <c r="W503" s="156" t="s">
        <v>1005</v>
      </c>
      <c r="X503" s="21" t="s">
        <v>979</v>
      </c>
      <c r="Y503" s="21" t="s">
        <v>263</v>
      </c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</row>
    <row r="504" spans="1:41" ht="14.25" customHeight="1">
      <c r="A504" s="21" t="s">
        <v>1006</v>
      </c>
      <c r="B504" s="21" t="s">
        <v>259</v>
      </c>
      <c r="C504" s="21">
        <v>0</v>
      </c>
      <c r="D504" s="21">
        <v>200</v>
      </c>
      <c r="E504" s="21">
        <v>976</v>
      </c>
      <c r="F504" s="21" t="s">
        <v>260</v>
      </c>
      <c r="G504" s="154">
        <v>1.6838000000000001E-3</v>
      </c>
      <c r="H504" s="154">
        <v>6.1099999999999994E-5</v>
      </c>
      <c r="I504" s="154">
        <v>-8.1593E-6</v>
      </c>
      <c r="J504" s="154">
        <v>-3.3560000000000001E-7</v>
      </c>
      <c r="K504" s="154">
        <v>1.6919000000000001E-3</v>
      </c>
      <c r="L504" s="154">
        <v>6.1400000000000002E-5</v>
      </c>
      <c r="M504" s="155">
        <v>2.08</v>
      </c>
      <c r="N504" s="21">
        <v>0</v>
      </c>
      <c r="O504" s="21">
        <v>0</v>
      </c>
      <c r="P504" s="21">
        <v>0</v>
      </c>
      <c r="Q504" s="21">
        <v>1</v>
      </c>
      <c r="R504" s="21">
        <v>1.6918999999999998E-5</v>
      </c>
      <c r="S504" s="21">
        <v>6.1419999999999998E-7</v>
      </c>
      <c r="T504" s="21">
        <v>3</v>
      </c>
      <c r="U504" s="21">
        <v>0</v>
      </c>
      <c r="V504" s="21">
        <v>0</v>
      </c>
      <c r="W504" s="156" t="s">
        <v>1007</v>
      </c>
      <c r="X504" s="21" t="s">
        <v>979</v>
      </c>
      <c r="Y504" s="21" t="s">
        <v>263</v>
      </c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</row>
    <row r="505" spans="1:41" ht="14.25" customHeight="1">
      <c r="A505" s="21" t="s">
        <v>1006</v>
      </c>
      <c r="B505" s="21" t="s">
        <v>259</v>
      </c>
      <c r="C505" s="21">
        <v>0</v>
      </c>
      <c r="D505" s="21">
        <v>200</v>
      </c>
      <c r="E505" s="21">
        <v>976</v>
      </c>
      <c r="F505" s="21" t="s">
        <v>260</v>
      </c>
      <c r="G505" s="154">
        <v>1.6835999999999999E-3</v>
      </c>
      <c r="H505" s="154">
        <v>6.0800000000000001E-5</v>
      </c>
      <c r="I505" s="154">
        <v>-8.1593E-6</v>
      </c>
      <c r="J505" s="154">
        <v>-3.3560000000000001E-7</v>
      </c>
      <c r="K505" s="154">
        <v>1.6918E-3</v>
      </c>
      <c r="L505" s="154">
        <v>6.1099999999999994E-5</v>
      </c>
      <c r="M505" s="155">
        <v>2.0699999999999998</v>
      </c>
      <c r="N505" s="21">
        <v>0</v>
      </c>
      <c r="O505" s="21">
        <v>0</v>
      </c>
      <c r="P505" s="21">
        <v>0</v>
      </c>
      <c r="Q505" s="21">
        <v>1</v>
      </c>
      <c r="R505" s="21">
        <v>1.6918E-5</v>
      </c>
      <c r="S505" s="21">
        <v>6.1119999999999997E-7</v>
      </c>
      <c r="T505" s="21">
        <v>3</v>
      </c>
      <c r="U505" s="21">
        <v>0</v>
      </c>
      <c r="V505" s="21">
        <v>0</v>
      </c>
      <c r="W505" s="156" t="s">
        <v>1008</v>
      </c>
      <c r="X505" s="21" t="s">
        <v>979</v>
      </c>
      <c r="Y505" s="21" t="s">
        <v>263</v>
      </c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</row>
    <row r="506" spans="1:41" ht="14.25" customHeight="1">
      <c r="A506" s="21" t="s">
        <v>1009</v>
      </c>
      <c r="B506" s="21" t="s">
        <v>259</v>
      </c>
      <c r="C506" s="21">
        <v>0</v>
      </c>
      <c r="D506" s="21">
        <v>200</v>
      </c>
      <c r="E506" s="21">
        <v>976</v>
      </c>
      <c r="F506" s="21" t="s">
        <v>260</v>
      </c>
      <c r="G506" s="154">
        <v>2.1537999999999999E-4</v>
      </c>
      <c r="H506" s="154">
        <v>9.2201E-6</v>
      </c>
      <c r="I506" s="154">
        <v>-8.1593E-6</v>
      </c>
      <c r="J506" s="154">
        <v>-3.3560000000000001E-7</v>
      </c>
      <c r="K506" s="154">
        <v>2.2353999999999999E-4</v>
      </c>
      <c r="L506" s="154">
        <v>9.5556000000000005E-6</v>
      </c>
      <c r="M506" s="155">
        <v>2.4500000000000002</v>
      </c>
      <c r="N506" s="21">
        <v>0</v>
      </c>
      <c r="O506" s="21">
        <v>0</v>
      </c>
      <c r="P506" s="21">
        <v>0</v>
      </c>
      <c r="Q506" s="21">
        <v>1</v>
      </c>
      <c r="R506" s="21">
        <v>2.2353999999999998E-6</v>
      </c>
      <c r="S506" s="21">
        <v>9.5599999999999996E-8</v>
      </c>
      <c r="T506" s="21">
        <v>2</v>
      </c>
      <c r="U506" s="21">
        <v>0</v>
      </c>
      <c r="V506" s="21">
        <v>0</v>
      </c>
      <c r="W506" s="156" t="s">
        <v>1010</v>
      </c>
      <c r="X506" s="21" t="s">
        <v>979</v>
      </c>
      <c r="Y506" s="21" t="s">
        <v>263</v>
      </c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</row>
    <row r="507" spans="1:41" ht="14.25" customHeight="1">
      <c r="A507" s="21" t="s">
        <v>1009</v>
      </c>
      <c r="B507" s="21" t="s">
        <v>259</v>
      </c>
      <c r="C507" s="21">
        <v>0</v>
      </c>
      <c r="D507" s="21">
        <v>200</v>
      </c>
      <c r="E507" s="21">
        <v>976</v>
      </c>
      <c r="F507" s="21" t="s">
        <v>260</v>
      </c>
      <c r="G507" s="154">
        <v>2.1536999999999999E-4</v>
      </c>
      <c r="H507" s="154">
        <v>9.2070000000000001E-6</v>
      </c>
      <c r="I507" s="154">
        <v>-8.1593E-6</v>
      </c>
      <c r="J507" s="154">
        <v>-3.3560000000000001E-7</v>
      </c>
      <c r="K507" s="154">
        <v>2.2353E-4</v>
      </c>
      <c r="L507" s="154">
        <v>9.5426000000000008E-6</v>
      </c>
      <c r="M507" s="155">
        <v>2.44</v>
      </c>
      <c r="N507" s="21">
        <v>0</v>
      </c>
      <c r="O507" s="21">
        <v>0</v>
      </c>
      <c r="P507" s="21">
        <v>0</v>
      </c>
      <c r="Q507" s="21">
        <v>1</v>
      </c>
      <c r="R507" s="21">
        <v>2.2353E-6</v>
      </c>
      <c r="S507" s="21">
        <v>9.5399999999999994E-8</v>
      </c>
      <c r="T507" s="21">
        <v>2</v>
      </c>
      <c r="U507" s="21">
        <v>0</v>
      </c>
      <c r="V507" s="21">
        <v>0</v>
      </c>
      <c r="W507" s="156" t="s">
        <v>1011</v>
      </c>
      <c r="X507" s="21" t="s">
        <v>979</v>
      </c>
      <c r="Y507" s="21" t="s">
        <v>263</v>
      </c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</row>
    <row r="508" spans="1:41" ht="14.25" customHeight="1">
      <c r="A508" s="21" t="s">
        <v>1012</v>
      </c>
      <c r="B508" s="21" t="s">
        <v>259</v>
      </c>
      <c r="C508" s="21">
        <v>0</v>
      </c>
      <c r="D508" s="21">
        <v>200</v>
      </c>
      <c r="E508" s="21">
        <v>976</v>
      </c>
      <c r="F508" s="21" t="s">
        <v>260</v>
      </c>
      <c r="G508" s="154">
        <v>3.4658999999999997E-4</v>
      </c>
      <c r="H508" s="154">
        <v>1.8499999999999999E-5</v>
      </c>
      <c r="I508" s="154">
        <v>-8.1593E-6</v>
      </c>
      <c r="J508" s="154">
        <v>-3.3560000000000001E-7</v>
      </c>
      <c r="K508" s="154">
        <v>3.5474999999999998E-4</v>
      </c>
      <c r="L508" s="154">
        <v>1.8836000000000001E-5</v>
      </c>
      <c r="M508" s="155">
        <v>3.04</v>
      </c>
      <c r="N508" s="21">
        <v>0</v>
      </c>
      <c r="O508" s="21">
        <v>0</v>
      </c>
      <c r="P508" s="21">
        <v>0</v>
      </c>
      <c r="Q508" s="21">
        <v>1</v>
      </c>
      <c r="R508" s="21">
        <v>3.5474999999999999E-6</v>
      </c>
      <c r="S508" s="21">
        <v>1.8839999999999999E-7</v>
      </c>
      <c r="T508" s="21">
        <v>3</v>
      </c>
      <c r="U508" s="21">
        <v>0</v>
      </c>
      <c r="V508" s="21">
        <v>0</v>
      </c>
      <c r="W508" s="156" t="s">
        <v>1013</v>
      </c>
      <c r="X508" s="21" t="s">
        <v>979</v>
      </c>
      <c r="Y508" s="21" t="s">
        <v>263</v>
      </c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</row>
    <row r="509" spans="1:41" ht="14.25" customHeight="1">
      <c r="A509" s="21" t="s">
        <v>1012</v>
      </c>
      <c r="B509" s="21" t="s">
        <v>259</v>
      </c>
      <c r="C509" s="21">
        <v>0</v>
      </c>
      <c r="D509" s="21">
        <v>200</v>
      </c>
      <c r="E509" s="21">
        <v>976</v>
      </c>
      <c r="F509" s="21" t="s">
        <v>260</v>
      </c>
      <c r="G509" s="154">
        <v>3.4683000000000001E-4</v>
      </c>
      <c r="H509" s="154">
        <v>1.8907E-5</v>
      </c>
      <c r="I509" s="154">
        <v>-8.1593E-6</v>
      </c>
      <c r="J509" s="154">
        <v>-3.3560000000000001E-7</v>
      </c>
      <c r="K509" s="154">
        <v>3.5499000000000001E-4</v>
      </c>
      <c r="L509" s="154">
        <v>1.9242E-5</v>
      </c>
      <c r="M509" s="155">
        <v>3.1</v>
      </c>
      <c r="N509" s="21">
        <v>0</v>
      </c>
      <c r="O509" s="21">
        <v>0</v>
      </c>
      <c r="P509" s="21">
        <v>0</v>
      </c>
      <c r="Q509" s="21">
        <v>1</v>
      </c>
      <c r="R509" s="21">
        <v>3.5499000000000001E-6</v>
      </c>
      <c r="S509" s="21">
        <v>1.924E-7</v>
      </c>
      <c r="T509" s="21">
        <v>3</v>
      </c>
      <c r="U509" s="21">
        <v>0</v>
      </c>
      <c r="V509" s="21">
        <v>0</v>
      </c>
      <c r="W509" s="156" t="s">
        <v>1014</v>
      </c>
      <c r="X509" s="21" t="s">
        <v>979</v>
      </c>
      <c r="Y509" s="21" t="s">
        <v>263</v>
      </c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</row>
    <row r="510" spans="1:41" ht="14.25" customHeight="1">
      <c r="A510" s="21" t="s">
        <v>1015</v>
      </c>
      <c r="B510" s="21" t="s">
        <v>259</v>
      </c>
      <c r="C510" s="21">
        <v>0</v>
      </c>
      <c r="D510" s="21">
        <v>200</v>
      </c>
      <c r="E510" s="21">
        <v>976</v>
      </c>
      <c r="F510" s="21" t="s">
        <v>260</v>
      </c>
      <c r="G510" s="154">
        <v>1.9215000000000001E-4</v>
      </c>
      <c r="H510" s="154">
        <v>8.1035999999999998E-6</v>
      </c>
      <c r="I510" s="154">
        <v>-8.1593E-6</v>
      </c>
      <c r="J510" s="154">
        <v>-3.3560000000000001E-7</v>
      </c>
      <c r="K510" s="154">
        <v>2.0031000000000001E-4</v>
      </c>
      <c r="L510" s="154">
        <v>8.4391000000000002E-6</v>
      </c>
      <c r="M510" s="155">
        <v>2.41</v>
      </c>
      <c r="N510" s="21">
        <v>0</v>
      </c>
      <c r="O510" s="21">
        <v>0</v>
      </c>
      <c r="P510" s="21">
        <v>0</v>
      </c>
      <c r="Q510" s="21">
        <v>1</v>
      </c>
      <c r="R510" s="21">
        <v>2.0030999999999999E-6</v>
      </c>
      <c r="S510" s="21">
        <v>8.4400000000000001E-8</v>
      </c>
      <c r="T510" s="21">
        <v>2</v>
      </c>
      <c r="U510" s="21">
        <v>0</v>
      </c>
      <c r="V510" s="21">
        <v>0</v>
      </c>
      <c r="W510" s="156" t="s">
        <v>1016</v>
      </c>
      <c r="X510" s="21" t="s">
        <v>979</v>
      </c>
      <c r="Y510" s="21" t="s">
        <v>263</v>
      </c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</row>
    <row r="511" spans="1:41" ht="14.25" customHeight="1">
      <c r="A511" s="21" t="s">
        <v>1015</v>
      </c>
      <c r="B511" s="21" t="s">
        <v>259</v>
      </c>
      <c r="C511" s="21">
        <v>0</v>
      </c>
      <c r="D511" s="21">
        <v>200</v>
      </c>
      <c r="E511" s="21">
        <v>976</v>
      </c>
      <c r="F511" s="21" t="s">
        <v>260</v>
      </c>
      <c r="G511" s="154">
        <v>1.9212999999999999E-4</v>
      </c>
      <c r="H511" s="154">
        <v>8.1559999999999995E-6</v>
      </c>
      <c r="I511" s="154">
        <v>-8.1593E-6</v>
      </c>
      <c r="J511" s="154">
        <v>-3.3560000000000001E-7</v>
      </c>
      <c r="K511" s="154">
        <v>2.0028999999999999E-4</v>
      </c>
      <c r="L511" s="154">
        <v>8.4916000000000001E-6</v>
      </c>
      <c r="M511" s="155">
        <v>2.4300000000000002</v>
      </c>
      <c r="N511" s="21">
        <v>0</v>
      </c>
      <c r="O511" s="21">
        <v>0</v>
      </c>
      <c r="P511" s="21">
        <v>0</v>
      </c>
      <c r="Q511" s="21">
        <v>1</v>
      </c>
      <c r="R511" s="21">
        <v>2.0028999999999999E-6</v>
      </c>
      <c r="S511" s="21">
        <v>8.4899999999999999E-8</v>
      </c>
      <c r="T511" s="21">
        <v>2</v>
      </c>
      <c r="U511" s="21">
        <v>0</v>
      </c>
      <c r="V511" s="21">
        <v>0</v>
      </c>
      <c r="W511" s="156" t="s">
        <v>1017</v>
      </c>
      <c r="X511" s="21" t="s">
        <v>979</v>
      </c>
      <c r="Y511" s="21" t="s">
        <v>263</v>
      </c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</row>
    <row r="512" spans="1:41" ht="14.25" customHeight="1">
      <c r="A512" s="21" t="s">
        <v>1018</v>
      </c>
      <c r="B512" s="21" t="s">
        <v>259</v>
      </c>
      <c r="C512" s="21">
        <v>0</v>
      </c>
      <c r="D512" s="21">
        <v>200</v>
      </c>
      <c r="E512" s="21">
        <v>976</v>
      </c>
      <c r="F512" s="21" t="s">
        <v>260</v>
      </c>
      <c r="G512" s="154">
        <v>1.3442E-4</v>
      </c>
      <c r="H512" s="154">
        <v>5.7401000000000003E-6</v>
      </c>
      <c r="I512" s="154">
        <v>-8.1593E-6</v>
      </c>
      <c r="J512" s="154">
        <v>-3.3560000000000001E-7</v>
      </c>
      <c r="K512" s="154">
        <v>1.4258000000000001E-4</v>
      </c>
      <c r="L512" s="154">
        <v>6.0755999999999999E-6</v>
      </c>
      <c r="M512" s="155">
        <v>2.44</v>
      </c>
      <c r="N512" s="21">
        <v>0</v>
      </c>
      <c r="O512" s="21">
        <v>0</v>
      </c>
      <c r="P512" s="21">
        <v>0</v>
      </c>
      <c r="Q512" s="21">
        <v>1</v>
      </c>
      <c r="R512" s="21">
        <v>1.4258E-6</v>
      </c>
      <c r="S512" s="21">
        <v>6.0800000000000002E-8</v>
      </c>
      <c r="T512" s="21">
        <v>2</v>
      </c>
      <c r="U512" s="21">
        <v>0</v>
      </c>
      <c r="V512" s="21">
        <v>0</v>
      </c>
      <c r="W512" s="156" t="s">
        <v>1019</v>
      </c>
      <c r="X512" s="21" t="s">
        <v>979</v>
      </c>
      <c r="Y512" s="21" t="s">
        <v>263</v>
      </c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</row>
    <row r="513" spans="1:41" ht="14.25" customHeight="1">
      <c r="A513" s="21" t="s">
        <v>1018</v>
      </c>
      <c r="B513" s="21" t="s">
        <v>259</v>
      </c>
      <c r="C513" s="21">
        <v>0</v>
      </c>
      <c r="D513" s="21">
        <v>200</v>
      </c>
      <c r="E513" s="21">
        <v>976</v>
      </c>
      <c r="F513" s="21" t="s">
        <v>260</v>
      </c>
      <c r="G513" s="154">
        <v>1.3448999999999999E-4</v>
      </c>
      <c r="H513" s="154">
        <v>5.7872000000000003E-6</v>
      </c>
      <c r="I513" s="154">
        <v>-8.1593E-6</v>
      </c>
      <c r="J513" s="154">
        <v>-3.3560000000000001E-7</v>
      </c>
      <c r="K513" s="154">
        <v>1.4264E-4</v>
      </c>
      <c r="L513" s="154">
        <v>6.1226999999999998E-6</v>
      </c>
      <c r="M513" s="155">
        <v>2.46</v>
      </c>
      <c r="N513" s="21">
        <v>0</v>
      </c>
      <c r="O513" s="21">
        <v>0</v>
      </c>
      <c r="P513" s="21">
        <v>0</v>
      </c>
      <c r="Q513" s="21">
        <v>1</v>
      </c>
      <c r="R513" s="21">
        <v>1.4264E-6</v>
      </c>
      <c r="S513" s="21">
        <v>6.1200000000000005E-8</v>
      </c>
      <c r="T513" s="21">
        <v>2</v>
      </c>
      <c r="U513" s="21">
        <v>0</v>
      </c>
      <c r="V513" s="21">
        <v>0</v>
      </c>
      <c r="W513" s="156" t="s">
        <v>1020</v>
      </c>
      <c r="X513" s="21" t="s">
        <v>979</v>
      </c>
      <c r="Y513" s="21" t="s">
        <v>263</v>
      </c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</row>
    <row r="514" spans="1:41" ht="14.25" customHeight="1">
      <c r="A514" s="21" t="s">
        <v>1021</v>
      </c>
      <c r="B514" s="21" t="s">
        <v>259</v>
      </c>
      <c r="C514" s="21">
        <v>0</v>
      </c>
      <c r="D514" s="21">
        <v>200</v>
      </c>
      <c r="E514" s="21">
        <v>976</v>
      </c>
      <c r="F514" s="21" t="s">
        <v>260</v>
      </c>
      <c r="G514" s="154">
        <v>1.4725E-4</v>
      </c>
      <c r="H514" s="154">
        <v>6.3183000000000001E-6</v>
      </c>
      <c r="I514" s="154">
        <v>-8.1593E-6</v>
      </c>
      <c r="J514" s="154">
        <v>-3.3560000000000001E-7</v>
      </c>
      <c r="K514" s="154">
        <v>1.5541E-4</v>
      </c>
      <c r="L514" s="154">
        <v>6.6538999999999999E-6</v>
      </c>
      <c r="M514" s="155">
        <v>2.4500000000000002</v>
      </c>
      <c r="N514" s="21">
        <v>0</v>
      </c>
      <c r="O514" s="21">
        <v>0</v>
      </c>
      <c r="P514" s="21">
        <v>0</v>
      </c>
      <c r="Q514" s="21">
        <v>1</v>
      </c>
      <c r="R514" s="21">
        <v>1.5541000000000001E-6</v>
      </c>
      <c r="S514" s="21">
        <v>6.6500000000000007E-8</v>
      </c>
      <c r="T514" s="21">
        <v>2</v>
      </c>
      <c r="U514" s="21">
        <v>0</v>
      </c>
      <c r="V514" s="21">
        <v>0</v>
      </c>
      <c r="W514" s="156" t="s">
        <v>1022</v>
      </c>
      <c r="X514" s="21" t="s">
        <v>979</v>
      </c>
      <c r="Y514" s="21" t="s">
        <v>263</v>
      </c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</row>
    <row r="515" spans="1:41" ht="14.25" customHeight="1">
      <c r="A515" s="21" t="s">
        <v>1021</v>
      </c>
      <c r="B515" s="21" t="s">
        <v>259</v>
      </c>
      <c r="C515" s="21">
        <v>0</v>
      </c>
      <c r="D515" s="21">
        <v>200</v>
      </c>
      <c r="E515" s="21">
        <v>976</v>
      </c>
      <c r="F515" s="21" t="s">
        <v>260</v>
      </c>
      <c r="G515" s="154">
        <v>1.4728000000000001E-4</v>
      </c>
      <c r="H515" s="154">
        <v>6.3813000000000002E-6</v>
      </c>
      <c r="I515" s="154">
        <v>-8.1593E-6</v>
      </c>
      <c r="J515" s="154">
        <v>-3.3560000000000001E-7</v>
      </c>
      <c r="K515" s="154">
        <v>1.5543999999999999E-4</v>
      </c>
      <c r="L515" s="154">
        <v>6.7169E-6</v>
      </c>
      <c r="M515" s="155">
        <v>2.4700000000000002</v>
      </c>
      <c r="N515" s="21">
        <v>0</v>
      </c>
      <c r="O515" s="21">
        <v>0</v>
      </c>
      <c r="P515" s="21">
        <v>0</v>
      </c>
      <c r="Q515" s="21">
        <v>1</v>
      </c>
      <c r="R515" s="21">
        <v>1.5544000000000001E-6</v>
      </c>
      <c r="S515" s="21">
        <v>6.7200000000000006E-8</v>
      </c>
      <c r="T515" s="21">
        <v>2</v>
      </c>
      <c r="U515" s="21">
        <v>0</v>
      </c>
      <c r="V515" s="21">
        <v>0</v>
      </c>
      <c r="W515" s="156" t="s">
        <v>1023</v>
      </c>
      <c r="X515" s="21" t="s">
        <v>979</v>
      </c>
      <c r="Y515" s="21" t="s">
        <v>263</v>
      </c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</row>
    <row r="516" spans="1:41" ht="14.25" customHeight="1">
      <c r="A516" s="21" t="s">
        <v>1024</v>
      </c>
      <c r="B516" s="21" t="s">
        <v>259</v>
      </c>
      <c r="C516" s="21">
        <v>0</v>
      </c>
      <c r="D516" s="21">
        <v>200</v>
      </c>
      <c r="E516" s="21">
        <v>976</v>
      </c>
      <c r="F516" s="21" t="s">
        <v>260</v>
      </c>
      <c r="G516" s="154">
        <v>5.8598999999999999E-4</v>
      </c>
      <c r="H516" s="154">
        <v>2.4604999999999999E-5</v>
      </c>
      <c r="I516" s="154">
        <v>-8.1593E-6</v>
      </c>
      <c r="J516" s="154">
        <v>-3.3560000000000001E-7</v>
      </c>
      <c r="K516" s="154">
        <v>5.9414999999999999E-4</v>
      </c>
      <c r="L516" s="154">
        <v>2.4939999999999998E-5</v>
      </c>
      <c r="M516" s="155">
        <v>2.4</v>
      </c>
      <c r="N516" s="21">
        <v>0</v>
      </c>
      <c r="O516" s="21">
        <v>0</v>
      </c>
      <c r="P516" s="21">
        <v>0</v>
      </c>
      <c r="Q516" s="21">
        <v>1</v>
      </c>
      <c r="R516" s="21">
        <v>5.9414999999999998E-6</v>
      </c>
      <c r="S516" s="21">
        <v>2.494E-7</v>
      </c>
      <c r="T516" s="21">
        <v>3</v>
      </c>
      <c r="U516" s="21">
        <v>0</v>
      </c>
      <c r="V516" s="21">
        <v>0</v>
      </c>
      <c r="W516" s="156" t="s">
        <v>1025</v>
      </c>
      <c r="X516" s="21" t="s">
        <v>979</v>
      </c>
      <c r="Y516" s="21" t="s">
        <v>263</v>
      </c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</row>
    <row r="517" spans="1:41" ht="14.25" customHeight="1">
      <c r="A517" s="21" t="s">
        <v>1024</v>
      </c>
      <c r="B517" s="21" t="s">
        <v>259</v>
      </c>
      <c r="C517" s="21">
        <v>0</v>
      </c>
      <c r="D517" s="21">
        <v>200</v>
      </c>
      <c r="E517" s="21">
        <v>976</v>
      </c>
      <c r="F517" s="21" t="s">
        <v>260</v>
      </c>
      <c r="G517" s="154">
        <v>5.8566E-4</v>
      </c>
      <c r="H517" s="154">
        <v>2.4474999999999999E-5</v>
      </c>
      <c r="I517" s="154">
        <v>-8.1593E-6</v>
      </c>
      <c r="J517" s="154">
        <v>-3.3560000000000001E-7</v>
      </c>
      <c r="K517" s="154">
        <v>5.9382E-4</v>
      </c>
      <c r="L517" s="154">
        <v>2.4810000000000001E-5</v>
      </c>
      <c r="M517" s="155">
        <v>2.39</v>
      </c>
      <c r="N517" s="21">
        <v>0</v>
      </c>
      <c r="O517" s="21">
        <v>0</v>
      </c>
      <c r="P517" s="21">
        <v>0</v>
      </c>
      <c r="Q517" s="21">
        <v>1</v>
      </c>
      <c r="R517" s="21">
        <v>5.9382000000000002E-6</v>
      </c>
      <c r="S517" s="21">
        <v>2.481E-7</v>
      </c>
      <c r="T517" s="21">
        <v>3</v>
      </c>
      <c r="U517" s="21">
        <v>0</v>
      </c>
      <c r="V517" s="21">
        <v>0</v>
      </c>
      <c r="W517" s="156" t="s">
        <v>1026</v>
      </c>
      <c r="X517" s="21" t="s">
        <v>979</v>
      </c>
      <c r="Y517" s="21" t="s">
        <v>263</v>
      </c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</row>
    <row r="518" spans="1:41" ht="14.25" customHeight="1">
      <c r="A518" s="21" t="s">
        <v>1027</v>
      </c>
      <c r="B518" s="21" t="s">
        <v>259</v>
      </c>
      <c r="C518" s="21">
        <v>0</v>
      </c>
      <c r="D518" s="21">
        <v>200</v>
      </c>
      <c r="E518" s="21">
        <v>976</v>
      </c>
      <c r="F518" s="21" t="s">
        <v>260</v>
      </c>
      <c r="G518" s="154">
        <v>6.2843000000000003E-4</v>
      </c>
      <c r="H518" s="154">
        <v>2.5242999999999999E-5</v>
      </c>
      <c r="I518" s="154">
        <v>-8.1593E-6</v>
      </c>
      <c r="J518" s="154">
        <v>-3.3560000000000001E-7</v>
      </c>
      <c r="K518" s="154">
        <v>6.3659000000000003E-4</v>
      </c>
      <c r="L518" s="154">
        <v>2.5579E-5</v>
      </c>
      <c r="M518" s="155">
        <v>2.2999999999999998</v>
      </c>
      <c r="N518" s="21">
        <v>0</v>
      </c>
      <c r="O518" s="21">
        <v>0</v>
      </c>
      <c r="P518" s="21">
        <v>0</v>
      </c>
      <c r="Q518" s="21">
        <v>1</v>
      </c>
      <c r="R518" s="21">
        <v>6.3659000000000003E-6</v>
      </c>
      <c r="S518" s="21">
        <v>2.558E-7</v>
      </c>
      <c r="T518" s="21">
        <v>3</v>
      </c>
      <c r="U518" s="21">
        <v>0</v>
      </c>
      <c r="V518" s="21">
        <v>0</v>
      </c>
      <c r="W518" s="156" t="s">
        <v>1028</v>
      </c>
      <c r="X518" s="21" t="s">
        <v>979</v>
      </c>
      <c r="Y518" s="21" t="s">
        <v>263</v>
      </c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</row>
    <row r="519" spans="1:41" ht="14.25" customHeight="1">
      <c r="A519" s="21" t="s">
        <v>1027</v>
      </c>
      <c r="B519" s="21" t="s">
        <v>259</v>
      </c>
      <c r="C519" s="21">
        <v>0</v>
      </c>
      <c r="D519" s="21">
        <v>200</v>
      </c>
      <c r="E519" s="21">
        <v>976</v>
      </c>
      <c r="F519" s="21" t="s">
        <v>260</v>
      </c>
      <c r="G519" s="154">
        <v>6.2841999999999998E-4</v>
      </c>
      <c r="H519" s="154">
        <v>2.5355999999999999E-5</v>
      </c>
      <c r="I519" s="154">
        <v>-8.1593E-6</v>
      </c>
      <c r="J519" s="154">
        <v>-3.3560000000000001E-7</v>
      </c>
      <c r="K519" s="154">
        <v>6.3657999999999998E-4</v>
      </c>
      <c r="L519" s="154">
        <v>2.5692000000000001E-5</v>
      </c>
      <c r="M519" s="155">
        <v>2.31</v>
      </c>
      <c r="N519" s="21">
        <v>0</v>
      </c>
      <c r="O519" s="21">
        <v>0</v>
      </c>
      <c r="P519" s="21">
        <v>0</v>
      </c>
      <c r="Q519" s="21">
        <v>1</v>
      </c>
      <c r="R519" s="21">
        <v>6.3658000000000001E-6</v>
      </c>
      <c r="S519" s="21">
        <v>2.5689999999999998E-7</v>
      </c>
      <c r="T519" s="21">
        <v>3</v>
      </c>
      <c r="U519" s="21">
        <v>0</v>
      </c>
      <c r="V519" s="21">
        <v>0</v>
      </c>
      <c r="W519" s="156" t="s">
        <v>1029</v>
      </c>
      <c r="X519" s="21" t="s">
        <v>979</v>
      </c>
      <c r="Y519" s="21" t="s">
        <v>263</v>
      </c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</row>
    <row r="520" spans="1:41" ht="14.25" customHeight="1">
      <c r="A520" s="21" t="s">
        <v>1030</v>
      </c>
      <c r="B520" s="21" t="s">
        <v>259</v>
      </c>
      <c r="C520" s="21">
        <v>0</v>
      </c>
      <c r="D520" s="21">
        <v>200</v>
      </c>
      <c r="E520" s="21">
        <v>976</v>
      </c>
      <c r="F520" s="21" t="s">
        <v>260</v>
      </c>
      <c r="G520" s="154">
        <v>2.1836E-3</v>
      </c>
      <c r="H520" s="154">
        <v>9.0199999999999997E-5</v>
      </c>
      <c r="I520" s="154">
        <v>-8.1593E-6</v>
      </c>
      <c r="J520" s="154">
        <v>-3.3560000000000001E-7</v>
      </c>
      <c r="K520" s="154">
        <v>2.1917E-3</v>
      </c>
      <c r="L520" s="154">
        <v>9.0500000000000004E-5</v>
      </c>
      <c r="M520" s="155">
        <v>2.36</v>
      </c>
      <c r="N520" s="21">
        <v>0</v>
      </c>
      <c r="O520" s="21">
        <v>0</v>
      </c>
      <c r="P520" s="21">
        <v>0</v>
      </c>
      <c r="Q520" s="21">
        <v>1</v>
      </c>
      <c r="R520" s="21">
        <v>2.1917E-5</v>
      </c>
      <c r="S520" s="21">
        <v>9.0490000000000001E-7</v>
      </c>
      <c r="T520" s="21">
        <v>3</v>
      </c>
      <c r="U520" s="21">
        <v>0</v>
      </c>
      <c r="V520" s="21">
        <v>0</v>
      </c>
      <c r="W520" s="156" t="s">
        <v>1031</v>
      </c>
      <c r="X520" s="21" t="s">
        <v>979</v>
      </c>
      <c r="Y520" s="21" t="s">
        <v>263</v>
      </c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</row>
    <row r="521" spans="1:41" ht="14.25" customHeight="1">
      <c r="A521" s="21" t="s">
        <v>1030</v>
      </c>
      <c r="B521" s="21" t="s">
        <v>259</v>
      </c>
      <c r="C521" s="21">
        <v>0</v>
      </c>
      <c r="D521" s="21">
        <v>200</v>
      </c>
      <c r="E521" s="21">
        <v>976</v>
      </c>
      <c r="F521" s="21" t="s">
        <v>260</v>
      </c>
      <c r="G521" s="154">
        <v>2.1830999999999999E-3</v>
      </c>
      <c r="H521" s="154">
        <v>9.0000000000000006E-5</v>
      </c>
      <c r="I521" s="154">
        <v>-8.1593E-6</v>
      </c>
      <c r="J521" s="154">
        <v>-3.3560000000000001E-7</v>
      </c>
      <c r="K521" s="154">
        <v>2.1913000000000002E-3</v>
      </c>
      <c r="L521" s="154">
        <v>9.0400000000000002E-5</v>
      </c>
      <c r="M521" s="155">
        <v>2.36</v>
      </c>
      <c r="N521" s="21">
        <v>0</v>
      </c>
      <c r="O521" s="21">
        <v>0</v>
      </c>
      <c r="P521" s="21">
        <v>0</v>
      </c>
      <c r="Q521" s="21">
        <v>1</v>
      </c>
      <c r="R521" s="21">
        <v>2.1912999999999998E-5</v>
      </c>
      <c r="S521" s="21">
        <v>9.0380000000000003E-7</v>
      </c>
      <c r="T521" s="21">
        <v>3</v>
      </c>
      <c r="U521" s="21">
        <v>0</v>
      </c>
      <c r="V521" s="21">
        <v>0</v>
      </c>
      <c r="W521" s="156" t="s">
        <v>1032</v>
      </c>
      <c r="X521" s="21" t="s">
        <v>979</v>
      </c>
      <c r="Y521" s="21" t="s">
        <v>263</v>
      </c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</row>
    <row r="522" spans="1:41" ht="14.25" customHeight="1">
      <c r="A522" s="21" t="s">
        <v>1033</v>
      </c>
      <c r="B522" s="21" t="s">
        <v>259</v>
      </c>
      <c r="C522" s="21">
        <v>0</v>
      </c>
      <c r="D522" s="21">
        <v>200</v>
      </c>
      <c r="E522" s="21">
        <v>976</v>
      </c>
      <c r="F522" s="21" t="s">
        <v>260</v>
      </c>
      <c r="G522" s="154">
        <v>9.3245999999999997E-4</v>
      </c>
      <c r="H522" s="154">
        <v>3.9824999999999999E-5</v>
      </c>
      <c r="I522" s="154">
        <v>-8.1593E-6</v>
      </c>
      <c r="J522" s="154">
        <v>-3.3560000000000001E-7</v>
      </c>
      <c r="K522" s="154">
        <v>9.4061999999999998E-4</v>
      </c>
      <c r="L522" s="154">
        <v>4.0160000000000002E-5</v>
      </c>
      <c r="M522" s="155">
        <v>2.44</v>
      </c>
      <c r="N522" s="21">
        <v>0</v>
      </c>
      <c r="O522" s="21">
        <v>0</v>
      </c>
      <c r="P522" s="21">
        <v>0</v>
      </c>
      <c r="Q522" s="21">
        <v>1</v>
      </c>
      <c r="R522" s="21">
        <v>9.4061999999999998E-6</v>
      </c>
      <c r="S522" s="21">
        <v>4.016E-7</v>
      </c>
      <c r="T522" s="21">
        <v>3</v>
      </c>
      <c r="U522" s="21">
        <v>0</v>
      </c>
      <c r="V522" s="21">
        <v>0</v>
      </c>
      <c r="W522" s="156" t="s">
        <v>1034</v>
      </c>
      <c r="X522" s="21" t="s">
        <v>979</v>
      </c>
      <c r="Y522" s="21" t="s">
        <v>263</v>
      </c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</row>
    <row r="523" spans="1:41" ht="14.25" customHeight="1">
      <c r="A523" s="21" t="s">
        <v>1033</v>
      </c>
      <c r="B523" s="21" t="s">
        <v>259</v>
      </c>
      <c r="C523" s="21">
        <v>0</v>
      </c>
      <c r="D523" s="21">
        <v>200</v>
      </c>
      <c r="E523" s="21">
        <v>976</v>
      </c>
      <c r="F523" s="21" t="s">
        <v>260</v>
      </c>
      <c r="G523" s="154">
        <v>9.3269000000000002E-4</v>
      </c>
      <c r="H523" s="154">
        <v>3.9728999999999999E-5</v>
      </c>
      <c r="I523" s="154">
        <v>-8.1593E-6</v>
      </c>
      <c r="J523" s="154">
        <v>-3.3560000000000001E-7</v>
      </c>
      <c r="K523" s="154">
        <v>9.4085000000000002E-4</v>
      </c>
      <c r="L523" s="154">
        <v>4.0064999999999997E-5</v>
      </c>
      <c r="M523" s="155">
        <v>2.44</v>
      </c>
      <c r="N523" s="21">
        <v>0</v>
      </c>
      <c r="O523" s="21">
        <v>0</v>
      </c>
      <c r="P523" s="21">
        <v>0</v>
      </c>
      <c r="Q523" s="21">
        <v>1</v>
      </c>
      <c r="R523" s="21">
        <v>9.4084999999999998E-6</v>
      </c>
      <c r="S523" s="21">
        <v>4.0059999999999997E-7</v>
      </c>
      <c r="T523" s="21">
        <v>3</v>
      </c>
      <c r="U523" s="21">
        <v>0</v>
      </c>
      <c r="V523" s="21">
        <v>0</v>
      </c>
      <c r="W523" s="156" t="s">
        <v>1035</v>
      </c>
      <c r="X523" s="21" t="s">
        <v>979</v>
      </c>
      <c r="Y523" s="21" t="s">
        <v>263</v>
      </c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</row>
    <row r="524" spans="1:41" ht="14.25" customHeight="1">
      <c r="A524" s="21" t="s">
        <v>1036</v>
      </c>
      <c r="B524" s="21" t="s">
        <v>259</v>
      </c>
      <c r="C524" s="21">
        <v>0</v>
      </c>
      <c r="D524" s="21">
        <v>200</v>
      </c>
      <c r="E524" s="21">
        <v>976</v>
      </c>
      <c r="F524" s="21" t="s">
        <v>260</v>
      </c>
      <c r="G524" s="154">
        <v>3.5862999999999997E-4</v>
      </c>
      <c r="H524" s="154">
        <v>1.5920999999999999E-5</v>
      </c>
      <c r="I524" s="154">
        <v>-8.1593E-6</v>
      </c>
      <c r="J524" s="154">
        <v>-3.3560000000000001E-7</v>
      </c>
      <c r="K524" s="154">
        <v>3.6678999999999998E-4</v>
      </c>
      <c r="L524" s="154">
        <v>1.6256000000000002E-5</v>
      </c>
      <c r="M524" s="155">
        <v>2.54</v>
      </c>
      <c r="N524" s="21">
        <v>0</v>
      </c>
      <c r="O524" s="21">
        <v>0</v>
      </c>
      <c r="P524" s="21">
        <v>0</v>
      </c>
      <c r="Q524" s="21">
        <v>1</v>
      </c>
      <c r="R524" s="21">
        <v>3.6679000000000001E-6</v>
      </c>
      <c r="S524" s="21">
        <v>1.6259999999999999E-7</v>
      </c>
      <c r="T524" s="21">
        <v>3</v>
      </c>
      <c r="U524" s="21">
        <v>0</v>
      </c>
      <c r="V524" s="21">
        <v>0</v>
      </c>
      <c r="W524" s="156" t="s">
        <v>1037</v>
      </c>
      <c r="X524" s="21" t="s">
        <v>979</v>
      </c>
      <c r="Y524" s="21" t="s">
        <v>263</v>
      </c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</row>
    <row r="525" spans="1:41" ht="14.25" customHeight="1">
      <c r="A525" s="21" t="s">
        <v>1036</v>
      </c>
      <c r="B525" s="21" t="s">
        <v>259</v>
      </c>
      <c r="C525" s="21">
        <v>0</v>
      </c>
      <c r="D525" s="21">
        <v>200</v>
      </c>
      <c r="E525" s="21">
        <v>976</v>
      </c>
      <c r="F525" s="21" t="s">
        <v>260</v>
      </c>
      <c r="G525" s="154">
        <v>3.5829999999999998E-4</v>
      </c>
      <c r="H525" s="154">
        <v>1.5821E-5</v>
      </c>
      <c r="I525" s="154">
        <v>-8.1593E-6</v>
      </c>
      <c r="J525" s="154">
        <v>-3.3560000000000001E-7</v>
      </c>
      <c r="K525" s="154">
        <v>3.6645999999999998E-4</v>
      </c>
      <c r="L525" s="154">
        <v>1.6155999999999999E-5</v>
      </c>
      <c r="M525" s="155">
        <v>2.52</v>
      </c>
      <c r="N525" s="21">
        <v>0</v>
      </c>
      <c r="O525" s="21">
        <v>0</v>
      </c>
      <c r="P525" s="21">
        <v>0</v>
      </c>
      <c r="Q525" s="21">
        <v>1</v>
      </c>
      <c r="R525" s="21">
        <v>3.6646E-6</v>
      </c>
      <c r="S525" s="21">
        <v>1.6159999999999999E-7</v>
      </c>
      <c r="T525" s="21">
        <v>3</v>
      </c>
      <c r="U525" s="21">
        <v>0</v>
      </c>
      <c r="V525" s="21">
        <v>0</v>
      </c>
      <c r="W525" s="156" t="s">
        <v>1038</v>
      </c>
      <c r="X525" s="21" t="s">
        <v>979</v>
      </c>
      <c r="Y525" s="21" t="s">
        <v>263</v>
      </c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</row>
    <row r="526" spans="1:41" ht="14.25" customHeight="1">
      <c r="A526" s="21" t="s">
        <v>1039</v>
      </c>
      <c r="B526" s="21" t="s">
        <v>259</v>
      </c>
      <c r="C526" s="21">
        <v>0</v>
      </c>
      <c r="D526" s="21">
        <v>200</v>
      </c>
      <c r="E526" s="21">
        <v>976</v>
      </c>
      <c r="F526" s="21" t="s">
        <v>260</v>
      </c>
      <c r="G526" s="154">
        <v>3.2323999999999997E-4</v>
      </c>
      <c r="H526" s="154">
        <v>1.4531E-5</v>
      </c>
      <c r="I526" s="154">
        <v>-8.1593E-6</v>
      </c>
      <c r="J526" s="154">
        <v>-3.3560000000000001E-7</v>
      </c>
      <c r="K526" s="154">
        <v>3.3139999999999998E-4</v>
      </c>
      <c r="L526" s="154">
        <v>1.4867E-5</v>
      </c>
      <c r="M526" s="155">
        <v>2.57</v>
      </c>
      <c r="N526" s="21">
        <v>0</v>
      </c>
      <c r="O526" s="21">
        <v>0</v>
      </c>
      <c r="P526" s="21">
        <v>0</v>
      </c>
      <c r="Q526" s="21">
        <v>1</v>
      </c>
      <c r="R526" s="21">
        <v>3.3139999999999999E-6</v>
      </c>
      <c r="S526" s="21">
        <v>1.487E-7</v>
      </c>
      <c r="T526" s="21">
        <v>3</v>
      </c>
      <c r="U526" s="21">
        <v>0</v>
      </c>
      <c r="V526" s="21">
        <v>0</v>
      </c>
      <c r="W526" s="156" t="s">
        <v>1040</v>
      </c>
      <c r="X526" s="21" t="s">
        <v>979</v>
      </c>
      <c r="Y526" s="21" t="s">
        <v>263</v>
      </c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</row>
    <row r="527" spans="1:41" ht="14.25" customHeight="1">
      <c r="A527" s="21" t="s">
        <v>1039</v>
      </c>
      <c r="B527" s="21" t="s">
        <v>259</v>
      </c>
      <c r="C527" s="21">
        <v>0</v>
      </c>
      <c r="D527" s="21">
        <v>200</v>
      </c>
      <c r="E527" s="21">
        <v>976</v>
      </c>
      <c r="F527" s="21" t="s">
        <v>260</v>
      </c>
      <c r="G527" s="154">
        <v>3.2327000000000001E-4</v>
      </c>
      <c r="H527" s="154">
        <v>1.4574E-5</v>
      </c>
      <c r="I527" s="154">
        <v>-8.1593E-6</v>
      </c>
      <c r="J527" s="154">
        <v>-3.3560000000000001E-7</v>
      </c>
      <c r="K527" s="154">
        <v>3.3143000000000002E-4</v>
      </c>
      <c r="L527" s="154">
        <v>1.491E-5</v>
      </c>
      <c r="M527" s="155">
        <v>2.58</v>
      </c>
      <c r="N527" s="21">
        <v>0</v>
      </c>
      <c r="O527" s="21">
        <v>0</v>
      </c>
      <c r="P527" s="21">
        <v>0</v>
      </c>
      <c r="Q527" s="21">
        <v>1</v>
      </c>
      <c r="R527" s="21">
        <v>3.3143000000000002E-6</v>
      </c>
      <c r="S527" s="21">
        <v>1.4910000000000001E-7</v>
      </c>
      <c r="T527" s="21">
        <v>3</v>
      </c>
      <c r="U527" s="21">
        <v>0</v>
      </c>
      <c r="V527" s="21">
        <v>0</v>
      </c>
      <c r="W527" s="156" t="s">
        <v>1041</v>
      </c>
      <c r="X527" s="21" t="s">
        <v>979</v>
      </c>
      <c r="Y527" s="21" t="s">
        <v>263</v>
      </c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</row>
    <row r="528" spans="1:41" ht="14.25" customHeight="1">
      <c r="A528" s="21" t="s">
        <v>1042</v>
      </c>
      <c r="B528" s="21" t="s">
        <v>259</v>
      </c>
      <c r="C528" s="21">
        <v>0</v>
      </c>
      <c r="D528" s="21">
        <v>200</v>
      </c>
      <c r="E528" s="21">
        <v>976</v>
      </c>
      <c r="F528" s="21" t="s">
        <v>260</v>
      </c>
      <c r="G528" s="154">
        <v>8.7830000000000004E-4</v>
      </c>
      <c r="H528" s="154">
        <v>3.6573999999999999E-5</v>
      </c>
      <c r="I528" s="154">
        <v>-8.1593E-6</v>
      </c>
      <c r="J528" s="154">
        <v>-3.3560000000000001E-7</v>
      </c>
      <c r="K528" s="154">
        <v>8.8645E-4</v>
      </c>
      <c r="L528" s="154">
        <v>3.6909999999999997E-5</v>
      </c>
      <c r="M528" s="155">
        <v>2.38</v>
      </c>
      <c r="N528" s="21">
        <v>0</v>
      </c>
      <c r="O528" s="21">
        <v>0</v>
      </c>
      <c r="P528" s="21">
        <v>0</v>
      </c>
      <c r="Q528" s="21">
        <v>1</v>
      </c>
      <c r="R528" s="21">
        <v>8.8644999999999996E-6</v>
      </c>
      <c r="S528" s="21">
        <v>3.6909999999999999E-7</v>
      </c>
      <c r="T528" s="21">
        <v>3</v>
      </c>
      <c r="U528" s="21">
        <v>0</v>
      </c>
      <c r="V528" s="21">
        <v>0</v>
      </c>
      <c r="W528" s="156" t="s">
        <v>1043</v>
      </c>
      <c r="X528" s="21" t="s">
        <v>979</v>
      </c>
      <c r="Y528" s="21" t="s">
        <v>263</v>
      </c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</row>
    <row r="529" spans="1:41" ht="14.25" customHeight="1">
      <c r="A529" s="21" t="s">
        <v>1042</v>
      </c>
      <c r="B529" s="21" t="s">
        <v>259</v>
      </c>
      <c r="C529" s="21">
        <v>0</v>
      </c>
      <c r="D529" s="21">
        <v>200</v>
      </c>
      <c r="E529" s="21">
        <v>976</v>
      </c>
      <c r="F529" s="21" t="s">
        <v>260</v>
      </c>
      <c r="G529" s="154">
        <v>8.7823000000000003E-4</v>
      </c>
      <c r="H529" s="154">
        <v>3.6671999999999997E-5</v>
      </c>
      <c r="I529" s="154">
        <v>-8.1593E-6</v>
      </c>
      <c r="J529" s="154">
        <v>-3.3560000000000001E-7</v>
      </c>
      <c r="K529" s="154">
        <v>8.8639000000000003E-4</v>
      </c>
      <c r="L529" s="154">
        <v>3.7008000000000002E-5</v>
      </c>
      <c r="M529" s="155">
        <v>2.39</v>
      </c>
      <c r="N529" s="21">
        <v>0</v>
      </c>
      <c r="O529" s="21">
        <v>0</v>
      </c>
      <c r="P529" s="21">
        <v>0</v>
      </c>
      <c r="Q529" s="21">
        <v>1</v>
      </c>
      <c r="R529" s="21">
        <v>8.8639E-6</v>
      </c>
      <c r="S529" s="21">
        <v>3.7010000000000001E-7</v>
      </c>
      <c r="T529" s="21">
        <v>3</v>
      </c>
      <c r="U529" s="21">
        <v>0</v>
      </c>
      <c r="V529" s="21">
        <v>0</v>
      </c>
      <c r="W529" s="156" t="s">
        <v>1044</v>
      </c>
      <c r="X529" s="21" t="s">
        <v>979</v>
      </c>
      <c r="Y529" s="21" t="s">
        <v>263</v>
      </c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</row>
    <row r="530" spans="1:41" ht="14.25" customHeight="1">
      <c r="A530" s="21" t="s">
        <v>1045</v>
      </c>
      <c r="B530" s="21" t="s">
        <v>259</v>
      </c>
      <c r="C530" s="21">
        <v>0</v>
      </c>
      <c r="D530" s="21">
        <v>200</v>
      </c>
      <c r="E530" s="21">
        <v>976</v>
      </c>
      <c r="F530" s="21" t="s">
        <v>260</v>
      </c>
      <c r="G530" s="154">
        <v>3.8760999999999998E-4</v>
      </c>
      <c r="H530" s="154">
        <v>1.5858999999999998E-5</v>
      </c>
      <c r="I530" s="154">
        <v>-8.1593E-6</v>
      </c>
      <c r="J530" s="154">
        <v>-3.3560000000000001E-7</v>
      </c>
      <c r="K530" s="154">
        <v>3.9576999999999999E-4</v>
      </c>
      <c r="L530" s="154">
        <v>1.6195E-5</v>
      </c>
      <c r="M530" s="155">
        <v>2.34</v>
      </c>
      <c r="N530" s="21">
        <v>0</v>
      </c>
      <c r="O530" s="21">
        <v>0</v>
      </c>
      <c r="P530" s="21">
        <v>0</v>
      </c>
      <c r="Q530" s="21">
        <v>1</v>
      </c>
      <c r="R530" s="21">
        <v>3.9577000000000002E-6</v>
      </c>
      <c r="S530" s="21">
        <v>1.6189999999999999E-7</v>
      </c>
      <c r="T530" s="21">
        <v>3</v>
      </c>
      <c r="U530" s="21">
        <v>0</v>
      </c>
      <c r="V530" s="21">
        <v>0</v>
      </c>
      <c r="W530" s="156" t="s">
        <v>1046</v>
      </c>
      <c r="X530" s="21" t="s">
        <v>979</v>
      </c>
      <c r="Y530" s="21" t="s">
        <v>263</v>
      </c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</row>
    <row r="531" spans="1:41" ht="14.25" customHeight="1">
      <c r="A531" s="21" t="s">
        <v>1045</v>
      </c>
      <c r="B531" s="21" t="s">
        <v>259</v>
      </c>
      <c r="C531" s="21">
        <v>0</v>
      </c>
      <c r="D531" s="21">
        <v>200</v>
      </c>
      <c r="E531" s="21">
        <v>976</v>
      </c>
      <c r="F531" s="21" t="s">
        <v>260</v>
      </c>
      <c r="G531" s="154">
        <v>3.8758E-4</v>
      </c>
      <c r="H531" s="154">
        <v>1.5908000000000001E-5</v>
      </c>
      <c r="I531" s="154">
        <v>-8.1593E-6</v>
      </c>
      <c r="J531" s="154">
        <v>-3.3560000000000001E-7</v>
      </c>
      <c r="K531" s="154">
        <v>3.9574E-4</v>
      </c>
      <c r="L531" s="154">
        <v>1.6243999999999999E-5</v>
      </c>
      <c r="M531" s="155">
        <v>2.35</v>
      </c>
      <c r="N531" s="21">
        <v>0</v>
      </c>
      <c r="O531" s="21">
        <v>0</v>
      </c>
      <c r="P531" s="21">
        <v>0</v>
      </c>
      <c r="Q531" s="21">
        <v>1</v>
      </c>
      <c r="R531" s="21">
        <v>3.9573999999999996E-6</v>
      </c>
      <c r="S531" s="21">
        <v>1.624E-7</v>
      </c>
      <c r="T531" s="21">
        <v>3</v>
      </c>
      <c r="U531" s="21">
        <v>0</v>
      </c>
      <c r="V531" s="21">
        <v>0</v>
      </c>
      <c r="W531" s="156" t="s">
        <v>1047</v>
      </c>
      <c r="X531" s="21" t="s">
        <v>979</v>
      </c>
      <c r="Y531" s="21" t="s">
        <v>263</v>
      </c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</row>
    <row r="532" spans="1:41" ht="14.25" customHeight="1">
      <c r="A532" s="21" t="s">
        <v>1048</v>
      </c>
      <c r="B532" s="21" t="s">
        <v>259</v>
      </c>
      <c r="C532" s="21">
        <v>0</v>
      </c>
      <c r="D532" s="21">
        <v>200</v>
      </c>
      <c r="E532" s="21">
        <v>976</v>
      </c>
      <c r="F532" s="21" t="s">
        <v>260</v>
      </c>
      <c r="G532" s="154">
        <v>9.5722999999999999E-4</v>
      </c>
      <c r="H532" s="154">
        <v>3.4183000000000001E-5</v>
      </c>
      <c r="I532" s="154">
        <v>-8.1593E-6</v>
      </c>
      <c r="J532" s="154">
        <v>-3.3560000000000001E-7</v>
      </c>
      <c r="K532" s="154">
        <v>9.6539E-4</v>
      </c>
      <c r="L532" s="154">
        <v>3.4518999999999999E-5</v>
      </c>
      <c r="M532" s="155">
        <v>2.0499999999999998</v>
      </c>
      <c r="N532" s="21">
        <v>0</v>
      </c>
      <c r="O532" s="21">
        <v>0</v>
      </c>
      <c r="P532" s="21">
        <v>0</v>
      </c>
      <c r="Q532" s="21">
        <v>1</v>
      </c>
      <c r="R532" s="21">
        <v>9.6538999999999992E-6</v>
      </c>
      <c r="S532" s="21">
        <v>3.4519999999999999E-7</v>
      </c>
      <c r="T532" s="21">
        <v>3</v>
      </c>
      <c r="U532" s="21">
        <v>0</v>
      </c>
      <c r="V532" s="21">
        <v>0</v>
      </c>
      <c r="W532" s="156" t="s">
        <v>1049</v>
      </c>
      <c r="X532" s="21" t="s">
        <v>979</v>
      </c>
      <c r="Y532" s="21" t="s">
        <v>263</v>
      </c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</row>
    <row r="533" spans="1:41" ht="14.25" customHeight="1">
      <c r="A533" s="21" t="s">
        <v>1048</v>
      </c>
      <c r="B533" s="21" t="s">
        <v>259</v>
      </c>
      <c r="C533" s="21">
        <v>0</v>
      </c>
      <c r="D533" s="21">
        <v>200</v>
      </c>
      <c r="E533" s="21">
        <v>976</v>
      </c>
      <c r="F533" s="21" t="s">
        <v>260</v>
      </c>
      <c r="G533" s="154">
        <v>9.5702999999999999E-4</v>
      </c>
      <c r="H533" s="154">
        <v>3.4427000000000001E-5</v>
      </c>
      <c r="I533" s="154">
        <v>-8.1593E-6</v>
      </c>
      <c r="J533" s="154">
        <v>-3.3560000000000001E-7</v>
      </c>
      <c r="K533" s="154">
        <v>9.6518999999999999E-4</v>
      </c>
      <c r="L533" s="154">
        <v>3.4761999999999997E-5</v>
      </c>
      <c r="M533" s="155">
        <v>2.06</v>
      </c>
      <c r="N533" s="21">
        <v>0</v>
      </c>
      <c r="O533" s="21">
        <v>0</v>
      </c>
      <c r="P533" s="21">
        <v>0</v>
      </c>
      <c r="Q533" s="21">
        <v>1</v>
      </c>
      <c r="R533" s="21">
        <v>9.6518999999999999E-6</v>
      </c>
      <c r="S533" s="21">
        <v>3.4760000000000002E-7</v>
      </c>
      <c r="T533" s="21">
        <v>3</v>
      </c>
      <c r="U533" s="21">
        <v>0</v>
      </c>
      <c r="V533" s="21">
        <v>0</v>
      </c>
      <c r="W533" s="156" t="s">
        <v>1050</v>
      </c>
      <c r="X533" s="21" t="s">
        <v>979</v>
      </c>
      <c r="Y533" s="21" t="s">
        <v>263</v>
      </c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</row>
    <row r="534" spans="1:41" ht="14.25" customHeight="1">
      <c r="A534" s="21" t="s">
        <v>1051</v>
      </c>
      <c r="B534" s="21" t="s">
        <v>259</v>
      </c>
      <c r="C534" s="21">
        <v>0</v>
      </c>
      <c r="D534" s="21">
        <v>200</v>
      </c>
      <c r="E534" s="21">
        <v>976</v>
      </c>
      <c r="F534" s="21" t="s">
        <v>260</v>
      </c>
      <c r="G534" s="154">
        <v>4.6880000000000001E-4</v>
      </c>
      <c r="H534" s="154">
        <v>1.7584999999999999E-5</v>
      </c>
      <c r="I534" s="154">
        <v>-8.1593E-6</v>
      </c>
      <c r="J534" s="154">
        <v>-3.3560000000000001E-7</v>
      </c>
      <c r="K534" s="154">
        <v>4.7696000000000001E-4</v>
      </c>
      <c r="L534" s="154">
        <v>1.7920000000000001E-5</v>
      </c>
      <c r="M534" s="155">
        <v>2.15</v>
      </c>
      <c r="N534" s="21">
        <v>0</v>
      </c>
      <c r="O534" s="21">
        <v>0</v>
      </c>
      <c r="P534" s="21">
        <v>0</v>
      </c>
      <c r="Q534" s="21">
        <v>1</v>
      </c>
      <c r="R534" s="21">
        <v>4.7696E-6</v>
      </c>
      <c r="S534" s="21">
        <v>1.7919999999999999E-7</v>
      </c>
      <c r="T534" s="21">
        <v>3</v>
      </c>
      <c r="U534" s="21">
        <v>0</v>
      </c>
      <c r="V534" s="21">
        <v>0</v>
      </c>
      <c r="W534" s="156" t="s">
        <v>1052</v>
      </c>
      <c r="X534" s="21" t="s">
        <v>979</v>
      </c>
      <c r="Y534" s="21" t="s">
        <v>263</v>
      </c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</row>
    <row r="535" spans="1:41" ht="14.25" customHeight="1">
      <c r="A535" s="21" t="s">
        <v>1051</v>
      </c>
      <c r="B535" s="21" t="s">
        <v>259</v>
      </c>
      <c r="C535" s="21">
        <v>0</v>
      </c>
      <c r="D535" s="21">
        <v>200</v>
      </c>
      <c r="E535" s="21">
        <v>976</v>
      </c>
      <c r="F535" s="21" t="s">
        <v>260</v>
      </c>
      <c r="G535" s="154">
        <v>4.6857000000000002E-4</v>
      </c>
      <c r="H535" s="154">
        <v>1.7357999999999999E-5</v>
      </c>
      <c r="I535" s="154">
        <v>-8.1593E-6</v>
      </c>
      <c r="J535" s="154">
        <v>-3.3560000000000001E-7</v>
      </c>
      <c r="K535" s="154">
        <v>4.7673000000000002E-4</v>
      </c>
      <c r="L535" s="154">
        <v>1.7693000000000002E-5</v>
      </c>
      <c r="M535" s="155">
        <v>2.13</v>
      </c>
      <c r="N535" s="21">
        <v>0</v>
      </c>
      <c r="O535" s="21">
        <v>0</v>
      </c>
      <c r="P535" s="21">
        <v>0</v>
      </c>
      <c r="Q535" s="21">
        <v>1</v>
      </c>
      <c r="R535" s="21">
        <v>4.7673000000000001E-6</v>
      </c>
      <c r="S535" s="21">
        <v>1.769E-7</v>
      </c>
      <c r="T535" s="21">
        <v>3</v>
      </c>
      <c r="U535" s="21">
        <v>0</v>
      </c>
      <c r="V535" s="21">
        <v>0</v>
      </c>
      <c r="W535" s="156" t="s">
        <v>1053</v>
      </c>
      <c r="X535" s="21" t="s">
        <v>979</v>
      </c>
      <c r="Y535" s="21" t="s">
        <v>263</v>
      </c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</row>
    <row r="536" spans="1:41" ht="14.25" customHeight="1">
      <c r="A536" s="21" t="s">
        <v>1054</v>
      </c>
      <c r="B536" s="21" t="s">
        <v>259</v>
      </c>
      <c r="C536" s="21">
        <v>0</v>
      </c>
      <c r="D536" s="21">
        <v>200</v>
      </c>
      <c r="E536" s="21">
        <v>976</v>
      </c>
      <c r="F536" s="21" t="s">
        <v>260</v>
      </c>
      <c r="G536" s="154">
        <v>2.8572E-4</v>
      </c>
      <c r="H536" s="154">
        <v>1.149E-5</v>
      </c>
      <c r="I536" s="154">
        <v>-8.1593E-6</v>
      </c>
      <c r="J536" s="154">
        <v>-3.3560000000000001E-7</v>
      </c>
      <c r="K536" s="154">
        <v>2.9388E-4</v>
      </c>
      <c r="L536" s="154">
        <v>1.1826E-5</v>
      </c>
      <c r="M536" s="155">
        <v>2.2999999999999998</v>
      </c>
      <c r="N536" s="21">
        <v>0</v>
      </c>
      <c r="O536" s="21">
        <v>0</v>
      </c>
      <c r="P536" s="21">
        <v>0</v>
      </c>
      <c r="Q536" s="21">
        <v>1</v>
      </c>
      <c r="R536" s="21">
        <v>2.9388000000000001E-6</v>
      </c>
      <c r="S536" s="21">
        <v>1.1829999999999999E-7</v>
      </c>
      <c r="T536" s="21">
        <v>3</v>
      </c>
      <c r="U536" s="21">
        <v>0</v>
      </c>
      <c r="V536" s="21">
        <v>0</v>
      </c>
      <c r="W536" s="156" t="s">
        <v>1055</v>
      </c>
      <c r="X536" s="21" t="s">
        <v>979</v>
      </c>
      <c r="Y536" s="21" t="s">
        <v>263</v>
      </c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</row>
    <row r="537" spans="1:41" ht="14.25" customHeight="1">
      <c r="A537" s="21" t="s">
        <v>1054</v>
      </c>
      <c r="B537" s="21" t="s">
        <v>259</v>
      </c>
      <c r="C537" s="21">
        <v>0</v>
      </c>
      <c r="D537" s="21">
        <v>200</v>
      </c>
      <c r="E537" s="21">
        <v>976</v>
      </c>
      <c r="F537" s="21" t="s">
        <v>260</v>
      </c>
      <c r="G537" s="154">
        <v>2.8587000000000003E-4</v>
      </c>
      <c r="H537" s="154">
        <v>1.1504E-5</v>
      </c>
      <c r="I537" s="154">
        <v>-8.1593E-6</v>
      </c>
      <c r="J537" s="154">
        <v>-3.3560000000000001E-7</v>
      </c>
      <c r="K537" s="154">
        <v>2.9402999999999997E-4</v>
      </c>
      <c r="L537" s="154">
        <v>1.184E-5</v>
      </c>
      <c r="M537" s="155">
        <v>2.31</v>
      </c>
      <c r="N537" s="21">
        <v>0</v>
      </c>
      <c r="O537" s="21">
        <v>0</v>
      </c>
      <c r="P537" s="21">
        <v>0</v>
      </c>
      <c r="Q537" s="21">
        <v>1</v>
      </c>
      <c r="R537" s="21">
        <v>2.9403E-6</v>
      </c>
      <c r="S537" s="21">
        <v>1.184E-7</v>
      </c>
      <c r="T537" s="21">
        <v>3</v>
      </c>
      <c r="U537" s="21">
        <v>0</v>
      </c>
      <c r="V537" s="21">
        <v>0</v>
      </c>
      <c r="W537" s="156" t="s">
        <v>1056</v>
      </c>
      <c r="X537" s="21" t="s">
        <v>979</v>
      </c>
      <c r="Y537" s="21" t="s">
        <v>263</v>
      </c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</row>
    <row r="538" spans="1:41" ht="14.25" customHeight="1">
      <c r="A538" s="21" t="s">
        <v>1057</v>
      </c>
      <c r="B538" s="21" t="s">
        <v>259</v>
      </c>
      <c r="C538" s="21">
        <v>0</v>
      </c>
      <c r="D538" s="21">
        <v>200</v>
      </c>
      <c r="E538" s="21">
        <v>976</v>
      </c>
      <c r="F538" s="21" t="s">
        <v>260</v>
      </c>
      <c r="G538" s="154">
        <v>2.5541000000000002E-4</v>
      </c>
      <c r="H538" s="154">
        <v>1.0322E-5</v>
      </c>
      <c r="I538" s="154">
        <v>-8.1593E-6</v>
      </c>
      <c r="J538" s="154">
        <v>-3.3560000000000001E-7</v>
      </c>
      <c r="K538" s="154">
        <v>2.6357000000000003E-4</v>
      </c>
      <c r="L538" s="154">
        <v>1.0657E-5</v>
      </c>
      <c r="M538" s="155">
        <v>2.3199999999999998</v>
      </c>
      <c r="N538" s="21">
        <v>0</v>
      </c>
      <c r="O538" s="21">
        <v>0</v>
      </c>
      <c r="P538" s="21">
        <v>0</v>
      </c>
      <c r="Q538" s="21">
        <v>1</v>
      </c>
      <c r="R538" s="21">
        <v>2.6357E-6</v>
      </c>
      <c r="S538" s="21">
        <v>1.066E-7</v>
      </c>
      <c r="T538" s="21">
        <v>2</v>
      </c>
      <c r="U538" s="21">
        <v>0</v>
      </c>
      <c r="V538" s="21">
        <v>0</v>
      </c>
      <c r="W538" s="156" t="s">
        <v>1058</v>
      </c>
      <c r="X538" s="21" t="s">
        <v>979</v>
      </c>
      <c r="Y538" s="21" t="s">
        <v>263</v>
      </c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</row>
    <row r="539" spans="1:41" ht="14.25" customHeight="1">
      <c r="A539" s="21" t="s">
        <v>1057</v>
      </c>
      <c r="B539" s="21" t="s">
        <v>259</v>
      </c>
      <c r="C539" s="21">
        <v>0</v>
      </c>
      <c r="D539" s="21">
        <v>200</v>
      </c>
      <c r="E539" s="21">
        <v>976</v>
      </c>
      <c r="F539" s="21" t="s">
        <v>260</v>
      </c>
      <c r="G539" s="154">
        <v>2.5534E-4</v>
      </c>
      <c r="H539" s="154">
        <v>1.0361E-5</v>
      </c>
      <c r="I539" s="154">
        <v>-8.1593E-6</v>
      </c>
      <c r="J539" s="154">
        <v>-3.3560000000000001E-7</v>
      </c>
      <c r="K539" s="154">
        <v>2.6350000000000001E-4</v>
      </c>
      <c r="L539" s="154">
        <v>1.0696999999999999E-5</v>
      </c>
      <c r="M539" s="155">
        <v>2.3199999999999998</v>
      </c>
      <c r="N539" s="21">
        <v>0</v>
      </c>
      <c r="O539" s="21">
        <v>0</v>
      </c>
      <c r="P539" s="21">
        <v>0</v>
      </c>
      <c r="Q539" s="21">
        <v>1</v>
      </c>
      <c r="R539" s="21">
        <v>2.6350000000000002E-6</v>
      </c>
      <c r="S539" s="21">
        <v>1.0700000000000001E-7</v>
      </c>
      <c r="T539" s="21">
        <v>2</v>
      </c>
      <c r="U539" s="21">
        <v>0</v>
      </c>
      <c r="V539" s="21">
        <v>0</v>
      </c>
      <c r="W539" s="156" t="s">
        <v>1059</v>
      </c>
      <c r="X539" s="21" t="s">
        <v>979</v>
      </c>
      <c r="Y539" s="21" t="s">
        <v>263</v>
      </c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</row>
    <row r="540" spans="1:41" ht="14.25" customHeight="1">
      <c r="A540" s="21" t="s">
        <v>1060</v>
      </c>
      <c r="B540" s="21" t="s">
        <v>259</v>
      </c>
      <c r="C540" s="21">
        <v>0</v>
      </c>
      <c r="D540" s="21">
        <v>200</v>
      </c>
      <c r="E540" s="21">
        <v>976</v>
      </c>
      <c r="F540" s="21" t="s">
        <v>260</v>
      </c>
      <c r="G540" s="154">
        <v>9.2378999999999996E-4</v>
      </c>
      <c r="H540" s="154">
        <v>3.5589000000000001E-5</v>
      </c>
      <c r="I540" s="154">
        <v>-8.1593E-6</v>
      </c>
      <c r="J540" s="154">
        <v>-3.3560000000000001E-7</v>
      </c>
      <c r="K540" s="154">
        <v>9.3194999999999997E-4</v>
      </c>
      <c r="L540" s="154">
        <v>3.5924999999999999E-5</v>
      </c>
      <c r="M540" s="155">
        <v>2.21</v>
      </c>
      <c r="N540" s="21">
        <v>0</v>
      </c>
      <c r="O540" s="21">
        <v>0</v>
      </c>
      <c r="P540" s="21">
        <v>0</v>
      </c>
      <c r="Q540" s="21">
        <v>1</v>
      </c>
      <c r="R540" s="21">
        <v>9.3194999999999995E-6</v>
      </c>
      <c r="S540" s="21">
        <v>3.5929999999999999E-7</v>
      </c>
      <c r="T540" s="21">
        <v>3</v>
      </c>
      <c r="U540" s="21">
        <v>0</v>
      </c>
      <c r="V540" s="21">
        <v>0</v>
      </c>
      <c r="W540" s="156" t="s">
        <v>1061</v>
      </c>
      <c r="X540" s="21" t="s">
        <v>979</v>
      </c>
      <c r="Y540" s="21" t="s">
        <v>263</v>
      </c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</row>
    <row r="541" spans="1:41" ht="14.25" customHeight="1">
      <c r="A541" s="21" t="s">
        <v>1060</v>
      </c>
      <c r="B541" s="21" t="s">
        <v>259</v>
      </c>
      <c r="C541" s="21">
        <v>0</v>
      </c>
      <c r="D541" s="21">
        <v>200</v>
      </c>
      <c r="E541" s="21">
        <v>976</v>
      </c>
      <c r="F541" s="21" t="s">
        <v>260</v>
      </c>
      <c r="G541" s="154">
        <v>9.2387000000000003E-4</v>
      </c>
      <c r="H541" s="154">
        <v>3.5414999999999999E-5</v>
      </c>
      <c r="I541" s="154">
        <v>-8.1593E-6</v>
      </c>
      <c r="J541" s="154">
        <v>-3.3560000000000001E-7</v>
      </c>
      <c r="K541" s="154">
        <v>9.3203000000000003E-4</v>
      </c>
      <c r="L541" s="154">
        <v>3.5750000000000002E-5</v>
      </c>
      <c r="M541" s="155">
        <v>2.2000000000000002</v>
      </c>
      <c r="N541" s="21">
        <v>0</v>
      </c>
      <c r="O541" s="21">
        <v>0</v>
      </c>
      <c r="P541" s="21">
        <v>0</v>
      </c>
      <c r="Q541" s="21">
        <v>1</v>
      </c>
      <c r="R541" s="21">
        <v>9.3202999999999995E-6</v>
      </c>
      <c r="S541" s="21">
        <v>3.5750000000000002E-7</v>
      </c>
      <c r="T541" s="21">
        <v>3</v>
      </c>
      <c r="U541" s="21">
        <v>0</v>
      </c>
      <c r="V541" s="21">
        <v>0</v>
      </c>
      <c r="W541" s="156" t="s">
        <v>1062</v>
      </c>
      <c r="X541" s="21" t="s">
        <v>979</v>
      </c>
      <c r="Y541" s="21" t="s">
        <v>263</v>
      </c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</row>
    <row r="542" spans="1:41" ht="14.25" customHeight="1">
      <c r="A542" s="21" t="s">
        <v>1063</v>
      </c>
      <c r="B542" s="21" t="s">
        <v>259</v>
      </c>
      <c r="C542" s="21">
        <v>0</v>
      </c>
      <c r="D542" s="21">
        <v>200</v>
      </c>
      <c r="E542" s="21">
        <v>976</v>
      </c>
      <c r="F542" s="21" t="s">
        <v>260</v>
      </c>
      <c r="G542" s="154">
        <v>2.1495999999999999E-4</v>
      </c>
      <c r="H542" s="154">
        <v>7.9163999999999993E-6</v>
      </c>
      <c r="I542" s="154">
        <v>-8.1593E-6</v>
      </c>
      <c r="J542" s="154">
        <v>-3.3560000000000001E-7</v>
      </c>
      <c r="K542" s="154">
        <v>2.2311E-4</v>
      </c>
      <c r="L542" s="154">
        <v>8.2519999999999999E-6</v>
      </c>
      <c r="M542" s="155">
        <v>2.12</v>
      </c>
      <c r="N542" s="21">
        <v>0</v>
      </c>
      <c r="O542" s="21">
        <v>0</v>
      </c>
      <c r="P542" s="21">
        <v>0</v>
      </c>
      <c r="Q542" s="21">
        <v>1</v>
      </c>
      <c r="R542" s="21">
        <v>2.2311000000000001E-6</v>
      </c>
      <c r="S542" s="21">
        <v>8.2500000000000004E-8</v>
      </c>
      <c r="T542" s="21">
        <v>2</v>
      </c>
      <c r="U542" s="21">
        <v>0</v>
      </c>
      <c r="V542" s="21">
        <v>0</v>
      </c>
      <c r="W542" s="156" t="s">
        <v>1064</v>
      </c>
      <c r="X542" s="21" t="s">
        <v>979</v>
      </c>
      <c r="Y542" s="21" t="s">
        <v>263</v>
      </c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</row>
    <row r="543" spans="1:41" ht="14.25" customHeight="1">
      <c r="A543" s="21" t="s">
        <v>1063</v>
      </c>
      <c r="B543" s="21" t="s">
        <v>259</v>
      </c>
      <c r="C543" s="21">
        <v>0</v>
      </c>
      <c r="D543" s="21">
        <v>200</v>
      </c>
      <c r="E543" s="21">
        <v>976</v>
      </c>
      <c r="F543" s="21" t="s">
        <v>260</v>
      </c>
      <c r="G543" s="154">
        <v>2.1493E-4</v>
      </c>
      <c r="H543" s="154">
        <v>7.9874000000000008E-6</v>
      </c>
      <c r="I543" s="154">
        <v>-8.1593E-6</v>
      </c>
      <c r="J543" s="154">
        <v>-3.3560000000000001E-7</v>
      </c>
      <c r="K543" s="154">
        <v>2.2309000000000001E-4</v>
      </c>
      <c r="L543" s="154">
        <v>8.3229999999999998E-6</v>
      </c>
      <c r="M543" s="155">
        <v>2.14</v>
      </c>
      <c r="N543" s="21">
        <v>0</v>
      </c>
      <c r="O543" s="21">
        <v>0</v>
      </c>
      <c r="P543" s="21">
        <v>0</v>
      </c>
      <c r="Q543" s="21">
        <v>1</v>
      </c>
      <c r="R543" s="21">
        <v>2.2309000000000001E-6</v>
      </c>
      <c r="S543" s="21">
        <v>8.3200000000000004E-8</v>
      </c>
      <c r="T543" s="21">
        <v>2</v>
      </c>
      <c r="U543" s="21">
        <v>0</v>
      </c>
      <c r="V543" s="21">
        <v>0</v>
      </c>
      <c r="W543" s="156" t="s">
        <v>1065</v>
      </c>
      <c r="X543" s="21" t="s">
        <v>979</v>
      </c>
      <c r="Y543" s="21" t="s">
        <v>263</v>
      </c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</row>
    <row r="544" spans="1:41" ht="14.25" customHeight="1">
      <c r="A544" s="21" t="s">
        <v>1066</v>
      </c>
      <c r="B544" s="21" t="s">
        <v>259</v>
      </c>
      <c r="C544" s="21">
        <v>0</v>
      </c>
      <c r="D544" s="21">
        <v>200</v>
      </c>
      <c r="E544" s="21">
        <v>976</v>
      </c>
      <c r="F544" s="21" t="s">
        <v>260</v>
      </c>
      <c r="G544" s="154">
        <v>1.9122E-3</v>
      </c>
      <c r="H544" s="154">
        <v>5.8900000000000002E-5</v>
      </c>
      <c r="I544" s="154">
        <v>-8.1593E-6</v>
      </c>
      <c r="J544" s="154">
        <v>-3.3560000000000001E-7</v>
      </c>
      <c r="K544" s="154">
        <v>1.9203E-3</v>
      </c>
      <c r="L544" s="154">
        <v>5.9200000000000002E-5</v>
      </c>
      <c r="M544" s="155">
        <v>1.77</v>
      </c>
      <c r="N544" s="21">
        <v>0</v>
      </c>
      <c r="O544" s="21">
        <v>0</v>
      </c>
      <c r="P544" s="21">
        <v>0</v>
      </c>
      <c r="Q544" s="21">
        <v>1</v>
      </c>
      <c r="R544" s="21">
        <v>1.9202999999999999E-5</v>
      </c>
      <c r="S544" s="21">
        <v>5.9250000000000004E-7</v>
      </c>
      <c r="T544" s="21">
        <v>3</v>
      </c>
      <c r="U544" s="21">
        <v>0</v>
      </c>
      <c r="V544" s="21">
        <v>0</v>
      </c>
      <c r="W544" s="156" t="s">
        <v>1067</v>
      </c>
      <c r="X544" s="21" t="s">
        <v>979</v>
      </c>
      <c r="Y544" s="21" t="s">
        <v>263</v>
      </c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</row>
    <row r="545" spans="1:41" ht="14.25" customHeight="1">
      <c r="A545" s="21" t="s">
        <v>1066</v>
      </c>
      <c r="B545" s="21" t="s">
        <v>259</v>
      </c>
      <c r="C545" s="21">
        <v>0</v>
      </c>
      <c r="D545" s="21">
        <v>200</v>
      </c>
      <c r="E545" s="21">
        <v>976</v>
      </c>
      <c r="F545" s="21" t="s">
        <v>260</v>
      </c>
      <c r="G545" s="154">
        <v>1.9120999999999999E-3</v>
      </c>
      <c r="H545" s="154">
        <v>5.91E-5</v>
      </c>
      <c r="I545" s="154">
        <v>-8.1593E-6</v>
      </c>
      <c r="J545" s="154">
        <v>-3.3560000000000001E-7</v>
      </c>
      <c r="K545" s="154">
        <v>1.9201999999999999E-3</v>
      </c>
      <c r="L545" s="154">
        <v>5.94E-5</v>
      </c>
      <c r="M545" s="155">
        <v>1.77</v>
      </c>
      <c r="N545" s="21">
        <v>0</v>
      </c>
      <c r="O545" s="21">
        <v>0</v>
      </c>
      <c r="P545" s="21">
        <v>0</v>
      </c>
      <c r="Q545" s="21">
        <v>1</v>
      </c>
      <c r="R545" s="21">
        <v>1.9202E-5</v>
      </c>
      <c r="S545" s="21">
        <v>5.9419999999999996E-7</v>
      </c>
      <c r="T545" s="21">
        <v>3</v>
      </c>
      <c r="U545" s="21">
        <v>0</v>
      </c>
      <c r="V545" s="21">
        <v>0</v>
      </c>
      <c r="W545" s="156" t="s">
        <v>1068</v>
      </c>
      <c r="X545" s="21" t="s">
        <v>979</v>
      </c>
      <c r="Y545" s="21" t="s">
        <v>263</v>
      </c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</row>
    <row r="546" spans="1:41" ht="14.25" customHeight="1">
      <c r="A546" s="21" t="s">
        <v>1069</v>
      </c>
      <c r="B546" s="21" t="s">
        <v>259</v>
      </c>
      <c r="C546" s="21">
        <v>0</v>
      </c>
      <c r="D546" s="21">
        <v>200</v>
      </c>
      <c r="E546" s="21">
        <v>976</v>
      </c>
      <c r="F546" s="21" t="s">
        <v>260</v>
      </c>
      <c r="G546" s="154">
        <v>7.5217000000000003E-4</v>
      </c>
      <c r="H546" s="154">
        <v>2.3000999999999999E-5</v>
      </c>
      <c r="I546" s="154">
        <v>-8.1593E-6</v>
      </c>
      <c r="J546" s="154">
        <v>-3.3560000000000001E-7</v>
      </c>
      <c r="K546" s="154">
        <v>7.6033000000000003E-4</v>
      </c>
      <c r="L546" s="154">
        <v>2.3336000000000002E-5</v>
      </c>
      <c r="M546" s="155">
        <v>1.76</v>
      </c>
      <c r="N546" s="21">
        <v>0</v>
      </c>
      <c r="O546" s="21">
        <v>0</v>
      </c>
      <c r="P546" s="21">
        <v>0</v>
      </c>
      <c r="Q546" s="21">
        <v>1</v>
      </c>
      <c r="R546" s="21">
        <v>7.6032999999999997E-6</v>
      </c>
      <c r="S546" s="21">
        <v>2.3340000000000001E-7</v>
      </c>
      <c r="T546" s="21">
        <v>3</v>
      </c>
      <c r="U546" s="21">
        <v>0</v>
      </c>
      <c r="V546" s="21">
        <v>0</v>
      </c>
      <c r="W546" s="156" t="s">
        <v>1070</v>
      </c>
      <c r="X546" s="21" t="s">
        <v>979</v>
      </c>
      <c r="Y546" s="21" t="s">
        <v>263</v>
      </c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</row>
    <row r="547" spans="1:41" ht="14.25" customHeight="1">
      <c r="A547" s="21" t="s">
        <v>1069</v>
      </c>
      <c r="B547" s="21" t="s">
        <v>259</v>
      </c>
      <c r="C547" s="21">
        <v>0</v>
      </c>
      <c r="D547" s="21">
        <v>200</v>
      </c>
      <c r="E547" s="21">
        <v>976</v>
      </c>
      <c r="F547" s="21" t="s">
        <v>260</v>
      </c>
      <c r="G547" s="154">
        <v>7.5221000000000001E-4</v>
      </c>
      <c r="H547" s="154">
        <v>2.2750000000000001E-5</v>
      </c>
      <c r="I547" s="154">
        <v>-8.1593E-6</v>
      </c>
      <c r="J547" s="154">
        <v>-3.3560000000000001E-7</v>
      </c>
      <c r="K547" s="154">
        <v>7.6035999999999996E-4</v>
      </c>
      <c r="L547" s="154">
        <v>2.3085999999999999E-5</v>
      </c>
      <c r="M547" s="155">
        <v>1.74</v>
      </c>
      <c r="N547" s="21">
        <v>0</v>
      </c>
      <c r="O547" s="21">
        <v>0</v>
      </c>
      <c r="P547" s="21">
        <v>0</v>
      </c>
      <c r="Q547" s="21">
        <v>1</v>
      </c>
      <c r="R547" s="21">
        <v>7.6036000000000004E-6</v>
      </c>
      <c r="S547" s="21">
        <v>2.3090000000000001E-7</v>
      </c>
      <c r="T547" s="21">
        <v>3</v>
      </c>
      <c r="U547" s="21">
        <v>0</v>
      </c>
      <c r="V547" s="21">
        <v>0</v>
      </c>
      <c r="W547" s="156" t="s">
        <v>1071</v>
      </c>
      <c r="X547" s="21" t="s">
        <v>979</v>
      </c>
      <c r="Y547" s="21" t="s">
        <v>263</v>
      </c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</row>
    <row r="548" spans="1:41" ht="14.25" customHeight="1">
      <c r="A548" s="21" t="s">
        <v>1072</v>
      </c>
      <c r="B548" s="21" t="s">
        <v>259</v>
      </c>
      <c r="C548" s="21">
        <v>0</v>
      </c>
      <c r="D548" s="21">
        <v>200</v>
      </c>
      <c r="E548" s="21">
        <v>976</v>
      </c>
      <c r="F548" s="21" t="s">
        <v>260</v>
      </c>
      <c r="G548" s="154">
        <v>1.9492000000000001E-4</v>
      </c>
      <c r="H548" s="154">
        <v>7.3451000000000002E-6</v>
      </c>
      <c r="I548" s="154">
        <v>-8.1593E-6</v>
      </c>
      <c r="J548" s="154">
        <v>-3.3560000000000001E-7</v>
      </c>
      <c r="K548" s="154">
        <v>2.0307999999999999E-4</v>
      </c>
      <c r="L548" s="154">
        <v>7.6806000000000006E-6</v>
      </c>
      <c r="M548" s="155">
        <v>2.17</v>
      </c>
      <c r="N548" s="21">
        <v>0</v>
      </c>
      <c r="O548" s="21">
        <v>0</v>
      </c>
      <c r="P548" s="21">
        <v>0</v>
      </c>
      <c r="Q548" s="21">
        <v>1</v>
      </c>
      <c r="R548" s="21">
        <v>2.0308000000000001E-6</v>
      </c>
      <c r="S548" s="21">
        <v>7.6799999999999999E-8</v>
      </c>
      <c r="T548" s="21">
        <v>2</v>
      </c>
      <c r="U548" s="21">
        <v>0</v>
      </c>
      <c r="V548" s="21">
        <v>0</v>
      </c>
      <c r="W548" s="156" t="s">
        <v>1073</v>
      </c>
      <c r="X548" s="21" t="s">
        <v>979</v>
      </c>
      <c r="Y548" s="21" t="s">
        <v>263</v>
      </c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</row>
    <row r="549" spans="1:41" ht="14.25" customHeight="1">
      <c r="A549" s="21" t="s">
        <v>1072</v>
      </c>
      <c r="B549" s="21" t="s">
        <v>259</v>
      </c>
      <c r="C549" s="21">
        <v>0</v>
      </c>
      <c r="D549" s="21">
        <v>200</v>
      </c>
      <c r="E549" s="21">
        <v>976</v>
      </c>
      <c r="F549" s="21" t="s">
        <v>260</v>
      </c>
      <c r="G549" s="154">
        <v>1.9489E-4</v>
      </c>
      <c r="H549" s="154">
        <v>7.3961999999999996E-6</v>
      </c>
      <c r="I549" s="154">
        <v>-8.1593E-6</v>
      </c>
      <c r="J549" s="154">
        <v>-3.3560000000000001E-7</v>
      </c>
      <c r="K549" s="154">
        <v>2.0305E-4</v>
      </c>
      <c r="L549" s="154">
        <v>7.7317999999999994E-6</v>
      </c>
      <c r="M549" s="155">
        <v>2.1800000000000002</v>
      </c>
      <c r="N549" s="21">
        <v>0</v>
      </c>
      <c r="O549" s="21">
        <v>0</v>
      </c>
      <c r="P549" s="21">
        <v>0</v>
      </c>
      <c r="Q549" s="21">
        <v>1</v>
      </c>
      <c r="R549" s="21">
        <v>2.0304999999999999E-6</v>
      </c>
      <c r="S549" s="21">
        <v>7.7299999999999997E-8</v>
      </c>
      <c r="T549" s="21">
        <v>2</v>
      </c>
      <c r="U549" s="21">
        <v>0</v>
      </c>
      <c r="V549" s="21">
        <v>0</v>
      </c>
      <c r="W549" s="156" t="s">
        <v>1074</v>
      </c>
      <c r="X549" s="21" t="s">
        <v>979</v>
      </c>
      <c r="Y549" s="21" t="s">
        <v>263</v>
      </c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</row>
    <row r="550" spans="1:41" ht="14.25" customHeight="1">
      <c r="A550" s="21" t="s">
        <v>1075</v>
      </c>
      <c r="B550" s="21" t="s">
        <v>259</v>
      </c>
      <c r="C550" s="21">
        <v>0</v>
      </c>
      <c r="D550" s="21">
        <v>200</v>
      </c>
      <c r="E550" s="21">
        <v>976</v>
      </c>
      <c r="F550" s="21" t="s">
        <v>260</v>
      </c>
      <c r="G550" s="154">
        <v>1.5852999999999999E-4</v>
      </c>
      <c r="H550" s="154">
        <v>5.9792000000000003E-6</v>
      </c>
      <c r="I550" s="154">
        <v>-8.1593E-6</v>
      </c>
      <c r="J550" s="154">
        <v>-3.3560000000000001E-7</v>
      </c>
      <c r="K550" s="154">
        <v>1.6668999999999999E-4</v>
      </c>
      <c r="L550" s="154">
        <v>6.3148000000000001E-6</v>
      </c>
      <c r="M550" s="155">
        <v>2.17</v>
      </c>
      <c r="N550" s="21">
        <v>0</v>
      </c>
      <c r="O550" s="21">
        <v>0</v>
      </c>
      <c r="P550" s="21">
        <v>0</v>
      </c>
      <c r="Q550" s="21">
        <v>1</v>
      </c>
      <c r="R550" s="21">
        <v>1.6669000000000001E-6</v>
      </c>
      <c r="S550" s="21">
        <v>6.3100000000000003E-8</v>
      </c>
      <c r="T550" s="21">
        <v>2</v>
      </c>
      <c r="U550" s="21">
        <v>0</v>
      </c>
      <c r="V550" s="21">
        <v>0</v>
      </c>
      <c r="W550" s="156" t="s">
        <v>1076</v>
      </c>
      <c r="X550" s="21" t="s">
        <v>979</v>
      </c>
      <c r="Y550" s="21" t="s">
        <v>263</v>
      </c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</row>
    <row r="551" spans="1:41" ht="14.25" customHeight="1">
      <c r="A551" s="21" t="s">
        <v>1075</v>
      </c>
      <c r="B551" s="21" t="s">
        <v>259</v>
      </c>
      <c r="C551" s="21">
        <v>0</v>
      </c>
      <c r="D551" s="21">
        <v>200</v>
      </c>
      <c r="E551" s="21">
        <v>976</v>
      </c>
      <c r="F551" s="21" t="s">
        <v>260</v>
      </c>
      <c r="G551" s="154">
        <v>1.5856999999999999E-4</v>
      </c>
      <c r="H551" s="154">
        <v>6.0552000000000001E-6</v>
      </c>
      <c r="I551" s="154">
        <v>-8.1593E-6</v>
      </c>
      <c r="J551" s="154">
        <v>-3.3560000000000001E-7</v>
      </c>
      <c r="K551" s="154">
        <v>1.6673E-4</v>
      </c>
      <c r="L551" s="154">
        <v>6.3907999999999999E-6</v>
      </c>
      <c r="M551" s="155">
        <v>2.2000000000000002</v>
      </c>
      <c r="N551" s="21">
        <v>0</v>
      </c>
      <c r="O551" s="21">
        <v>0</v>
      </c>
      <c r="P551" s="21">
        <v>0</v>
      </c>
      <c r="Q551" s="21">
        <v>1</v>
      </c>
      <c r="R551" s="21">
        <v>1.6672999999999999E-6</v>
      </c>
      <c r="S551" s="21">
        <v>6.3899999999999996E-8</v>
      </c>
      <c r="T551" s="21">
        <v>2</v>
      </c>
      <c r="U551" s="21">
        <v>0</v>
      </c>
      <c r="V551" s="21">
        <v>0</v>
      </c>
      <c r="W551" s="156" t="s">
        <v>1077</v>
      </c>
      <c r="X551" s="21" t="s">
        <v>979</v>
      </c>
      <c r="Y551" s="21" t="s">
        <v>263</v>
      </c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</row>
    <row r="552" spans="1:41" ht="14.25" customHeight="1">
      <c r="A552" s="21" t="s">
        <v>1078</v>
      </c>
      <c r="B552" s="21" t="s">
        <v>259</v>
      </c>
      <c r="C552" s="21">
        <v>0</v>
      </c>
      <c r="D552" s="21">
        <v>200</v>
      </c>
      <c r="E552" s="21">
        <v>976</v>
      </c>
      <c r="F552" s="21" t="s">
        <v>260</v>
      </c>
      <c r="G552" s="154">
        <v>6.3995000000000002E-4</v>
      </c>
      <c r="H552" s="154">
        <v>2.2198999999999999E-5</v>
      </c>
      <c r="I552" s="154">
        <v>-8.1593E-6</v>
      </c>
      <c r="J552" s="154">
        <v>-3.3560000000000001E-7</v>
      </c>
      <c r="K552" s="154">
        <v>6.4811000000000003E-4</v>
      </c>
      <c r="L552" s="154">
        <v>2.2535E-5</v>
      </c>
      <c r="M552" s="155">
        <v>1.99</v>
      </c>
      <c r="N552" s="21">
        <v>0</v>
      </c>
      <c r="O552" s="21">
        <v>0</v>
      </c>
      <c r="P552" s="21">
        <v>0</v>
      </c>
      <c r="Q552" s="21">
        <v>1</v>
      </c>
      <c r="R552" s="21">
        <v>6.4810999999999997E-6</v>
      </c>
      <c r="S552" s="21">
        <v>2.2530000000000001E-7</v>
      </c>
      <c r="T552" s="21">
        <v>3</v>
      </c>
      <c r="U552" s="21">
        <v>0</v>
      </c>
      <c r="V552" s="21">
        <v>0</v>
      </c>
      <c r="W552" s="156" t="s">
        <v>1079</v>
      </c>
      <c r="X552" s="21" t="s">
        <v>979</v>
      </c>
      <c r="Y552" s="21" t="s">
        <v>263</v>
      </c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</row>
    <row r="553" spans="1:41" ht="14.25" customHeight="1">
      <c r="A553" s="21" t="s">
        <v>1078</v>
      </c>
      <c r="B553" s="21" t="s">
        <v>259</v>
      </c>
      <c r="C553" s="21">
        <v>0</v>
      </c>
      <c r="D553" s="21">
        <v>200</v>
      </c>
      <c r="E553" s="21">
        <v>976</v>
      </c>
      <c r="F553" s="21" t="s">
        <v>260</v>
      </c>
      <c r="G553" s="154">
        <v>6.401E-4</v>
      </c>
      <c r="H553" s="154">
        <v>2.2107E-5</v>
      </c>
      <c r="I553" s="154">
        <v>-8.1593E-6</v>
      </c>
      <c r="J553" s="154">
        <v>-3.3560000000000001E-7</v>
      </c>
      <c r="K553" s="154">
        <v>6.4826E-4</v>
      </c>
      <c r="L553" s="154">
        <v>2.2442E-5</v>
      </c>
      <c r="M553" s="155">
        <v>1.98</v>
      </c>
      <c r="N553" s="21">
        <v>0</v>
      </c>
      <c r="O553" s="21">
        <v>0</v>
      </c>
      <c r="P553" s="21">
        <v>0</v>
      </c>
      <c r="Q553" s="21">
        <v>1</v>
      </c>
      <c r="R553" s="21">
        <v>6.4826000000000004E-6</v>
      </c>
      <c r="S553" s="21">
        <v>2.244E-7</v>
      </c>
      <c r="T553" s="21">
        <v>3</v>
      </c>
      <c r="U553" s="21">
        <v>0</v>
      </c>
      <c r="V553" s="21">
        <v>0</v>
      </c>
      <c r="W553" s="156" t="s">
        <v>1080</v>
      </c>
      <c r="X553" s="21" t="s">
        <v>979</v>
      </c>
      <c r="Y553" s="21" t="s">
        <v>263</v>
      </c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</row>
    <row r="554" spans="1:41" ht="14.25" customHeight="1">
      <c r="A554" s="21" t="s">
        <v>1081</v>
      </c>
      <c r="B554" s="21" t="s">
        <v>259</v>
      </c>
      <c r="C554" s="21">
        <v>0</v>
      </c>
      <c r="D554" s="21">
        <v>200</v>
      </c>
      <c r="E554" s="21">
        <v>976</v>
      </c>
      <c r="F554" s="21" t="s">
        <v>260</v>
      </c>
      <c r="G554" s="154">
        <v>2.7229000000000001E-4</v>
      </c>
      <c r="H554" s="154">
        <v>1.1888999999999999E-5</v>
      </c>
      <c r="I554" s="154">
        <v>-8.1593E-6</v>
      </c>
      <c r="J554" s="154">
        <v>-3.3560000000000001E-7</v>
      </c>
      <c r="K554" s="154">
        <v>2.8045000000000001E-4</v>
      </c>
      <c r="L554" s="154">
        <v>1.2224E-5</v>
      </c>
      <c r="M554" s="155">
        <v>2.5</v>
      </c>
      <c r="N554" s="21">
        <v>0</v>
      </c>
      <c r="O554" s="21">
        <v>0</v>
      </c>
      <c r="P554" s="21">
        <v>0</v>
      </c>
      <c r="Q554" s="21">
        <v>1</v>
      </c>
      <c r="R554" s="21">
        <v>2.8045E-6</v>
      </c>
      <c r="S554" s="21">
        <v>1.222E-7</v>
      </c>
      <c r="T554" s="21">
        <v>2</v>
      </c>
      <c r="U554" s="21">
        <v>0</v>
      </c>
      <c r="V554" s="21">
        <v>0</v>
      </c>
      <c r="W554" s="156" t="s">
        <v>1082</v>
      </c>
      <c r="X554" s="21" t="s">
        <v>979</v>
      </c>
      <c r="Y554" s="21" t="s">
        <v>263</v>
      </c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  <c r="AO554" s="21"/>
    </row>
    <row r="555" spans="1:41" ht="14.25" customHeight="1">
      <c r="A555" s="21" t="s">
        <v>1081</v>
      </c>
      <c r="B555" s="21" t="s">
        <v>259</v>
      </c>
      <c r="C555" s="21">
        <v>0</v>
      </c>
      <c r="D555" s="21">
        <v>200</v>
      </c>
      <c r="E555" s="21">
        <v>976</v>
      </c>
      <c r="F555" s="21" t="s">
        <v>260</v>
      </c>
      <c r="G555" s="154">
        <v>2.7230000000000001E-4</v>
      </c>
      <c r="H555" s="154">
        <v>1.1905E-5</v>
      </c>
      <c r="I555" s="154">
        <v>-8.1593E-6</v>
      </c>
      <c r="J555" s="154">
        <v>-3.3560000000000001E-7</v>
      </c>
      <c r="K555" s="154">
        <v>2.8046000000000001E-4</v>
      </c>
      <c r="L555" s="154">
        <v>1.224E-5</v>
      </c>
      <c r="M555" s="155">
        <v>2.5</v>
      </c>
      <c r="N555" s="21">
        <v>0</v>
      </c>
      <c r="O555" s="21">
        <v>0</v>
      </c>
      <c r="P555" s="21">
        <v>0</v>
      </c>
      <c r="Q555" s="21">
        <v>1</v>
      </c>
      <c r="R555" s="21">
        <v>2.8045999999999998E-6</v>
      </c>
      <c r="S555" s="21">
        <v>1.2240000000000001E-7</v>
      </c>
      <c r="T555" s="21">
        <v>2</v>
      </c>
      <c r="U555" s="21">
        <v>0</v>
      </c>
      <c r="V555" s="21">
        <v>0</v>
      </c>
      <c r="W555" s="156" t="s">
        <v>1083</v>
      </c>
      <c r="X555" s="21" t="s">
        <v>979</v>
      </c>
      <c r="Y555" s="21" t="s">
        <v>263</v>
      </c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</row>
    <row r="556" spans="1:41" ht="14.25" customHeight="1">
      <c r="A556" s="21" t="s">
        <v>1084</v>
      </c>
      <c r="B556" s="21" t="s">
        <v>259</v>
      </c>
      <c r="C556" s="21">
        <v>0</v>
      </c>
      <c r="D556" s="21">
        <v>200</v>
      </c>
      <c r="E556" s="21">
        <v>976</v>
      </c>
      <c r="F556" s="21" t="s">
        <v>260</v>
      </c>
      <c r="G556" s="154">
        <v>7.9087000000000005E-4</v>
      </c>
      <c r="H556" s="154">
        <v>3.2459000000000002E-5</v>
      </c>
      <c r="I556" s="154">
        <v>-8.1593E-6</v>
      </c>
      <c r="J556" s="154">
        <v>-3.3560000000000001E-7</v>
      </c>
      <c r="K556" s="154">
        <v>7.9903000000000005E-4</v>
      </c>
      <c r="L556" s="154">
        <v>3.2795E-5</v>
      </c>
      <c r="M556" s="155">
        <v>2.35</v>
      </c>
      <c r="N556" s="21">
        <v>0</v>
      </c>
      <c r="O556" s="21">
        <v>0</v>
      </c>
      <c r="P556" s="21">
        <v>0</v>
      </c>
      <c r="Q556" s="21">
        <v>1</v>
      </c>
      <c r="R556" s="21">
        <v>7.9903000000000004E-6</v>
      </c>
      <c r="S556" s="21">
        <v>3.2790000000000002E-7</v>
      </c>
      <c r="T556" s="21">
        <v>3</v>
      </c>
      <c r="U556" s="21">
        <v>0</v>
      </c>
      <c r="V556" s="21">
        <v>0</v>
      </c>
      <c r="W556" s="156" t="s">
        <v>1085</v>
      </c>
      <c r="X556" s="21" t="s">
        <v>979</v>
      </c>
      <c r="Y556" s="21" t="s">
        <v>263</v>
      </c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</row>
    <row r="557" spans="1:41" ht="14.25" customHeight="1">
      <c r="A557" s="21" t="s">
        <v>1084</v>
      </c>
      <c r="B557" s="21" t="s">
        <v>259</v>
      </c>
      <c r="C557" s="21">
        <v>0</v>
      </c>
      <c r="D557" s="21">
        <v>200</v>
      </c>
      <c r="E557" s="21">
        <v>976</v>
      </c>
      <c r="F557" s="21" t="s">
        <v>260</v>
      </c>
      <c r="G557" s="154">
        <v>7.9126000000000001E-4</v>
      </c>
      <c r="H557" s="154">
        <v>3.2480000000000001E-5</v>
      </c>
      <c r="I557" s="154">
        <v>-8.1593E-6</v>
      </c>
      <c r="J557" s="154">
        <v>-3.3560000000000001E-7</v>
      </c>
      <c r="K557" s="154">
        <v>7.9942000000000001E-4</v>
      </c>
      <c r="L557" s="154">
        <v>3.2814999999999997E-5</v>
      </c>
      <c r="M557" s="155">
        <v>2.35</v>
      </c>
      <c r="N557" s="21">
        <v>0</v>
      </c>
      <c r="O557" s="21">
        <v>0</v>
      </c>
      <c r="P557" s="21">
        <v>0</v>
      </c>
      <c r="Q557" s="21">
        <v>1</v>
      </c>
      <c r="R557" s="21">
        <v>7.9942000000000005E-6</v>
      </c>
      <c r="S557" s="21">
        <v>3.2819999999999999E-7</v>
      </c>
      <c r="T557" s="21">
        <v>3</v>
      </c>
      <c r="U557" s="21">
        <v>0</v>
      </c>
      <c r="V557" s="21">
        <v>0</v>
      </c>
      <c r="W557" s="156" t="s">
        <v>1086</v>
      </c>
      <c r="X557" s="21" t="s">
        <v>979</v>
      </c>
      <c r="Y557" s="21" t="s">
        <v>263</v>
      </c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  <c r="AN557" s="21"/>
      <c r="AO557" s="21"/>
    </row>
    <row r="558" spans="1:41" ht="14.25" customHeight="1">
      <c r="A558" s="21" t="s">
        <v>1087</v>
      </c>
      <c r="B558" s="21" t="s">
        <v>259</v>
      </c>
      <c r="C558" s="21">
        <v>0</v>
      </c>
      <c r="D558" s="21">
        <v>200</v>
      </c>
      <c r="E558" s="21">
        <v>976</v>
      </c>
      <c r="F558" s="21" t="s">
        <v>260</v>
      </c>
      <c r="G558" s="154">
        <v>6.9315000000000002E-4</v>
      </c>
      <c r="H558" s="154">
        <v>2.4256E-5</v>
      </c>
      <c r="I558" s="154">
        <v>-8.1593E-6</v>
      </c>
      <c r="J558" s="154">
        <v>-3.3560000000000001E-7</v>
      </c>
      <c r="K558" s="154">
        <v>7.0131000000000002E-4</v>
      </c>
      <c r="L558" s="154">
        <v>2.4590999999999999E-5</v>
      </c>
      <c r="M558" s="155">
        <v>2.0099999999999998</v>
      </c>
      <c r="N558" s="21">
        <v>0</v>
      </c>
      <c r="O558" s="21">
        <v>0</v>
      </c>
      <c r="P558" s="21">
        <v>0</v>
      </c>
      <c r="Q558" s="21">
        <v>1</v>
      </c>
      <c r="R558" s="21">
        <v>7.0130999999999998E-6</v>
      </c>
      <c r="S558" s="21">
        <v>2.459E-7</v>
      </c>
      <c r="T558" s="21">
        <v>3</v>
      </c>
      <c r="U558" s="21">
        <v>0</v>
      </c>
      <c r="V558" s="21">
        <v>0</v>
      </c>
      <c r="W558" s="156" t="s">
        <v>1088</v>
      </c>
      <c r="X558" s="21" t="s">
        <v>979</v>
      </c>
      <c r="Y558" s="21" t="s">
        <v>263</v>
      </c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  <c r="AO558" s="21"/>
    </row>
    <row r="559" spans="1:41" ht="14.25" customHeight="1">
      <c r="A559" s="21" t="s">
        <v>1087</v>
      </c>
      <c r="B559" s="21" t="s">
        <v>259</v>
      </c>
      <c r="C559" s="21">
        <v>0</v>
      </c>
      <c r="D559" s="21">
        <v>200</v>
      </c>
      <c r="E559" s="21">
        <v>976</v>
      </c>
      <c r="F559" s="21" t="s">
        <v>260</v>
      </c>
      <c r="G559" s="154">
        <v>6.9278999999999999E-4</v>
      </c>
      <c r="H559" s="154">
        <v>2.4116000000000001E-5</v>
      </c>
      <c r="I559" s="154">
        <v>-8.1593E-6</v>
      </c>
      <c r="J559" s="154">
        <v>-3.3560000000000001E-7</v>
      </c>
      <c r="K559" s="154">
        <v>7.0094999999999999E-4</v>
      </c>
      <c r="L559" s="154">
        <v>2.4451999999999999E-5</v>
      </c>
      <c r="M559" s="155">
        <v>2</v>
      </c>
      <c r="N559" s="21">
        <v>0</v>
      </c>
      <c r="O559" s="21">
        <v>0</v>
      </c>
      <c r="P559" s="21">
        <v>0</v>
      </c>
      <c r="Q559" s="21">
        <v>1</v>
      </c>
      <c r="R559" s="21">
        <v>7.0095000000000004E-6</v>
      </c>
      <c r="S559" s="21">
        <v>2.445E-7</v>
      </c>
      <c r="T559" s="21">
        <v>3</v>
      </c>
      <c r="U559" s="21">
        <v>0</v>
      </c>
      <c r="V559" s="21">
        <v>0</v>
      </c>
      <c r="W559" s="156" t="s">
        <v>1089</v>
      </c>
      <c r="X559" s="21" t="s">
        <v>979</v>
      </c>
      <c r="Y559" s="21" t="s">
        <v>263</v>
      </c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  <c r="AN559" s="21"/>
      <c r="AO559" s="21"/>
    </row>
    <row r="560" spans="1:41" ht="14.25" customHeight="1">
      <c r="A560" s="21" t="s">
        <v>1090</v>
      </c>
      <c r="B560" s="21" t="s">
        <v>259</v>
      </c>
      <c r="C560" s="21">
        <v>0</v>
      </c>
      <c r="D560" s="21">
        <v>200</v>
      </c>
      <c r="E560" s="21">
        <v>976</v>
      </c>
      <c r="F560" s="21" t="s">
        <v>260</v>
      </c>
      <c r="G560" s="154">
        <v>2.6016E-4</v>
      </c>
      <c r="H560" s="154">
        <v>9.7086000000000005E-6</v>
      </c>
      <c r="I560" s="154">
        <v>-8.1593E-6</v>
      </c>
      <c r="J560" s="154">
        <v>-3.3560000000000001E-7</v>
      </c>
      <c r="K560" s="154">
        <v>2.6832000000000001E-4</v>
      </c>
      <c r="L560" s="154">
        <v>1.0044000000000001E-5</v>
      </c>
      <c r="M560" s="155">
        <v>2.14</v>
      </c>
      <c r="N560" s="21">
        <v>0</v>
      </c>
      <c r="O560" s="21">
        <v>0</v>
      </c>
      <c r="P560" s="21">
        <v>0</v>
      </c>
      <c r="Q560" s="21">
        <v>1</v>
      </c>
      <c r="R560" s="21">
        <v>2.6832E-6</v>
      </c>
      <c r="S560" s="21">
        <v>1.004E-7</v>
      </c>
      <c r="T560" s="21">
        <v>2</v>
      </c>
      <c r="U560" s="21">
        <v>0</v>
      </c>
      <c r="V560" s="21">
        <v>0</v>
      </c>
      <c r="W560" s="156" t="s">
        <v>1091</v>
      </c>
      <c r="X560" s="21" t="s">
        <v>979</v>
      </c>
      <c r="Y560" s="21" t="s">
        <v>263</v>
      </c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  <c r="AN560" s="21"/>
      <c r="AO560" s="21"/>
    </row>
    <row r="561" spans="1:41" ht="14.25" customHeight="1">
      <c r="A561" s="21" t="s">
        <v>1090</v>
      </c>
      <c r="B561" s="21" t="s">
        <v>259</v>
      </c>
      <c r="C561" s="21">
        <v>0</v>
      </c>
      <c r="D561" s="21">
        <v>200</v>
      </c>
      <c r="E561" s="21">
        <v>976</v>
      </c>
      <c r="F561" s="21" t="s">
        <v>260</v>
      </c>
      <c r="G561" s="154">
        <v>2.6027999999999999E-4</v>
      </c>
      <c r="H561" s="154">
        <v>9.7722999999999996E-6</v>
      </c>
      <c r="I561" s="154">
        <v>-8.1593E-6</v>
      </c>
      <c r="J561" s="154">
        <v>-3.3560000000000001E-7</v>
      </c>
      <c r="K561" s="154">
        <v>2.6844E-4</v>
      </c>
      <c r="L561" s="154">
        <v>1.0108E-5</v>
      </c>
      <c r="M561" s="155">
        <v>2.16</v>
      </c>
      <c r="N561" s="21">
        <v>0</v>
      </c>
      <c r="O561" s="21">
        <v>0</v>
      </c>
      <c r="P561" s="21">
        <v>0</v>
      </c>
      <c r="Q561" s="21">
        <v>1</v>
      </c>
      <c r="R561" s="21">
        <v>2.6844000000000001E-6</v>
      </c>
      <c r="S561" s="21">
        <v>1.011E-7</v>
      </c>
      <c r="T561" s="21">
        <v>2</v>
      </c>
      <c r="U561" s="21">
        <v>0</v>
      </c>
      <c r="V561" s="21">
        <v>0</v>
      </c>
      <c r="W561" s="156" t="s">
        <v>1092</v>
      </c>
      <c r="X561" s="21" t="s">
        <v>979</v>
      </c>
      <c r="Y561" s="21" t="s">
        <v>263</v>
      </c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  <c r="AN561" s="21"/>
      <c r="AO561" s="21"/>
    </row>
    <row r="562" spans="1:41" ht="14.25" customHeight="1">
      <c r="A562" s="21" t="s">
        <v>1093</v>
      </c>
      <c r="B562" s="21" t="s">
        <v>259</v>
      </c>
      <c r="C562" s="21">
        <v>0</v>
      </c>
      <c r="D562" s="21">
        <v>200</v>
      </c>
      <c r="E562" s="21">
        <v>976</v>
      </c>
      <c r="F562" s="21" t="s">
        <v>260</v>
      </c>
      <c r="G562" s="154">
        <v>2.0928E-4</v>
      </c>
      <c r="H562" s="154">
        <v>7.7820999999999996E-6</v>
      </c>
      <c r="I562" s="154">
        <v>-8.1593E-6</v>
      </c>
      <c r="J562" s="154">
        <v>-3.3560000000000001E-7</v>
      </c>
      <c r="K562" s="154">
        <v>2.1744000000000001E-4</v>
      </c>
      <c r="L562" s="154">
        <v>8.1177000000000002E-6</v>
      </c>
      <c r="M562" s="155">
        <v>2.14</v>
      </c>
      <c r="N562" s="21">
        <v>0</v>
      </c>
      <c r="O562" s="21">
        <v>0</v>
      </c>
      <c r="P562" s="21">
        <v>0</v>
      </c>
      <c r="Q562" s="21">
        <v>1</v>
      </c>
      <c r="R562" s="21">
        <v>2.1743999999999999E-6</v>
      </c>
      <c r="S562" s="21">
        <v>8.1199999999999999E-8</v>
      </c>
      <c r="T562" s="21">
        <v>2</v>
      </c>
      <c r="U562" s="21">
        <v>0</v>
      </c>
      <c r="V562" s="21">
        <v>0</v>
      </c>
      <c r="W562" s="156" t="s">
        <v>1094</v>
      </c>
      <c r="X562" s="21" t="s">
        <v>979</v>
      </c>
      <c r="Y562" s="21" t="s">
        <v>263</v>
      </c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  <c r="AN562" s="21"/>
      <c r="AO562" s="21"/>
    </row>
    <row r="563" spans="1:41" ht="14.25" customHeight="1">
      <c r="A563" s="21" t="s">
        <v>1093</v>
      </c>
      <c r="B563" s="21" t="s">
        <v>259</v>
      </c>
      <c r="C563" s="21">
        <v>0</v>
      </c>
      <c r="D563" s="21">
        <v>200</v>
      </c>
      <c r="E563" s="21">
        <v>976</v>
      </c>
      <c r="F563" s="21" t="s">
        <v>260</v>
      </c>
      <c r="G563" s="154">
        <v>2.0933E-4</v>
      </c>
      <c r="H563" s="154">
        <v>7.7873000000000008E-6</v>
      </c>
      <c r="I563" s="154">
        <v>-8.1593E-6</v>
      </c>
      <c r="J563" s="154">
        <v>-3.3560000000000001E-7</v>
      </c>
      <c r="K563" s="154">
        <v>2.1749000000000001E-4</v>
      </c>
      <c r="L563" s="154">
        <v>8.1228999999999998E-6</v>
      </c>
      <c r="M563" s="155">
        <v>2.14</v>
      </c>
      <c r="N563" s="21">
        <v>0</v>
      </c>
      <c r="O563" s="21">
        <v>0</v>
      </c>
      <c r="P563" s="21">
        <v>0</v>
      </c>
      <c r="Q563" s="21">
        <v>1</v>
      </c>
      <c r="R563" s="21">
        <v>2.1749000000000001E-6</v>
      </c>
      <c r="S563" s="21">
        <v>8.1199999999999999E-8</v>
      </c>
      <c r="T563" s="21">
        <v>2</v>
      </c>
      <c r="U563" s="21">
        <v>0</v>
      </c>
      <c r="V563" s="21">
        <v>0</v>
      </c>
      <c r="W563" s="156" t="s">
        <v>1095</v>
      </c>
      <c r="X563" s="21" t="s">
        <v>979</v>
      </c>
      <c r="Y563" s="21" t="s">
        <v>263</v>
      </c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  <c r="AN563" s="21"/>
      <c r="AO563" s="21"/>
    </row>
    <row r="564" spans="1:41" ht="14.25" customHeight="1">
      <c r="A564" s="21" t="s">
        <v>1096</v>
      </c>
      <c r="B564" s="21" t="s">
        <v>259</v>
      </c>
      <c r="C564" s="21">
        <v>0</v>
      </c>
      <c r="D564" s="21">
        <v>200</v>
      </c>
      <c r="E564" s="21">
        <v>976</v>
      </c>
      <c r="F564" s="21" t="s">
        <v>260</v>
      </c>
      <c r="G564" s="154">
        <v>3.4504000000000002E-4</v>
      </c>
      <c r="H564" s="154">
        <v>1.3974E-5</v>
      </c>
      <c r="I564" s="154">
        <v>-8.1593E-6</v>
      </c>
      <c r="J564" s="154">
        <v>-3.3560000000000001E-7</v>
      </c>
      <c r="K564" s="154">
        <v>3.5320000000000002E-4</v>
      </c>
      <c r="L564" s="154">
        <v>1.431E-5</v>
      </c>
      <c r="M564" s="155">
        <v>2.3199999999999998</v>
      </c>
      <c r="N564" s="21">
        <v>0</v>
      </c>
      <c r="O564" s="21">
        <v>0</v>
      </c>
      <c r="P564" s="21">
        <v>0</v>
      </c>
      <c r="Q564" s="21">
        <v>1</v>
      </c>
      <c r="R564" s="21">
        <v>3.5319999999999998E-6</v>
      </c>
      <c r="S564" s="21">
        <v>1.431E-7</v>
      </c>
      <c r="T564" s="21">
        <v>3</v>
      </c>
      <c r="U564" s="21">
        <v>0</v>
      </c>
      <c r="V564" s="21">
        <v>0</v>
      </c>
      <c r="W564" s="156" t="s">
        <v>1097</v>
      </c>
      <c r="X564" s="21" t="s">
        <v>979</v>
      </c>
      <c r="Y564" s="21" t="s">
        <v>263</v>
      </c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  <c r="AN564" s="21"/>
      <c r="AO564" s="21"/>
    </row>
    <row r="565" spans="1:41" ht="14.25" customHeight="1">
      <c r="A565" s="21" t="s">
        <v>1096</v>
      </c>
      <c r="B565" s="21" t="s">
        <v>259</v>
      </c>
      <c r="C565" s="21">
        <v>0</v>
      </c>
      <c r="D565" s="21">
        <v>200</v>
      </c>
      <c r="E565" s="21">
        <v>976</v>
      </c>
      <c r="F565" s="21" t="s">
        <v>260</v>
      </c>
      <c r="G565" s="154">
        <v>3.4509999999999999E-4</v>
      </c>
      <c r="H565" s="154">
        <v>1.3851E-5</v>
      </c>
      <c r="I565" s="154">
        <v>-8.1593E-6</v>
      </c>
      <c r="J565" s="154">
        <v>-3.3560000000000001E-7</v>
      </c>
      <c r="K565" s="154">
        <v>3.5325999999999999E-4</v>
      </c>
      <c r="L565" s="154">
        <v>1.4187E-5</v>
      </c>
      <c r="M565" s="155">
        <v>2.2999999999999998</v>
      </c>
      <c r="N565" s="21">
        <v>0</v>
      </c>
      <c r="O565" s="21">
        <v>0</v>
      </c>
      <c r="P565" s="21">
        <v>0</v>
      </c>
      <c r="Q565" s="21">
        <v>1</v>
      </c>
      <c r="R565" s="21">
        <v>3.5325999999999999E-6</v>
      </c>
      <c r="S565" s="21">
        <v>1.4189999999999999E-7</v>
      </c>
      <c r="T565" s="21">
        <v>3</v>
      </c>
      <c r="U565" s="21">
        <v>0</v>
      </c>
      <c r="V565" s="21">
        <v>0</v>
      </c>
      <c r="W565" s="156" t="s">
        <v>763</v>
      </c>
      <c r="X565" s="21" t="s">
        <v>979</v>
      </c>
      <c r="Y565" s="21" t="s">
        <v>263</v>
      </c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  <c r="AN565" s="21"/>
      <c r="AO565" s="21"/>
    </row>
    <row r="566" spans="1:41" ht="14.25" customHeight="1">
      <c r="A566" s="21" t="s">
        <v>1098</v>
      </c>
      <c r="B566" s="21" t="s">
        <v>259</v>
      </c>
      <c r="C566" s="21">
        <v>0</v>
      </c>
      <c r="D566" s="21">
        <v>200</v>
      </c>
      <c r="E566" s="21">
        <v>976</v>
      </c>
      <c r="F566" s="21" t="s">
        <v>260</v>
      </c>
      <c r="G566" s="154">
        <v>1.142E-3</v>
      </c>
      <c r="H566" s="154">
        <v>6.1299999999999999E-5</v>
      </c>
      <c r="I566" s="154">
        <v>-8.1593E-6</v>
      </c>
      <c r="J566" s="154">
        <v>-3.3560000000000001E-7</v>
      </c>
      <c r="K566" s="154">
        <v>1.1501E-3</v>
      </c>
      <c r="L566" s="154">
        <v>6.1600000000000007E-5</v>
      </c>
      <c r="M566" s="155">
        <v>3.07</v>
      </c>
      <c r="N566" s="21">
        <v>0</v>
      </c>
      <c r="O566" s="21">
        <v>0</v>
      </c>
      <c r="P566" s="21">
        <v>0</v>
      </c>
      <c r="Q566" s="21">
        <v>1</v>
      </c>
      <c r="R566" s="21">
        <v>1.1501000000000001E-5</v>
      </c>
      <c r="S566" s="21">
        <v>6.1620000000000003E-7</v>
      </c>
      <c r="T566" s="21">
        <v>3</v>
      </c>
      <c r="U566" s="21">
        <v>0</v>
      </c>
      <c r="V566" s="21">
        <v>0</v>
      </c>
      <c r="W566" s="156" t="s">
        <v>1099</v>
      </c>
      <c r="X566" s="21" t="s">
        <v>979</v>
      </c>
      <c r="Y566" s="21" t="s">
        <v>263</v>
      </c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  <c r="AN566" s="21"/>
      <c r="AO566" s="21"/>
    </row>
    <row r="567" spans="1:41" ht="14.25" customHeight="1">
      <c r="A567" s="21" t="s">
        <v>1098</v>
      </c>
      <c r="B567" s="21" t="s">
        <v>259</v>
      </c>
      <c r="C567" s="21">
        <v>0</v>
      </c>
      <c r="D567" s="21">
        <v>200</v>
      </c>
      <c r="E567" s="21">
        <v>976</v>
      </c>
      <c r="F567" s="21" t="s">
        <v>260</v>
      </c>
      <c r="G567" s="154">
        <v>1.1417E-3</v>
      </c>
      <c r="H567" s="154">
        <v>6.1600000000000007E-5</v>
      </c>
      <c r="I567" s="154">
        <v>-8.1593E-6</v>
      </c>
      <c r="J567" s="154">
        <v>-3.3560000000000001E-7</v>
      </c>
      <c r="K567" s="154">
        <v>1.1498000000000001E-3</v>
      </c>
      <c r="L567" s="154">
        <v>6.2000000000000003E-5</v>
      </c>
      <c r="M567" s="155">
        <v>3.08</v>
      </c>
      <c r="N567" s="21">
        <v>0</v>
      </c>
      <c r="O567" s="21">
        <v>0</v>
      </c>
      <c r="P567" s="21">
        <v>0</v>
      </c>
      <c r="Q567" s="21">
        <v>1</v>
      </c>
      <c r="R567" s="21">
        <v>1.1498000000000001E-5</v>
      </c>
      <c r="S567" s="21">
        <v>6.1949999999999996E-7</v>
      </c>
      <c r="T567" s="21">
        <v>3</v>
      </c>
      <c r="U567" s="21">
        <v>0</v>
      </c>
      <c r="V567" s="21">
        <v>0</v>
      </c>
      <c r="W567" s="156" t="s">
        <v>1100</v>
      </c>
      <c r="X567" s="21" t="s">
        <v>979</v>
      </c>
      <c r="Y567" s="21" t="s">
        <v>263</v>
      </c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  <c r="AO567" s="21"/>
    </row>
    <row r="568" spans="1:41" ht="14.25" customHeight="1">
      <c r="A568" s="21" t="s">
        <v>1101</v>
      </c>
      <c r="B568" s="21" t="s">
        <v>259</v>
      </c>
      <c r="C568" s="21">
        <v>0</v>
      </c>
      <c r="D568" s="21">
        <v>200</v>
      </c>
      <c r="E568" s="21">
        <v>976</v>
      </c>
      <c r="F568" s="21" t="s">
        <v>260</v>
      </c>
      <c r="G568" s="154">
        <v>2.8990000000000001E-3</v>
      </c>
      <c r="H568" s="154">
        <v>1.5789999999999999E-4</v>
      </c>
      <c r="I568" s="154">
        <v>-8.1593E-6</v>
      </c>
      <c r="J568" s="154">
        <v>-3.3560000000000001E-7</v>
      </c>
      <c r="K568" s="154">
        <v>2.9072E-3</v>
      </c>
      <c r="L568" s="154">
        <v>1.582E-4</v>
      </c>
      <c r="M568" s="155">
        <v>3.11</v>
      </c>
      <c r="N568" s="21">
        <v>0</v>
      </c>
      <c r="O568" s="21">
        <v>0</v>
      </c>
      <c r="P568" s="21">
        <v>0</v>
      </c>
      <c r="Q568" s="21">
        <v>1</v>
      </c>
      <c r="R568" s="21">
        <v>2.9071999999999999E-5</v>
      </c>
      <c r="S568" s="21">
        <v>1.5820000000000001E-6</v>
      </c>
      <c r="T568" s="21">
        <v>4</v>
      </c>
      <c r="U568" s="21">
        <v>0</v>
      </c>
      <c r="V568" s="21">
        <v>0</v>
      </c>
      <c r="W568" s="156" t="s">
        <v>1102</v>
      </c>
      <c r="X568" s="21" t="s">
        <v>979</v>
      </c>
      <c r="Y568" s="21" t="s">
        <v>263</v>
      </c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  <c r="AO568" s="21"/>
    </row>
    <row r="569" spans="1:41" ht="14.25" customHeight="1">
      <c r="A569" s="21" t="s">
        <v>1101</v>
      </c>
      <c r="B569" s="21" t="s">
        <v>259</v>
      </c>
      <c r="C569" s="21">
        <v>0</v>
      </c>
      <c r="D569" s="21">
        <v>200</v>
      </c>
      <c r="E569" s="21">
        <v>976</v>
      </c>
      <c r="F569" s="21" t="s">
        <v>260</v>
      </c>
      <c r="G569" s="154">
        <v>2.898E-3</v>
      </c>
      <c r="H569" s="154">
        <v>1.582E-4</v>
      </c>
      <c r="I569" s="154">
        <v>-8.1593E-6</v>
      </c>
      <c r="J569" s="154">
        <v>-3.3560000000000001E-7</v>
      </c>
      <c r="K569" s="154">
        <v>2.9061999999999998E-3</v>
      </c>
      <c r="L569" s="154">
        <v>1.5860000000000001E-4</v>
      </c>
      <c r="M569" s="155">
        <v>3.12</v>
      </c>
      <c r="N569" s="21">
        <v>0</v>
      </c>
      <c r="O569" s="21">
        <v>0</v>
      </c>
      <c r="P569" s="21">
        <v>0</v>
      </c>
      <c r="Q569" s="21">
        <v>1</v>
      </c>
      <c r="R569" s="21">
        <v>2.9062000000000001E-5</v>
      </c>
      <c r="S569" s="21">
        <v>1.5858999999999999E-6</v>
      </c>
      <c r="T569" s="21">
        <v>4</v>
      </c>
      <c r="U569" s="21">
        <v>0</v>
      </c>
      <c r="V569" s="21">
        <v>0</v>
      </c>
      <c r="W569" s="156" t="s">
        <v>1103</v>
      </c>
      <c r="X569" s="21" t="s">
        <v>979</v>
      </c>
      <c r="Y569" s="21" t="s">
        <v>263</v>
      </c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  <c r="AN569" s="21"/>
      <c r="AO569" s="21"/>
    </row>
    <row r="570" spans="1:41" ht="14.25" customHeight="1">
      <c r="A570" s="21" t="s">
        <v>1104</v>
      </c>
      <c r="B570" s="21" t="s">
        <v>259</v>
      </c>
      <c r="C570" s="21">
        <v>0</v>
      </c>
      <c r="D570" s="21">
        <v>200</v>
      </c>
      <c r="E570" s="21">
        <v>976</v>
      </c>
      <c r="F570" s="21" t="s">
        <v>260</v>
      </c>
      <c r="G570" s="154">
        <v>1.7462000000000001E-3</v>
      </c>
      <c r="H570" s="154">
        <v>9.9900000000000002E-5</v>
      </c>
      <c r="I570" s="154">
        <v>-8.1593E-6</v>
      </c>
      <c r="J570" s="154">
        <v>-3.3560000000000001E-7</v>
      </c>
      <c r="K570" s="154">
        <v>1.7543000000000001E-3</v>
      </c>
      <c r="L570" s="154">
        <v>1.002E-4</v>
      </c>
      <c r="M570" s="155">
        <v>3.27</v>
      </c>
      <c r="N570" s="21">
        <v>0</v>
      </c>
      <c r="O570" s="21">
        <v>0</v>
      </c>
      <c r="P570" s="21">
        <v>0</v>
      </c>
      <c r="Q570" s="21">
        <v>1</v>
      </c>
      <c r="R570" s="21">
        <v>1.7543000000000001E-5</v>
      </c>
      <c r="S570" s="21">
        <v>1.0021999999999999E-6</v>
      </c>
      <c r="T570" s="21">
        <v>3</v>
      </c>
      <c r="U570" s="21">
        <v>0</v>
      </c>
      <c r="V570" s="21">
        <v>0</v>
      </c>
      <c r="W570" s="156" t="s">
        <v>1105</v>
      </c>
      <c r="X570" s="21" t="s">
        <v>979</v>
      </c>
      <c r="Y570" s="21" t="s">
        <v>263</v>
      </c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  <c r="AN570" s="21"/>
      <c r="AO570" s="21"/>
    </row>
    <row r="571" spans="1:41" ht="14.25" customHeight="1">
      <c r="A571" s="21" t="s">
        <v>1104</v>
      </c>
      <c r="B571" s="21" t="s">
        <v>259</v>
      </c>
      <c r="C571" s="21">
        <v>0</v>
      </c>
      <c r="D571" s="21">
        <v>200</v>
      </c>
      <c r="E571" s="21">
        <v>976</v>
      </c>
      <c r="F571" s="21" t="s">
        <v>260</v>
      </c>
      <c r="G571" s="154">
        <v>1.7461E-3</v>
      </c>
      <c r="H571" s="154">
        <v>9.98E-5</v>
      </c>
      <c r="I571" s="154">
        <v>-8.1593E-6</v>
      </c>
      <c r="J571" s="154">
        <v>-3.3560000000000001E-7</v>
      </c>
      <c r="K571" s="154">
        <v>1.7542E-3</v>
      </c>
      <c r="L571" s="154">
        <v>1.002E-4</v>
      </c>
      <c r="M571" s="155">
        <v>3.27</v>
      </c>
      <c r="N571" s="21">
        <v>0</v>
      </c>
      <c r="O571" s="21">
        <v>0</v>
      </c>
      <c r="P571" s="21">
        <v>0</v>
      </c>
      <c r="Q571" s="21">
        <v>1</v>
      </c>
      <c r="R571" s="21">
        <v>1.7541999999999999E-5</v>
      </c>
      <c r="S571" s="21">
        <v>1.0016000000000001E-6</v>
      </c>
      <c r="T571" s="21">
        <v>3</v>
      </c>
      <c r="U571" s="21">
        <v>0</v>
      </c>
      <c r="V571" s="21">
        <v>0</v>
      </c>
      <c r="W571" s="156" t="s">
        <v>1106</v>
      </c>
      <c r="X571" s="21" t="s">
        <v>979</v>
      </c>
      <c r="Y571" s="21" t="s">
        <v>263</v>
      </c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  <c r="AO571" s="21"/>
    </row>
    <row r="572" spans="1:41" ht="14.25" customHeight="1">
      <c r="A572" s="21" t="s">
        <v>1107</v>
      </c>
      <c r="B572" s="21" t="s">
        <v>259</v>
      </c>
      <c r="C572" s="21">
        <v>0</v>
      </c>
      <c r="D572" s="21">
        <v>200</v>
      </c>
      <c r="E572" s="21">
        <v>976</v>
      </c>
      <c r="F572" s="21" t="s">
        <v>260</v>
      </c>
      <c r="G572" s="154">
        <v>9.9430999999999999E-4</v>
      </c>
      <c r="H572" s="154">
        <v>5.3764000000000002E-5</v>
      </c>
      <c r="I572" s="154">
        <v>-8.1593E-6</v>
      </c>
      <c r="J572" s="154">
        <v>-3.3560000000000001E-7</v>
      </c>
      <c r="K572" s="154">
        <v>1.0024999999999999E-3</v>
      </c>
      <c r="L572" s="154">
        <v>5.41E-5</v>
      </c>
      <c r="M572" s="155">
        <v>3.09</v>
      </c>
      <c r="N572" s="21">
        <v>0</v>
      </c>
      <c r="O572" s="21">
        <v>0</v>
      </c>
      <c r="P572" s="21">
        <v>0</v>
      </c>
      <c r="Q572" s="21">
        <v>1</v>
      </c>
      <c r="R572" s="21">
        <v>1.0025E-5</v>
      </c>
      <c r="S572" s="21">
        <v>5.4099999999999999E-7</v>
      </c>
      <c r="T572" s="21">
        <v>3</v>
      </c>
      <c r="U572" s="21">
        <v>0</v>
      </c>
      <c r="V572" s="21">
        <v>0</v>
      </c>
      <c r="W572" s="156" t="s">
        <v>1108</v>
      </c>
      <c r="X572" s="21" t="s">
        <v>979</v>
      </c>
      <c r="Y572" s="21" t="s">
        <v>263</v>
      </c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  <c r="AO572" s="21"/>
    </row>
    <row r="573" spans="1:41" ht="14.25" customHeight="1">
      <c r="A573" s="21" t="s">
        <v>1107</v>
      </c>
      <c r="B573" s="21" t="s">
        <v>259</v>
      </c>
      <c r="C573" s="21">
        <v>0</v>
      </c>
      <c r="D573" s="21">
        <v>200</v>
      </c>
      <c r="E573" s="21">
        <v>976</v>
      </c>
      <c r="F573" s="21" t="s">
        <v>260</v>
      </c>
      <c r="G573" s="154">
        <v>9.9398999999999993E-4</v>
      </c>
      <c r="H573" s="154">
        <v>5.3672999999999999E-5</v>
      </c>
      <c r="I573" s="154">
        <v>-8.1593E-6</v>
      </c>
      <c r="J573" s="154">
        <v>-3.3560000000000001E-7</v>
      </c>
      <c r="K573" s="154">
        <v>1.0020999999999999E-3</v>
      </c>
      <c r="L573" s="154">
        <v>5.3999999999999998E-5</v>
      </c>
      <c r="M573" s="155">
        <v>3.08</v>
      </c>
      <c r="N573" s="21">
        <v>0</v>
      </c>
      <c r="O573" s="21">
        <v>0</v>
      </c>
      <c r="P573" s="21">
        <v>0</v>
      </c>
      <c r="Q573" s="21">
        <v>1</v>
      </c>
      <c r="R573" s="21">
        <v>1.0020999999999999E-5</v>
      </c>
      <c r="S573" s="21">
        <v>5.4010000000000003E-7</v>
      </c>
      <c r="T573" s="21">
        <v>3</v>
      </c>
      <c r="U573" s="21">
        <v>0</v>
      </c>
      <c r="V573" s="21">
        <v>0</v>
      </c>
      <c r="W573" s="156" t="s">
        <v>1109</v>
      </c>
      <c r="X573" s="21" t="s">
        <v>979</v>
      </c>
      <c r="Y573" s="21" t="s">
        <v>263</v>
      </c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  <c r="AO573" s="21"/>
    </row>
    <row r="574" spans="1:41" ht="14.25" customHeight="1">
      <c r="A574" s="21" t="s">
        <v>1110</v>
      </c>
      <c r="B574" s="21" t="s">
        <v>259</v>
      </c>
      <c r="C574" s="21">
        <v>0</v>
      </c>
      <c r="D574" s="21">
        <v>200</v>
      </c>
      <c r="E574" s="21">
        <v>976</v>
      </c>
      <c r="F574" s="21" t="s">
        <v>260</v>
      </c>
      <c r="G574" s="154">
        <v>7.9372000000000004E-4</v>
      </c>
      <c r="H574" s="154">
        <v>4.3501000000000002E-5</v>
      </c>
      <c r="I574" s="154">
        <v>-8.1593E-6</v>
      </c>
      <c r="J574" s="154">
        <v>-3.3560000000000001E-7</v>
      </c>
      <c r="K574" s="154">
        <v>8.0188000000000004E-4</v>
      </c>
      <c r="L574" s="154">
        <v>4.3835999999999998E-5</v>
      </c>
      <c r="M574" s="155">
        <v>3.13</v>
      </c>
      <c r="N574" s="21">
        <v>0</v>
      </c>
      <c r="O574" s="21">
        <v>0</v>
      </c>
      <c r="P574" s="21">
        <v>0</v>
      </c>
      <c r="Q574" s="21">
        <v>1</v>
      </c>
      <c r="R574" s="21">
        <v>8.0188000000000002E-6</v>
      </c>
      <c r="S574" s="21">
        <v>4.3840000000000001E-7</v>
      </c>
      <c r="T574" s="21">
        <v>3</v>
      </c>
      <c r="U574" s="21">
        <v>0</v>
      </c>
      <c r="V574" s="21">
        <v>0</v>
      </c>
      <c r="W574" s="156" t="s">
        <v>1111</v>
      </c>
      <c r="X574" s="21" t="s">
        <v>979</v>
      </c>
      <c r="Y574" s="21" t="s">
        <v>263</v>
      </c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  <c r="AO574" s="21"/>
    </row>
    <row r="575" spans="1:41" ht="14.25" customHeight="1">
      <c r="A575" s="21" t="s">
        <v>1110</v>
      </c>
      <c r="B575" s="21" t="s">
        <v>259</v>
      </c>
      <c r="C575" s="21">
        <v>0</v>
      </c>
      <c r="D575" s="21">
        <v>200</v>
      </c>
      <c r="E575" s="21">
        <v>976</v>
      </c>
      <c r="F575" s="21" t="s">
        <v>260</v>
      </c>
      <c r="G575" s="154">
        <v>7.9394999999999997E-4</v>
      </c>
      <c r="H575" s="154">
        <v>4.3532999999999998E-5</v>
      </c>
      <c r="I575" s="154">
        <v>-8.1593E-6</v>
      </c>
      <c r="J575" s="154">
        <v>-3.3560000000000001E-7</v>
      </c>
      <c r="K575" s="154">
        <v>8.0210999999999998E-4</v>
      </c>
      <c r="L575" s="154">
        <v>4.3869000000000003E-5</v>
      </c>
      <c r="M575" s="155">
        <v>3.13</v>
      </c>
      <c r="N575" s="21">
        <v>0</v>
      </c>
      <c r="O575" s="21">
        <v>0</v>
      </c>
      <c r="P575" s="21">
        <v>0</v>
      </c>
      <c r="Q575" s="21">
        <v>1</v>
      </c>
      <c r="R575" s="21">
        <v>8.0211000000000002E-6</v>
      </c>
      <c r="S575" s="21">
        <v>4.3869999999999998E-7</v>
      </c>
      <c r="T575" s="21">
        <v>3</v>
      </c>
      <c r="U575" s="21">
        <v>0</v>
      </c>
      <c r="V575" s="21">
        <v>0</v>
      </c>
      <c r="W575" s="156" t="s">
        <v>1112</v>
      </c>
      <c r="X575" s="21" t="s">
        <v>979</v>
      </c>
      <c r="Y575" s="21" t="s">
        <v>263</v>
      </c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  <c r="AO575" s="21"/>
    </row>
    <row r="576" spans="1:41" ht="14.25" customHeight="1">
      <c r="A576" s="21" t="s">
        <v>1113</v>
      </c>
      <c r="B576" s="21" t="s">
        <v>259</v>
      </c>
      <c r="C576" s="21">
        <v>0</v>
      </c>
      <c r="D576" s="21">
        <v>200</v>
      </c>
      <c r="E576" s="21">
        <v>976</v>
      </c>
      <c r="F576" s="21" t="s">
        <v>260</v>
      </c>
      <c r="G576" s="154">
        <v>1.351E-3</v>
      </c>
      <c r="H576" s="154">
        <v>6.8499999999999998E-5</v>
      </c>
      <c r="I576" s="154">
        <v>-8.1593E-6</v>
      </c>
      <c r="J576" s="154">
        <v>-3.3560000000000001E-7</v>
      </c>
      <c r="K576" s="154">
        <v>1.3591E-3</v>
      </c>
      <c r="L576" s="154">
        <v>6.8800000000000005E-5</v>
      </c>
      <c r="M576" s="155">
        <v>2.9</v>
      </c>
      <c r="N576" s="21">
        <v>0</v>
      </c>
      <c r="O576" s="21">
        <v>0</v>
      </c>
      <c r="P576" s="21">
        <v>0</v>
      </c>
      <c r="Q576" s="21">
        <v>1</v>
      </c>
      <c r="R576" s="21">
        <v>1.3591000000000001E-5</v>
      </c>
      <c r="S576" s="21">
        <v>6.8790000000000001E-7</v>
      </c>
      <c r="T576" s="21">
        <v>3</v>
      </c>
      <c r="U576" s="21">
        <v>0</v>
      </c>
      <c r="V576" s="21">
        <v>0</v>
      </c>
      <c r="W576" s="156" t="s">
        <v>1114</v>
      </c>
      <c r="X576" s="21" t="s">
        <v>979</v>
      </c>
      <c r="Y576" s="21" t="s">
        <v>263</v>
      </c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  <c r="AO576" s="21"/>
    </row>
    <row r="577" spans="1:41" ht="14.25" customHeight="1">
      <c r="A577" s="21" t="s">
        <v>1113</v>
      </c>
      <c r="B577" s="21" t="s">
        <v>259</v>
      </c>
      <c r="C577" s="21">
        <v>0</v>
      </c>
      <c r="D577" s="21">
        <v>200</v>
      </c>
      <c r="E577" s="21">
        <v>976</v>
      </c>
      <c r="F577" s="21" t="s">
        <v>260</v>
      </c>
      <c r="G577" s="154">
        <v>1.3508999999999999E-3</v>
      </c>
      <c r="H577" s="154">
        <v>6.8100000000000002E-5</v>
      </c>
      <c r="I577" s="154">
        <v>-8.1593E-6</v>
      </c>
      <c r="J577" s="154">
        <v>-3.3560000000000001E-7</v>
      </c>
      <c r="K577" s="154">
        <v>1.359E-3</v>
      </c>
      <c r="L577" s="154">
        <v>6.8399999999999996E-5</v>
      </c>
      <c r="M577" s="155">
        <v>2.88</v>
      </c>
      <c r="N577" s="21">
        <v>0</v>
      </c>
      <c r="O577" s="21">
        <v>0</v>
      </c>
      <c r="P577" s="21">
        <v>0</v>
      </c>
      <c r="Q577" s="21">
        <v>1</v>
      </c>
      <c r="R577" s="21">
        <v>1.359E-5</v>
      </c>
      <c r="S577" s="21">
        <v>6.8420000000000005E-7</v>
      </c>
      <c r="T577" s="21">
        <v>3</v>
      </c>
      <c r="U577" s="21">
        <v>0</v>
      </c>
      <c r="V577" s="21">
        <v>0</v>
      </c>
      <c r="W577" s="156" t="s">
        <v>1115</v>
      </c>
      <c r="X577" s="21" t="s">
        <v>979</v>
      </c>
      <c r="Y577" s="21" t="s">
        <v>263</v>
      </c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/>
      <c r="AO577" s="21"/>
    </row>
    <row r="578" spans="1:41" ht="14.25" customHeight="1">
      <c r="A578" s="21" t="s">
        <v>1116</v>
      </c>
      <c r="B578" s="21" t="s">
        <v>259</v>
      </c>
      <c r="C578" s="21">
        <v>0</v>
      </c>
      <c r="D578" s="21">
        <v>200</v>
      </c>
      <c r="E578" s="21">
        <v>976</v>
      </c>
      <c r="F578" s="21" t="s">
        <v>260</v>
      </c>
      <c r="G578" s="154">
        <v>3.414E-4</v>
      </c>
      <c r="H578" s="154">
        <v>1.306E-5</v>
      </c>
      <c r="I578" s="154">
        <v>-8.1593E-6</v>
      </c>
      <c r="J578" s="154">
        <v>-3.3560000000000001E-7</v>
      </c>
      <c r="K578" s="154">
        <v>3.4955000000000001E-4</v>
      </c>
      <c r="L578" s="154">
        <v>1.3395E-5</v>
      </c>
      <c r="M578" s="155">
        <v>2.19</v>
      </c>
      <c r="N578" s="21">
        <v>0</v>
      </c>
      <c r="O578" s="21">
        <v>0</v>
      </c>
      <c r="P578" s="21">
        <v>0</v>
      </c>
      <c r="Q578" s="21">
        <v>1</v>
      </c>
      <c r="R578" s="21">
        <v>3.4954999999999998E-6</v>
      </c>
      <c r="S578" s="21">
        <v>1.3400000000000001E-7</v>
      </c>
      <c r="T578" s="21">
        <v>3</v>
      </c>
      <c r="U578" s="21">
        <v>0</v>
      </c>
      <c r="V578" s="21">
        <v>0</v>
      </c>
      <c r="W578" s="156" t="s">
        <v>1117</v>
      </c>
      <c r="X578" s="21" t="s">
        <v>979</v>
      </c>
      <c r="Y578" s="21" t="s">
        <v>263</v>
      </c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  <c r="AO578" s="21"/>
    </row>
    <row r="579" spans="1:41" ht="14.25" customHeight="1">
      <c r="A579" s="21" t="s">
        <v>1116</v>
      </c>
      <c r="B579" s="21" t="s">
        <v>259</v>
      </c>
      <c r="C579" s="21">
        <v>0</v>
      </c>
      <c r="D579" s="21">
        <v>200</v>
      </c>
      <c r="E579" s="21">
        <v>976</v>
      </c>
      <c r="F579" s="21" t="s">
        <v>260</v>
      </c>
      <c r="G579" s="154">
        <v>3.4124999999999997E-4</v>
      </c>
      <c r="H579" s="154">
        <v>1.3118999999999999E-5</v>
      </c>
      <c r="I579" s="154">
        <v>-8.1593E-6</v>
      </c>
      <c r="J579" s="154">
        <v>-3.3560000000000001E-7</v>
      </c>
      <c r="K579" s="154">
        <v>3.4940999999999998E-4</v>
      </c>
      <c r="L579" s="154">
        <v>1.3454E-5</v>
      </c>
      <c r="M579" s="155">
        <v>2.21</v>
      </c>
      <c r="N579" s="21">
        <v>0</v>
      </c>
      <c r="O579" s="21">
        <v>0</v>
      </c>
      <c r="P579" s="21">
        <v>0</v>
      </c>
      <c r="Q579" s="21">
        <v>1</v>
      </c>
      <c r="R579" s="21">
        <v>3.4941000000000001E-6</v>
      </c>
      <c r="S579" s="21">
        <v>1.3449999999999999E-7</v>
      </c>
      <c r="T579" s="21">
        <v>3</v>
      </c>
      <c r="U579" s="21">
        <v>0</v>
      </c>
      <c r="V579" s="21">
        <v>0</v>
      </c>
      <c r="W579" s="156" t="s">
        <v>1118</v>
      </c>
      <c r="X579" s="21" t="s">
        <v>979</v>
      </c>
      <c r="Y579" s="21" t="s">
        <v>263</v>
      </c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  <c r="AM579" s="21"/>
      <c r="AN579" s="21"/>
      <c r="AO579" s="21"/>
    </row>
    <row r="580" spans="1:41" ht="14.25" customHeight="1">
      <c r="A580" s="21" t="s">
        <v>1119</v>
      </c>
      <c r="B580" s="21" t="s">
        <v>259</v>
      </c>
      <c r="C580" s="21">
        <v>0</v>
      </c>
      <c r="D580" s="21">
        <v>200</v>
      </c>
      <c r="E580" s="21">
        <v>976</v>
      </c>
      <c r="F580" s="21" t="s">
        <v>260</v>
      </c>
      <c r="G580" s="154">
        <v>5.0518000000000004E-4</v>
      </c>
      <c r="H580" s="154">
        <v>2.2765E-5</v>
      </c>
      <c r="I580" s="154">
        <v>-8.1593E-6</v>
      </c>
      <c r="J580" s="154">
        <v>-3.3560000000000001E-7</v>
      </c>
      <c r="K580" s="154">
        <v>5.1334000000000004E-4</v>
      </c>
      <c r="L580" s="154">
        <v>2.3099999999999999E-5</v>
      </c>
      <c r="M580" s="155">
        <v>2.58</v>
      </c>
      <c r="N580" s="21">
        <v>0</v>
      </c>
      <c r="O580" s="21">
        <v>0</v>
      </c>
      <c r="P580" s="21">
        <v>0</v>
      </c>
      <c r="Q580" s="21">
        <v>1</v>
      </c>
      <c r="R580" s="21">
        <v>5.1333999999999998E-6</v>
      </c>
      <c r="S580" s="21">
        <v>2.3099999999999999E-7</v>
      </c>
      <c r="T580" s="21">
        <v>3</v>
      </c>
      <c r="U580" s="21">
        <v>0</v>
      </c>
      <c r="V580" s="21">
        <v>0</v>
      </c>
      <c r="W580" s="156" t="s">
        <v>787</v>
      </c>
      <c r="X580" s="21" t="s">
        <v>979</v>
      </c>
      <c r="Y580" s="21" t="s">
        <v>263</v>
      </c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  <c r="AO580" s="21"/>
    </row>
    <row r="581" spans="1:41" ht="14.25" customHeight="1">
      <c r="A581" s="21" t="s">
        <v>1119</v>
      </c>
      <c r="B581" s="21" t="s">
        <v>259</v>
      </c>
      <c r="C581" s="21">
        <v>0</v>
      </c>
      <c r="D581" s="21">
        <v>200</v>
      </c>
      <c r="E581" s="21">
        <v>976</v>
      </c>
      <c r="F581" s="21" t="s">
        <v>260</v>
      </c>
      <c r="G581" s="154">
        <v>5.0531999999999997E-4</v>
      </c>
      <c r="H581" s="154">
        <v>2.2775000000000001E-5</v>
      </c>
      <c r="I581" s="154">
        <v>-8.1593E-6</v>
      </c>
      <c r="J581" s="154">
        <v>-3.3560000000000001E-7</v>
      </c>
      <c r="K581" s="154">
        <v>5.1347999999999997E-4</v>
      </c>
      <c r="L581" s="154">
        <v>2.3110000000000001E-5</v>
      </c>
      <c r="M581" s="155">
        <v>2.58</v>
      </c>
      <c r="N581" s="21">
        <v>0</v>
      </c>
      <c r="O581" s="21">
        <v>0</v>
      </c>
      <c r="P581" s="21">
        <v>0</v>
      </c>
      <c r="Q581" s="21">
        <v>1</v>
      </c>
      <c r="R581" s="21">
        <v>5.1348000000000004E-6</v>
      </c>
      <c r="S581" s="21">
        <v>2.311E-7</v>
      </c>
      <c r="T581" s="21">
        <v>3</v>
      </c>
      <c r="U581" s="21">
        <v>0</v>
      </c>
      <c r="V581" s="21">
        <v>0</v>
      </c>
      <c r="W581" s="156" t="s">
        <v>1120</v>
      </c>
      <c r="X581" s="21" t="s">
        <v>979</v>
      </c>
      <c r="Y581" s="21" t="s">
        <v>263</v>
      </c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</row>
    <row r="582" spans="1:41" ht="14.25" customHeight="1">
      <c r="A582" s="21" t="s">
        <v>1121</v>
      </c>
      <c r="B582" s="21" t="s">
        <v>259</v>
      </c>
      <c r="C582" s="21">
        <v>0</v>
      </c>
      <c r="D582" s="21">
        <v>200</v>
      </c>
      <c r="E582" s="21">
        <v>976</v>
      </c>
      <c r="F582" s="21" t="s">
        <v>260</v>
      </c>
      <c r="G582" s="154">
        <v>5.1491000000000004E-4</v>
      </c>
      <c r="H582" s="154">
        <v>2.1188000000000001E-5</v>
      </c>
      <c r="I582" s="154">
        <v>-8.1593E-6</v>
      </c>
      <c r="J582" s="154">
        <v>-3.3560000000000001E-7</v>
      </c>
      <c r="K582" s="154">
        <v>5.2307000000000005E-4</v>
      </c>
      <c r="L582" s="154">
        <v>2.1523999999999999E-5</v>
      </c>
      <c r="M582" s="155">
        <v>2.36</v>
      </c>
      <c r="N582" s="21">
        <v>0</v>
      </c>
      <c r="O582" s="21">
        <v>0</v>
      </c>
      <c r="P582" s="21">
        <v>0</v>
      </c>
      <c r="Q582" s="21">
        <v>1</v>
      </c>
      <c r="R582" s="21">
        <v>5.2306999999999997E-6</v>
      </c>
      <c r="S582" s="21">
        <v>2.1519999999999999E-7</v>
      </c>
      <c r="T582" s="21">
        <v>3</v>
      </c>
      <c r="U582" s="21">
        <v>0</v>
      </c>
      <c r="V582" s="21">
        <v>0</v>
      </c>
      <c r="W582" s="156" t="s">
        <v>1122</v>
      </c>
      <c r="X582" s="21" t="s">
        <v>979</v>
      </c>
      <c r="Y582" s="21" t="s">
        <v>263</v>
      </c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  <c r="AN582" s="21"/>
      <c r="AO582" s="21"/>
    </row>
    <row r="583" spans="1:41" ht="14.25" customHeight="1">
      <c r="A583" s="21" t="s">
        <v>1121</v>
      </c>
      <c r="B583" s="21" t="s">
        <v>259</v>
      </c>
      <c r="C583" s="21">
        <v>0</v>
      </c>
      <c r="D583" s="21">
        <v>200</v>
      </c>
      <c r="E583" s="21">
        <v>976</v>
      </c>
      <c r="F583" s="21" t="s">
        <v>260</v>
      </c>
      <c r="G583" s="154">
        <v>5.1447000000000005E-4</v>
      </c>
      <c r="H583" s="154">
        <v>2.1047E-5</v>
      </c>
      <c r="I583" s="154">
        <v>-8.1593E-6</v>
      </c>
      <c r="J583" s="154">
        <v>-3.3560000000000001E-7</v>
      </c>
      <c r="K583" s="154">
        <v>5.2262999999999995E-4</v>
      </c>
      <c r="L583" s="154">
        <v>2.1382999999999998E-5</v>
      </c>
      <c r="M583" s="155">
        <v>2.34</v>
      </c>
      <c r="N583" s="21">
        <v>0</v>
      </c>
      <c r="O583" s="21">
        <v>0</v>
      </c>
      <c r="P583" s="21">
        <v>0</v>
      </c>
      <c r="Q583" s="21">
        <v>1</v>
      </c>
      <c r="R583" s="21">
        <v>5.2263000000000003E-6</v>
      </c>
      <c r="S583" s="21">
        <v>2.138E-7</v>
      </c>
      <c r="T583" s="21">
        <v>3</v>
      </c>
      <c r="U583" s="21">
        <v>0</v>
      </c>
      <c r="V583" s="21">
        <v>0</v>
      </c>
      <c r="W583" s="156" t="s">
        <v>1123</v>
      </c>
      <c r="X583" s="21" t="s">
        <v>979</v>
      </c>
      <c r="Y583" s="21" t="s">
        <v>263</v>
      </c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</row>
    <row r="584" spans="1:41" ht="14.25" customHeight="1">
      <c r="A584" s="21" t="s">
        <v>1124</v>
      </c>
      <c r="B584" s="21" t="s">
        <v>259</v>
      </c>
      <c r="C584" s="21">
        <v>0</v>
      </c>
      <c r="D584" s="21">
        <v>200</v>
      </c>
      <c r="E584" s="21">
        <v>976</v>
      </c>
      <c r="F584" s="21" t="s">
        <v>260</v>
      </c>
      <c r="G584" s="154">
        <v>2.8214000000000001E-4</v>
      </c>
      <c r="H584" s="154">
        <v>1.1178999999999999E-5</v>
      </c>
      <c r="I584" s="154">
        <v>-8.1593E-6</v>
      </c>
      <c r="J584" s="154">
        <v>-3.3560000000000001E-7</v>
      </c>
      <c r="K584" s="154">
        <v>2.9030000000000001E-4</v>
      </c>
      <c r="L584" s="154">
        <v>1.1514E-5</v>
      </c>
      <c r="M584" s="155">
        <v>2.27</v>
      </c>
      <c r="N584" s="21">
        <v>0</v>
      </c>
      <c r="O584" s="21">
        <v>0</v>
      </c>
      <c r="P584" s="21">
        <v>0</v>
      </c>
      <c r="Q584" s="21">
        <v>1</v>
      </c>
      <c r="R584" s="21">
        <v>2.903E-6</v>
      </c>
      <c r="S584" s="21">
        <v>1.151E-7</v>
      </c>
      <c r="T584" s="21">
        <v>3</v>
      </c>
      <c r="U584" s="21">
        <v>0</v>
      </c>
      <c r="V584" s="21">
        <v>0</v>
      </c>
      <c r="W584" s="156" t="s">
        <v>1125</v>
      </c>
      <c r="X584" s="21" t="s">
        <v>979</v>
      </c>
      <c r="Y584" s="21" t="s">
        <v>263</v>
      </c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  <c r="AN584" s="21"/>
      <c r="AO584" s="21"/>
    </row>
    <row r="585" spans="1:41" ht="14.25" customHeight="1">
      <c r="A585" s="21" t="s">
        <v>1124</v>
      </c>
      <c r="B585" s="21" t="s">
        <v>259</v>
      </c>
      <c r="C585" s="21">
        <v>0</v>
      </c>
      <c r="D585" s="21">
        <v>200</v>
      </c>
      <c r="E585" s="21">
        <v>976</v>
      </c>
      <c r="F585" s="21" t="s">
        <v>260</v>
      </c>
      <c r="G585" s="154">
        <v>2.8354999999999998E-4</v>
      </c>
      <c r="H585" s="154">
        <v>1.0964E-5</v>
      </c>
      <c r="I585" s="154">
        <v>-8.1593E-6</v>
      </c>
      <c r="J585" s="154">
        <v>-3.3560000000000001E-7</v>
      </c>
      <c r="K585" s="154">
        <v>2.9170999999999998E-4</v>
      </c>
      <c r="L585" s="154">
        <v>1.1299E-5</v>
      </c>
      <c r="M585" s="155">
        <v>2.2200000000000002</v>
      </c>
      <c r="N585" s="21">
        <v>0</v>
      </c>
      <c r="O585" s="21">
        <v>0</v>
      </c>
      <c r="P585" s="21">
        <v>0</v>
      </c>
      <c r="Q585" s="21">
        <v>1</v>
      </c>
      <c r="R585" s="21">
        <v>2.9171E-6</v>
      </c>
      <c r="S585" s="21">
        <v>1.1300000000000001E-7</v>
      </c>
      <c r="T585" s="21">
        <v>2</v>
      </c>
      <c r="U585" s="21">
        <v>0</v>
      </c>
      <c r="V585" s="21">
        <v>0</v>
      </c>
      <c r="W585" s="156" t="s">
        <v>1126</v>
      </c>
      <c r="X585" s="21" t="s">
        <v>979</v>
      </c>
      <c r="Y585" s="21" t="s">
        <v>263</v>
      </c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  <c r="AN585" s="21"/>
      <c r="AO585" s="21"/>
    </row>
    <row r="586" spans="1:41" ht="14.25" customHeight="1">
      <c r="A586" s="21" t="s">
        <v>1127</v>
      </c>
      <c r="B586" s="21" t="s">
        <v>259</v>
      </c>
      <c r="C586" s="21">
        <v>0</v>
      </c>
      <c r="D586" s="21">
        <v>200</v>
      </c>
      <c r="E586" s="21">
        <v>976</v>
      </c>
      <c r="F586" s="21" t="s">
        <v>260</v>
      </c>
      <c r="G586" s="154">
        <v>3.1887000000000001E-4</v>
      </c>
      <c r="H586" s="154">
        <v>1.222E-5</v>
      </c>
      <c r="I586" s="154">
        <v>-8.1593E-6</v>
      </c>
      <c r="J586" s="154">
        <v>-3.3560000000000001E-7</v>
      </c>
      <c r="K586" s="154">
        <v>3.2703000000000002E-4</v>
      </c>
      <c r="L586" s="154">
        <v>1.2556E-5</v>
      </c>
      <c r="M586" s="155">
        <v>2.2000000000000002</v>
      </c>
      <c r="N586" s="21">
        <v>0</v>
      </c>
      <c r="O586" s="21">
        <v>0</v>
      </c>
      <c r="P586" s="21">
        <v>0</v>
      </c>
      <c r="Q586" s="21">
        <v>1</v>
      </c>
      <c r="R586" s="21">
        <v>3.2702999999999998E-6</v>
      </c>
      <c r="S586" s="21">
        <v>1.2560000000000001E-7</v>
      </c>
      <c r="T586" s="21">
        <v>3</v>
      </c>
      <c r="U586" s="21">
        <v>0</v>
      </c>
      <c r="V586" s="21">
        <v>0</v>
      </c>
      <c r="W586" s="156" t="s">
        <v>796</v>
      </c>
      <c r="X586" s="21" t="s">
        <v>979</v>
      </c>
      <c r="Y586" s="21" t="s">
        <v>263</v>
      </c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  <c r="AO586" s="21"/>
    </row>
    <row r="587" spans="1:41" ht="14.25" customHeight="1">
      <c r="A587" s="21" t="s">
        <v>1127</v>
      </c>
      <c r="B587" s="21" t="s">
        <v>259</v>
      </c>
      <c r="C587" s="21">
        <v>0</v>
      </c>
      <c r="D587" s="21">
        <v>200</v>
      </c>
      <c r="E587" s="21">
        <v>976</v>
      </c>
      <c r="F587" s="21" t="s">
        <v>260</v>
      </c>
      <c r="G587" s="154">
        <v>3.1867000000000001E-4</v>
      </c>
      <c r="H587" s="154">
        <v>1.2213E-5</v>
      </c>
      <c r="I587" s="154">
        <v>-8.1593E-6</v>
      </c>
      <c r="J587" s="154">
        <v>-3.3560000000000001E-7</v>
      </c>
      <c r="K587" s="154">
        <v>3.2683000000000001E-4</v>
      </c>
      <c r="L587" s="154">
        <v>1.2549E-5</v>
      </c>
      <c r="M587" s="155">
        <v>2.2000000000000002</v>
      </c>
      <c r="N587" s="21">
        <v>0</v>
      </c>
      <c r="O587" s="21">
        <v>0</v>
      </c>
      <c r="P587" s="21">
        <v>0</v>
      </c>
      <c r="Q587" s="21">
        <v>1</v>
      </c>
      <c r="R587" s="21">
        <v>3.2683000000000001E-6</v>
      </c>
      <c r="S587" s="21">
        <v>1.2550000000000001E-7</v>
      </c>
      <c r="T587" s="21">
        <v>3</v>
      </c>
      <c r="U587" s="21">
        <v>0</v>
      </c>
      <c r="V587" s="21">
        <v>0</v>
      </c>
      <c r="W587" s="156" t="s">
        <v>1128</v>
      </c>
      <c r="X587" s="21" t="s">
        <v>979</v>
      </c>
      <c r="Y587" s="21" t="s">
        <v>263</v>
      </c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  <c r="AO587" s="21"/>
    </row>
    <row r="588" spans="1:41" ht="14.25" customHeight="1">
      <c r="A588" s="21" t="s">
        <v>1129</v>
      </c>
      <c r="B588" s="21" t="s">
        <v>259</v>
      </c>
      <c r="C588" s="21">
        <v>0</v>
      </c>
      <c r="D588" s="21">
        <v>200</v>
      </c>
      <c r="E588" s="21">
        <v>976</v>
      </c>
      <c r="F588" s="21" t="s">
        <v>260</v>
      </c>
      <c r="G588" s="154">
        <v>6.0409999999999999E-4</v>
      </c>
      <c r="H588" s="154">
        <v>2.1438999999999999E-5</v>
      </c>
      <c r="I588" s="154">
        <v>-8.1593E-6</v>
      </c>
      <c r="J588" s="154">
        <v>-3.3560000000000001E-7</v>
      </c>
      <c r="K588" s="154">
        <v>6.1226E-4</v>
      </c>
      <c r="L588" s="154">
        <v>2.1775000000000001E-5</v>
      </c>
      <c r="M588" s="155">
        <v>2.04</v>
      </c>
      <c r="N588" s="21">
        <v>0</v>
      </c>
      <c r="O588" s="21">
        <v>0</v>
      </c>
      <c r="P588" s="21">
        <v>0</v>
      </c>
      <c r="Q588" s="21">
        <v>1</v>
      </c>
      <c r="R588" s="21">
        <v>6.1225999999999996E-6</v>
      </c>
      <c r="S588" s="21">
        <v>2.177E-7</v>
      </c>
      <c r="T588" s="21">
        <v>3</v>
      </c>
      <c r="U588" s="21">
        <v>0</v>
      </c>
      <c r="V588" s="21">
        <v>0</v>
      </c>
      <c r="W588" s="156" t="s">
        <v>1130</v>
      </c>
      <c r="X588" s="21" t="s">
        <v>979</v>
      </c>
      <c r="Y588" s="21" t="s">
        <v>263</v>
      </c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  <c r="AO588" s="21"/>
    </row>
    <row r="589" spans="1:41" ht="14.25" customHeight="1">
      <c r="A589" s="21" t="s">
        <v>1129</v>
      </c>
      <c r="B589" s="21" t="s">
        <v>259</v>
      </c>
      <c r="C589" s="21">
        <v>0</v>
      </c>
      <c r="D589" s="21">
        <v>200</v>
      </c>
      <c r="E589" s="21">
        <v>976</v>
      </c>
      <c r="F589" s="21" t="s">
        <v>260</v>
      </c>
      <c r="G589" s="154">
        <v>6.0375999999999995E-4</v>
      </c>
      <c r="H589" s="154">
        <v>2.1698000000000001E-5</v>
      </c>
      <c r="I589" s="154">
        <v>-8.1593E-6</v>
      </c>
      <c r="J589" s="154">
        <v>-3.3560000000000001E-7</v>
      </c>
      <c r="K589" s="154">
        <v>6.1191999999999996E-4</v>
      </c>
      <c r="L589" s="154">
        <v>2.2033000000000001E-5</v>
      </c>
      <c r="M589" s="155">
        <v>2.06</v>
      </c>
      <c r="N589" s="21">
        <v>0</v>
      </c>
      <c r="O589" s="21">
        <v>0</v>
      </c>
      <c r="P589" s="21">
        <v>0</v>
      </c>
      <c r="Q589" s="21">
        <v>1</v>
      </c>
      <c r="R589" s="21">
        <v>6.1191999999999998E-6</v>
      </c>
      <c r="S589" s="21">
        <v>2.2030000000000001E-7</v>
      </c>
      <c r="T589" s="21">
        <v>3</v>
      </c>
      <c r="U589" s="21">
        <v>0</v>
      </c>
      <c r="V589" s="21">
        <v>0</v>
      </c>
      <c r="W589" s="156" t="s">
        <v>1131</v>
      </c>
      <c r="X589" s="21" t="s">
        <v>979</v>
      </c>
      <c r="Y589" s="21" t="s">
        <v>263</v>
      </c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  <c r="AO589" s="21"/>
    </row>
    <row r="590" spans="1:41" ht="14.25" customHeight="1">
      <c r="A590" s="21"/>
      <c r="B590" s="21"/>
      <c r="C590" s="21"/>
      <c r="D590" s="21"/>
      <c r="E590" s="21"/>
      <c r="F590" s="21"/>
      <c r="G590" s="154"/>
      <c r="H590" s="154"/>
      <c r="I590" s="154"/>
      <c r="J590" s="154"/>
      <c r="K590" s="154"/>
      <c r="L590" s="154"/>
      <c r="M590" s="155"/>
      <c r="N590" s="21"/>
      <c r="O590" s="21"/>
      <c r="P590" s="21"/>
      <c r="Q590" s="21"/>
      <c r="R590" s="21"/>
      <c r="S590" s="21"/>
      <c r="T590" s="21"/>
      <c r="U590" s="21"/>
      <c r="V590" s="21"/>
      <c r="W590" s="156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  <c r="AO590" s="21"/>
    </row>
    <row r="591" spans="1:41" ht="14.25" customHeight="1">
      <c r="A591" s="21"/>
      <c r="B591" s="21"/>
      <c r="C591" s="21"/>
      <c r="D591" s="21"/>
      <c r="E591" s="21"/>
      <c r="F591" s="21"/>
      <c r="G591" s="154"/>
      <c r="H591" s="154"/>
      <c r="I591" s="154"/>
      <c r="J591" s="154"/>
      <c r="K591" s="154"/>
      <c r="L591" s="154"/>
      <c r="M591" s="155"/>
      <c r="N591" s="21"/>
      <c r="O591" s="21"/>
      <c r="P591" s="21"/>
      <c r="Q591" s="21"/>
      <c r="R591" s="21"/>
      <c r="S591" s="21"/>
      <c r="T591" s="21"/>
      <c r="U591" s="21"/>
      <c r="V591" s="21"/>
      <c r="W591" s="156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  <c r="AO591" s="21"/>
    </row>
    <row r="592" spans="1:41" ht="14.25" customHeight="1">
      <c r="A592" s="21"/>
      <c r="B592" s="21"/>
      <c r="C592" s="21"/>
      <c r="D592" s="21"/>
      <c r="E592" s="21"/>
      <c r="F592" s="21"/>
      <c r="G592" s="154"/>
      <c r="H592" s="154"/>
      <c r="I592" s="154"/>
      <c r="J592" s="154"/>
      <c r="K592" s="154"/>
      <c r="L592" s="154"/>
      <c r="M592" s="155"/>
      <c r="N592" s="21"/>
      <c r="O592" s="21"/>
      <c r="P592" s="21"/>
      <c r="Q592" s="21"/>
      <c r="R592" s="21"/>
      <c r="S592" s="21"/>
      <c r="T592" s="21"/>
      <c r="U592" s="21"/>
      <c r="V592" s="21"/>
      <c r="W592" s="156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  <c r="AO592" s="21"/>
    </row>
    <row r="593" spans="1:41" ht="14.25" customHeight="1">
      <c r="A593" s="21"/>
      <c r="B593" s="21"/>
      <c r="C593" s="21"/>
      <c r="D593" s="21"/>
      <c r="E593" s="21"/>
      <c r="F593" s="21"/>
      <c r="G593" s="154"/>
      <c r="H593" s="154"/>
      <c r="I593" s="154"/>
      <c r="J593" s="154"/>
      <c r="K593" s="154"/>
      <c r="L593" s="154"/>
      <c r="M593" s="155"/>
      <c r="N593" s="21"/>
      <c r="O593" s="21"/>
      <c r="P593" s="21"/>
      <c r="Q593" s="21"/>
      <c r="R593" s="21"/>
      <c r="S593" s="21"/>
      <c r="T593" s="21"/>
      <c r="U593" s="21"/>
      <c r="V593" s="21"/>
      <c r="W593" s="156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  <c r="AN593" s="21"/>
      <c r="AO593" s="21"/>
    </row>
    <row r="594" spans="1:41" ht="14.25" customHeight="1">
      <c r="A594" s="21"/>
      <c r="B594" s="21"/>
      <c r="C594" s="21"/>
      <c r="D594" s="21"/>
      <c r="E594" s="21"/>
      <c r="F594" s="21"/>
      <c r="G594" s="154"/>
      <c r="H594" s="154"/>
      <c r="I594" s="154"/>
      <c r="J594" s="154"/>
      <c r="K594" s="154"/>
      <c r="L594" s="154"/>
      <c r="M594" s="155"/>
      <c r="N594" s="21"/>
      <c r="O594" s="21"/>
      <c r="P594" s="21"/>
      <c r="Q594" s="21"/>
      <c r="R594" s="21"/>
      <c r="S594" s="21"/>
      <c r="T594" s="21"/>
      <c r="U594" s="21"/>
      <c r="V594" s="21"/>
      <c r="W594" s="156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  <c r="AO594" s="21"/>
    </row>
    <row r="595" spans="1:41" ht="14.25" customHeight="1">
      <c r="A595" s="21"/>
      <c r="B595" s="21"/>
      <c r="C595" s="21"/>
      <c r="D595" s="21"/>
      <c r="E595" s="21"/>
      <c r="F595" s="21"/>
      <c r="G595" s="154"/>
      <c r="H595" s="154"/>
      <c r="I595" s="154"/>
      <c r="J595" s="154"/>
      <c r="K595" s="154"/>
      <c r="L595" s="154"/>
      <c r="M595" s="155"/>
      <c r="N595" s="21"/>
      <c r="O595" s="21"/>
      <c r="P595" s="21"/>
      <c r="Q595" s="21"/>
      <c r="R595" s="21"/>
      <c r="S595" s="21"/>
      <c r="T595" s="21"/>
      <c r="U595" s="21"/>
      <c r="V595" s="21"/>
      <c r="W595" s="156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  <c r="AN595" s="21"/>
      <c r="AO595" s="21"/>
    </row>
    <row r="596" spans="1:41" ht="14.25" customHeight="1">
      <c r="A596" s="21"/>
      <c r="B596" s="21"/>
      <c r="C596" s="21"/>
      <c r="D596" s="21"/>
      <c r="E596" s="21"/>
      <c r="F596" s="21"/>
      <c r="G596" s="154"/>
      <c r="H596" s="154"/>
      <c r="I596" s="154"/>
      <c r="J596" s="154"/>
      <c r="K596" s="154"/>
      <c r="L596" s="154"/>
      <c r="M596" s="155"/>
      <c r="N596" s="21"/>
      <c r="O596" s="21"/>
      <c r="P596" s="21"/>
      <c r="Q596" s="21"/>
      <c r="R596" s="21"/>
      <c r="S596" s="21"/>
      <c r="T596" s="21"/>
      <c r="U596" s="21"/>
      <c r="V596" s="21"/>
      <c r="W596" s="156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  <c r="AM596" s="21"/>
      <c r="AN596" s="21"/>
      <c r="AO596" s="21"/>
    </row>
    <row r="597" spans="1:41" ht="14.25" customHeight="1">
      <c r="A597" s="21"/>
      <c r="B597" s="21"/>
      <c r="C597" s="21"/>
      <c r="D597" s="21"/>
      <c r="E597" s="21"/>
      <c r="F597" s="21"/>
      <c r="G597" s="154"/>
      <c r="H597" s="154"/>
      <c r="I597" s="154"/>
      <c r="J597" s="154"/>
      <c r="K597" s="154"/>
      <c r="L597" s="154"/>
      <c r="M597" s="155"/>
      <c r="N597" s="21"/>
      <c r="O597" s="21"/>
      <c r="P597" s="21"/>
      <c r="Q597" s="21"/>
      <c r="R597" s="21"/>
      <c r="S597" s="21"/>
      <c r="T597" s="21"/>
      <c r="U597" s="21"/>
      <c r="V597" s="21"/>
      <c r="W597" s="156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  <c r="AM597" s="21"/>
      <c r="AN597" s="21"/>
      <c r="AO597" s="21"/>
    </row>
    <row r="598" spans="1:41" ht="14.25" customHeight="1">
      <c r="A598" s="21"/>
      <c r="B598" s="21"/>
      <c r="C598" s="21"/>
      <c r="D598" s="21"/>
      <c r="E598" s="21"/>
      <c r="F598" s="21"/>
      <c r="G598" s="154"/>
      <c r="H598" s="154"/>
      <c r="I598" s="154"/>
      <c r="J598" s="154"/>
      <c r="K598" s="154"/>
      <c r="L598" s="154"/>
      <c r="M598" s="155"/>
      <c r="N598" s="21"/>
      <c r="O598" s="21"/>
      <c r="P598" s="21"/>
      <c r="Q598" s="21"/>
      <c r="R598" s="21"/>
      <c r="S598" s="21"/>
      <c r="T598" s="21"/>
      <c r="U598" s="21"/>
      <c r="V598" s="21"/>
      <c r="W598" s="156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  <c r="AN598" s="21"/>
      <c r="AO598" s="21"/>
    </row>
    <row r="599" spans="1:41" ht="14.25" customHeight="1">
      <c r="A599" s="21"/>
      <c r="B599" s="21"/>
      <c r="C599" s="21"/>
      <c r="D599" s="21"/>
      <c r="E599" s="21"/>
      <c r="F599" s="21"/>
      <c r="G599" s="154"/>
      <c r="H599" s="154"/>
      <c r="I599" s="154"/>
      <c r="J599" s="154"/>
      <c r="K599" s="154"/>
      <c r="L599" s="154"/>
      <c r="M599" s="155"/>
      <c r="N599" s="21"/>
      <c r="O599" s="21"/>
      <c r="P599" s="21"/>
      <c r="Q599" s="21"/>
      <c r="R599" s="21"/>
      <c r="S599" s="21"/>
      <c r="T599" s="21"/>
      <c r="U599" s="21"/>
      <c r="V599" s="21"/>
      <c r="W599" s="156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  <c r="AO599" s="21"/>
    </row>
    <row r="600" spans="1:41" ht="14.25" customHeight="1">
      <c r="A600" s="21"/>
      <c r="B600" s="21"/>
      <c r="C600" s="21"/>
      <c r="D600" s="21"/>
      <c r="E600" s="21"/>
      <c r="F600" s="21"/>
      <c r="G600" s="154"/>
      <c r="H600" s="154"/>
      <c r="I600" s="154"/>
      <c r="J600" s="154"/>
      <c r="K600" s="154"/>
      <c r="L600" s="154"/>
      <c r="M600" s="155"/>
      <c r="N600" s="21"/>
      <c r="O600" s="21"/>
      <c r="P600" s="21"/>
      <c r="Q600" s="21"/>
      <c r="R600" s="21"/>
      <c r="S600" s="21"/>
      <c r="T600" s="21"/>
      <c r="U600" s="21"/>
      <c r="V600" s="21"/>
      <c r="W600" s="156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  <c r="AO600" s="21"/>
    </row>
    <row r="601" spans="1:41" ht="14.25" customHeight="1">
      <c r="A601" s="21"/>
      <c r="B601" s="21"/>
      <c r="C601" s="21"/>
      <c r="D601" s="21"/>
      <c r="E601" s="21"/>
      <c r="F601" s="21"/>
      <c r="G601" s="154"/>
      <c r="H601" s="154"/>
      <c r="I601" s="154"/>
      <c r="J601" s="154"/>
      <c r="K601" s="154"/>
      <c r="L601" s="154"/>
      <c r="M601" s="155"/>
      <c r="N601" s="21"/>
      <c r="O601" s="21"/>
      <c r="P601" s="21"/>
      <c r="Q601" s="21"/>
      <c r="R601" s="21"/>
      <c r="S601" s="21"/>
      <c r="T601" s="21"/>
      <c r="U601" s="21"/>
      <c r="V601" s="21"/>
      <c r="W601" s="156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  <c r="AM601" s="21"/>
      <c r="AN601" s="21"/>
      <c r="AO601" s="21"/>
    </row>
    <row r="602" spans="1:41" ht="14.25" customHeight="1">
      <c r="A602" s="21"/>
      <c r="B602" s="21"/>
      <c r="C602" s="21"/>
      <c r="D602" s="21"/>
      <c r="E602" s="21"/>
      <c r="F602" s="21"/>
      <c r="G602" s="154"/>
      <c r="H602" s="154"/>
      <c r="I602" s="154"/>
      <c r="J602" s="154"/>
      <c r="K602" s="154"/>
      <c r="L602" s="154"/>
      <c r="M602" s="155"/>
      <c r="N602" s="21"/>
      <c r="O602" s="21"/>
      <c r="P602" s="21"/>
      <c r="Q602" s="21"/>
      <c r="R602" s="21"/>
      <c r="S602" s="21"/>
      <c r="T602" s="21"/>
      <c r="U602" s="21"/>
      <c r="V602" s="21"/>
      <c r="W602" s="156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  <c r="AM602" s="21"/>
      <c r="AN602" s="21"/>
      <c r="AO602" s="21"/>
    </row>
    <row r="603" spans="1:41" ht="14.25" customHeight="1">
      <c r="A603" s="21"/>
      <c r="B603" s="21"/>
      <c r="C603" s="21"/>
      <c r="D603" s="21"/>
      <c r="E603" s="21"/>
      <c r="F603" s="21"/>
      <c r="G603" s="154"/>
      <c r="H603" s="154"/>
      <c r="I603" s="154"/>
      <c r="J603" s="154"/>
      <c r="K603" s="154"/>
      <c r="L603" s="154"/>
      <c r="M603" s="155"/>
      <c r="N603" s="21"/>
      <c r="O603" s="21"/>
      <c r="P603" s="21"/>
      <c r="Q603" s="21"/>
      <c r="R603" s="21"/>
      <c r="S603" s="21"/>
      <c r="T603" s="21"/>
      <c r="U603" s="21"/>
      <c r="V603" s="21"/>
      <c r="W603" s="156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  <c r="AM603" s="21"/>
      <c r="AN603" s="21"/>
      <c r="AO603" s="21"/>
    </row>
    <row r="604" spans="1:41" ht="14.25" customHeight="1">
      <c r="A604" s="21"/>
      <c r="B604" s="21"/>
      <c r="C604" s="21"/>
      <c r="D604" s="21"/>
      <c r="E604" s="21"/>
      <c r="F604" s="21"/>
      <c r="G604" s="154"/>
      <c r="H604" s="154"/>
      <c r="I604" s="154"/>
      <c r="J604" s="154"/>
      <c r="K604" s="154"/>
      <c r="L604" s="154"/>
      <c r="M604" s="155"/>
      <c r="N604" s="21"/>
      <c r="O604" s="21"/>
      <c r="P604" s="21"/>
      <c r="Q604" s="21"/>
      <c r="R604" s="21"/>
      <c r="S604" s="21"/>
      <c r="T604" s="21"/>
      <c r="U604" s="21"/>
      <c r="V604" s="21"/>
      <c r="W604" s="156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  <c r="AM604" s="21"/>
      <c r="AN604" s="21"/>
      <c r="AO604" s="21"/>
    </row>
    <row r="605" spans="1:41" ht="14.25" customHeight="1">
      <c r="A605" s="21"/>
      <c r="B605" s="21"/>
      <c r="C605" s="21"/>
      <c r="D605" s="21"/>
      <c r="E605" s="21"/>
      <c r="F605" s="21"/>
      <c r="G605" s="154"/>
      <c r="H605" s="154"/>
      <c r="I605" s="154"/>
      <c r="J605" s="154"/>
      <c r="K605" s="154"/>
      <c r="L605" s="154"/>
      <c r="M605" s="155"/>
      <c r="N605" s="21"/>
      <c r="O605" s="21"/>
      <c r="P605" s="21"/>
      <c r="Q605" s="21"/>
      <c r="R605" s="21"/>
      <c r="S605" s="21"/>
      <c r="T605" s="21"/>
      <c r="U605" s="21"/>
      <c r="V605" s="21"/>
      <c r="W605" s="156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  <c r="AM605" s="21"/>
      <c r="AN605" s="21"/>
      <c r="AO605" s="21"/>
    </row>
    <row r="606" spans="1:41" ht="14.25" customHeight="1">
      <c r="A606" s="21"/>
      <c r="B606" s="21"/>
      <c r="C606" s="21"/>
      <c r="D606" s="21"/>
      <c r="E606" s="21"/>
      <c r="F606" s="21"/>
      <c r="G606" s="154"/>
      <c r="H606" s="154"/>
      <c r="I606" s="154"/>
      <c r="J606" s="154"/>
      <c r="K606" s="154"/>
      <c r="L606" s="154"/>
      <c r="M606" s="155"/>
      <c r="N606" s="21"/>
      <c r="O606" s="21"/>
      <c r="P606" s="21"/>
      <c r="Q606" s="21"/>
      <c r="R606" s="21"/>
      <c r="S606" s="21"/>
      <c r="T606" s="21"/>
      <c r="U606" s="21"/>
      <c r="V606" s="21"/>
      <c r="W606" s="156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  <c r="AL606" s="21"/>
      <c r="AM606" s="21"/>
      <c r="AN606" s="21"/>
      <c r="AO606" s="21"/>
    </row>
    <row r="607" spans="1:41" ht="14.25" customHeight="1">
      <c r="A607" s="21"/>
      <c r="B607" s="21"/>
      <c r="C607" s="21"/>
      <c r="D607" s="21"/>
      <c r="E607" s="21"/>
      <c r="F607" s="21"/>
      <c r="G607" s="154"/>
      <c r="H607" s="154"/>
      <c r="I607" s="154"/>
      <c r="J607" s="154"/>
      <c r="K607" s="154"/>
      <c r="L607" s="154"/>
      <c r="M607" s="155"/>
      <c r="N607" s="21"/>
      <c r="O607" s="21"/>
      <c r="P607" s="21"/>
      <c r="Q607" s="21"/>
      <c r="R607" s="21"/>
      <c r="S607" s="21"/>
      <c r="T607" s="21"/>
      <c r="U607" s="21"/>
      <c r="V607" s="21"/>
      <c r="W607" s="156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  <c r="AL607" s="21"/>
      <c r="AM607" s="21"/>
      <c r="AN607" s="21"/>
      <c r="AO607" s="21"/>
    </row>
    <row r="608" spans="1:41" ht="14.25" customHeight="1">
      <c r="A608" s="21"/>
      <c r="B608" s="21"/>
      <c r="C608" s="21"/>
      <c r="D608" s="21"/>
      <c r="E608" s="21"/>
      <c r="F608" s="21"/>
      <c r="G608" s="154"/>
      <c r="H608" s="154"/>
      <c r="I608" s="154"/>
      <c r="J608" s="154"/>
      <c r="K608" s="154"/>
      <c r="L608" s="154"/>
      <c r="M608" s="155"/>
      <c r="N608" s="21"/>
      <c r="O608" s="21"/>
      <c r="P608" s="21"/>
      <c r="Q608" s="21"/>
      <c r="R608" s="21"/>
      <c r="S608" s="21"/>
      <c r="T608" s="21"/>
      <c r="U608" s="21"/>
      <c r="V608" s="21"/>
      <c r="W608" s="156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  <c r="AM608" s="21"/>
      <c r="AN608" s="21"/>
      <c r="AO608" s="21"/>
    </row>
    <row r="609" spans="1:41" ht="14.25" customHeight="1">
      <c r="A609" s="21"/>
      <c r="B609" s="21"/>
      <c r="C609" s="21"/>
      <c r="D609" s="21"/>
      <c r="E609" s="21"/>
      <c r="F609" s="21"/>
      <c r="G609" s="154"/>
      <c r="H609" s="154"/>
      <c r="I609" s="154"/>
      <c r="J609" s="154"/>
      <c r="K609" s="154"/>
      <c r="L609" s="154"/>
      <c r="M609" s="155"/>
      <c r="N609" s="21"/>
      <c r="O609" s="21"/>
      <c r="P609" s="21"/>
      <c r="Q609" s="21"/>
      <c r="R609" s="21"/>
      <c r="S609" s="21"/>
      <c r="T609" s="21"/>
      <c r="U609" s="21"/>
      <c r="V609" s="21"/>
      <c r="W609" s="156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  <c r="AM609" s="21"/>
      <c r="AN609" s="21"/>
      <c r="AO609" s="21"/>
    </row>
    <row r="610" spans="1:41" ht="14.25" customHeight="1">
      <c r="A610" s="21"/>
      <c r="B610" s="21"/>
      <c r="C610" s="21"/>
      <c r="D610" s="21"/>
      <c r="E610" s="21"/>
      <c r="F610" s="21"/>
      <c r="G610" s="154"/>
      <c r="H610" s="154"/>
      <c r="I610" s="154"/>
      <c r="J610" s="154"/>
      <c r="K610" s="154"/>
      <c r="L610" s="154"/>
      <c r="M610" s="155"/>
      <c r="N610" s="21"/>
      <c r="O610" s="21"/>
      <c r="P610" s="21"/>
      <c r="Q610" s="21"/>
      <c r="R610" s="21"/>
      <c r="S610" s="21"/>
      <c r="T610" s="21"/>
      <c r="U610" s="21"/>
      <c r="V610" s="21"/>
      <c r="W610" s="156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  <c r="AN610" s="21"/>
      <c r="AO610" s="21"/>
    </row>
    <row r="611" spans="1:41" ht="14.25" customHeight="1">
      <c r="A611" s="21"/>
      <c r="B611" s="21"/>
      <c r="C611" s="21"/>
      <c r="D611" s="21"/>
      <c r="E611" s="21"/>
      <c r="F611" s="21"/>
      <c r="G611" s="154"/>
      <c r="H611" s="154"/>
      <c r="I611" s="154"/>
      <c r="J611" s="154"/>
      <c r="K611" s="154"/>
      <c r="L611" s="154"/>
      <c r="M611" s="155"/>
      <c r="N611" s="21"/>
      <c r="O611" s="21"/>
      <c r="P611" s="21"/>
      <c r="Q611" s="21"/>
      <c r="R611" s="21"/>
      <c r="S611" s="21"/>
      <c r="T611" s="21"/>
      <c r="U611" s="21"/>
      <c r="V611" s="21"/>
      <c r="W611" s="156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</row>
    <row r="612" spans="1:41" ht="14.25" customHeight="1">
      <c r="A612" s="21"/>
      <c r="B612" s="21"/>
      <c r="C612" s="21"/>
      <c r="D612" s="21"/>
      <c r="E612" s="21"/>
      <c r="F612" s="21"/>
      <c r="G612" s="154"/>
      <c r="H612" s="154"/>
      <c r="I612" s="154"/>
      <c r="J612" s="154"/>
      <c r="K612" s="154"/>
      <c r="L612" s="154"/>
      <c r="M612" s="155"/>
      <c r="N612" s="21"/>
      <c r="O612" s="21"/>
      <c r="P612" s="21"/>
      <c r="Q612" s="21"/>
      <c r="R612" s="21"/>
      <c r="S612" s="21"/>
      <c r="T612" s="21"/>
      <c r="U612" s="21"/>
      <c r="V612" s="21"/>
      <c r="W612" s="156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</row>
    <row r="613" spans="1:41" ht="14.25" customHeight="1">
      <c r="A613" s="21"/>
      <c r="B613" s="21"/>
      <c r="C613" s="21"/>
      <c r="D613" s="21"/>
      <c r="E613" s="21"/>
      <c r="F613" s="21"/>
      <c r="G613" s="154"/>
      <c r="H613" s="154"/>
      <c r="I613" s="154"/>
      <c r="J613" s="154"/>
      <c r="K613" s="154"/>
      <c r="L613" s="154"/>
      <c r="M613" s="155"/>
      <c r="N613" s="21"/>
      <c r="O613" s="21"/>
      <c r="P613" s="21"/>
      <c r="Q613" s="21"/>
      <c r="R613" s="21"/>
      <c r="S613" s="21"/>
      <c r="T613" s="21"/>
      <c r="U613" s="21"/>
      <c r="V613" s="21"/>
      <c r="W613" s="156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  <c r="AN613" s="21"/>
      <c r="AO613" s="21"/>
    </row>
    <row r="614" spans="1:41" ht="14.25" customHeight="1">
      <c r="A614" s="21"/>
      <c r="B614" s="21"/>
      <c r="C614" s="21"/>
      <c r="D614" s="21"/>
      <c r="E614" s="21"/>
      <c r="F614" s="21"/>
      <c r="G614" s="154"/>
      <c r="H614" s="154"/>
      <c r="I614" s="154"/>
      <c r="J614" s="154"/>
      <c r="K614" s="154"/>
      <c r="L614" s="154"/>
      <c r="M614" s="155"/>
      <c r="N614" s="21"/>
      <c r="O614" s="21"/>
      <c r="P614" s="21"/>
      <c r="Q614" s="21"/>
      <c r="R614" s="21"/>
      <c r="S614" s="21"/>
      <c r="T614" s="21"/>
      <c r="U614" s="21"/>
      <c r="V614" s="21"/>
      <c r="W614" s="156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  <c r="AL614" s="21"/>
      <c r="AM614" s="21"/>
      <c r="AN614" s="21"/>
      <c r="AO614" s="21"/>
    </row>
    <row r="615" spans="1:41" ht="14.25" customHeight="1">
      <c r="A615" s="21"/>
      <c r="B615" s="21"/>
      <c r="C615" s="21"/>
      <c r="D615" s="21"/>
      <c r="E615" s="21"/>
      <c r="F615" s="21"/>
      <c r="G615" s="154"/>
      <c r="H615" s="154"/>
      <c r="I615" s="154"/>
      <c r="J615" s="154"/>
      <c r="K615" s="154"/>
      <c r="L615" s="154"/>
      <c r="M615" s="155"/>
      <c r="N615" s="21"/>
      <c r="O615" s="21"/>
      <c r="P615" s="21"/>
      <c r="Q615" s="21"/>
      <c r="R615" s="21"/>
      <c r="S615" s="21"/>
      <c r="T615" s="21"/>
      <c r="U615" s="21"/>
      <c r="V615" s="21"/>
      <c r="W615" s="156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  <c r="AL615" s="21"/>
      <c r="AM615" s="21"/>
      <c r="AN615" s="21"/>
      <c r="AO615" s="21"/>
    </row>
    <row r="616" spans="1:41" ht="14.25" customHeight="1">
      <c r="A616" s="21"/>
      <c r="B616" s="21"/>
      <c r="C616" s="21"/>
      <c r="D616" s="21"/>
      <c r="E616" s="21"/>
      <c r="F616" s="21"/>
      <c r="G616" s="154"/>
      <c r="H616" s="154"/>
      <c r="I616" s="154"/>
      <c r="J616" s="154"/>
      <c r="K616" s="154"/>
      <c r="L616" s="154"/>
      <c r="M616" s="155"/>
      <c r="N616" s="21"/>
      <c r="O616" s="21"/>
      <c r="P616" s="21"/>
      <c r="Q616" s="21"/>
      <c r="R616" s="21"/>
      <c r="S616" s="21"/>
      <c r="T616" s="21"/>
      <c r="U616" s="21"/>
      <c r="V616" s="21"/>
      <c r="W616" s="156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  <c r="AM616" s="21"/>
      <c r="AN616" s="21"/>
      <c r="AO616" s="21"/>
    </row>
    <row r="617" spans="1:41" ht="14.25" customHeight="1">
      <c r="A617" s="21"/>
      <c r="B617" s="21"/>
      <c r="C617" s="21"/>
      <c r="D617" s="21"/>
      <c r="E617" s="21"/>
      <c r="F617" s="21"/>
      <c r="G617" s="154"/>
      <c r="H617" s="154"/>
      <c r="I617" s="154"/>
      <c r="J617" s="154"/>
      <c r="K617" s="154"/>
      <c r="L617" s="154"/>
      <c r="M617" s="155"/>
      <c r="N617" s="21"/>
      <c r="O617" s="21"/>
      <c r="P617" s="21"/>
      <c r="Q617" s="21"/>
      <c r="R617" s="21"/>
      <c r="S617" s="21"/>
      <c r="T617" s="21"/>
      <c r="U617" s="21"/>
      <c r="V617" s="21"/>
      <c r="W617" s="156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  <c r="AL617" s="21"/>
      <c r="AM617" s="21"/>
      <c r="AN617" s="21"/>
      <c r="AO617" s="21"/>
    </row>
    <row r="618" spans="1:41" ht="14.25" customHeight="1">
      <c r="A618" s="21"/>
      <c r="B618" s="21"/>
      <c r="C618" s="21"/>
      <c r="D618" s="21"/>
      <c r="E618" s="21"/>
      <c r="F618" s="21"/>
      <c r="G618" s="154"/>
      <c r="H618" s="154"/>
      <c r="I618" s="154"/>
      <c r="J618" s="154"/>
      <c r="K618" s="154"/>
      <c r="L618" s="154"/>
      <c r="M618" s="155"/>
      <c r="N618" s="21"/>
      <c r="O618" s="21"/>
      <c r="P618" s="21"/>
      <c r="Q618" s="21"/>
      <c r="R618" s="21"/>
      <c r="S618" s="21"/>
      <c r="T618" s="21"/>
      <c r="U618" s="21"/>
      <c r="V618" s="21"/>
      <c r="W618" s="156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  <c r="AL618" s="21"/>
      <c r="AM618" s="21"/>
      <c r="AN618" s="21"/>
      <c r="AO618" s="21"/>
    </row>
    <row r="619" spans="1:41" ht="14.25" customHeight="1">
      <c r="A619" s="21"/>
      <c r="B619" s="21"/>
      <c r="C619" s="21"/>
      <c r="D619" s="21"/>
      <c r="E619" s="21"/>
      <c r="F619" s="21"/>
      <c r="G619" s="154"/>
      <c r="H619" s="154"/>
      <c r="I619" s="154"/>
      <c r="J619" s="154"/>
      <c r="K619" s="154"/>
      <c r="L619" s="154"/>
      <c r="M619" s="155"/>
      <c r="N619" s="21"/>
      <c r="O619" s="21"/>
      <c r="P619" s="21"/>
      <c r="Q619" s="21"/>
      <c r="R619" s="21"/>
      <c r="S619" s="21"/>
      <c r="T619" s="21"/>
      <c r="U619" s="21"/>
      <c r="V619" s="21"/>
      <c r="W619" s="156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  <c r="AL619" s="21"/>
      <c r="AM619" s="21"/>
      <c r="AN619" s="21"/>
      <c r="AO619" s="21"/>
    </row>
    <row r="620" spans="1:41" ht="14.25" customHeight="1">
      <c r="A620" s="21"/>
      <c r="B620" s="21"/>
      <c r="C620" s="21"/>
      <c r="D620" s="21"/>
      <c r="E620" s="21"/>
      <c r="F620" s="21"/>
      <c r="G620" s="154"/>
      <c r="H620" s="154"/>
      <c r="I620" s="154"/>
      <c r="J620" s="154"/>
      <c r="K620" s="154"/>
      <c r="L620" s="154"/>
      <c r="M620" s="155"/>
      <c r="N620" s="21"/>
      <c r="O620" s="21"/>
      <c r="P620" s="21"/>
      <c r="Q620" s="21"/>
      <c r="R620" s="21"/>
      <c r="S620" s="21"/>
      <c r="T620" s="21"/>
      <c r="U620" s="21"/>
      <c r="V620" s="21"/>
      <c r="W620" s="156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  <c r="AL620" s="21"/>
      <c r="AM620" s="21"/>
      <c r="AN620" s="21"/>
      <c r="AO620" s="21"/>
    </row>
    <row r="621" spans="1:41" ht="14.25" customHeight="1">
      <c r="A621" s="21"/>
      <c r="B621" s="21"/>
      <c r="C621" s="21"/>
      <c r="D621" s="21"/>
      <c r="E621" s="21"/>
      <c r="F621" s="21"/>
      <c r="G621" s="154"/>
      <c r="H621" s="154"/>
      <c r="I621" s="154"/>
      <c r="J621" s="154"/>
      <c r="K621" s="154"/>
      <c r="L621" s="154"/>
      <c r="M621" s="155"/>
      <c r="N621" s="21"/>
      <c r="O621" s="21"/>
      <c r="P621" s="21"/>
      <c r="Q621" s="21"/>
      <c r="R621" s="21"/>
      <c r="S621" s="21"/>
      <c r="T621" s="21"/>
      <c r="U621" s="21"/>
      <c r="V621" s="21"/>
      <c r="W621" s="156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  <c r="AL621" s="21"/>
      <c r="AM621" s="21"/>
      <c r="AN621" s="21"/>
      <c r="AO621" s="21"/>
    </row>
    <row r="622" spans="1:41" ht="14.25" customHeight="1">
      <c r="A622" s="21"/>
      <c r="B622" s="21"/>
      <c r="C622" s="21"/>
      <c r="D622" s="21"/>
      <c r="E622" s="21"/>
      <c r="F622" s="21"/>
      <c r="G622" s="154"/>
      <c r="H622" s="154"/>
      <c r="I622" s="154"/>
      <c r="J622" s="154"/>
      <c r="K622" s="154"/>
      <c r="L622" s="154"/>
      <c r="M622" s="155"/>
      <c r="N622" s="21"/>
      <c r="O622" s="21"/>
      <c r="P622" s="21"/>
      <c r="Q622" s="21"/>
      <c r="R622" s="21"/>
      <c r="S622" s="21"/>
      <c r="T622" s="21"/>
      <c r="U622" s="21"/>
      <c r="V622" s="21"/>
      <c r="W622" s="156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  <c r="AL622" s="21"/>
      <c r="AM622" s="21"/>
      <c r="AN622" s="21"/>
      <c r="AO622" s="21"/>
    </row>
    <row r="623" spans="1:41" ht="14.25" customHeight="1">
      <c r="A623" s="21"/>
      <c r="B623" s="21"/>
      <c r="C623" s="21"/>
      <c r="D623" s="21"/>
      <c r="E623" s="21"/>
      <c r="F623" s="21"/>
      <c r="G623" s="154"/>
      <c r="H623" s="154"/>
      <c r="I623" s="154"/>
      <c r="J623" s="154"/>
      <c r="K623" s="154"/>
      <c r="L623" s="154"/>
      <c r="M623" s="155"/>
      <c r="N623" s="21"/>
      <c r="O623" s="21"/>
      <c r="P623" s="21"/>
      <c r="Q623" s="21"/>
      <c r="R623" s="21"/>
      <c r="S623" s="21"/>
      <c r="T623" s="21"/>
      <c r="U623" s="21"/>
      <c r="V623" s="21"/>
      <c r="W623" s="156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  <c r="AL623" s="21"/>
      <c r="AM623" s="21"/>
      <c r="AN623" s="21"/>
      <c r="AO623" s="21"/>
    </row>
    <row r="624" spans="1:41" ht="14.25" customHeight="1">
      <c r="A624" s="21"/>
      <c r="B624" s="21"/>
      <c r="C624" s="21"/>
      <c r="D624" s="21"/>
      <c r="E624" s="21"/>
      <c r="F624" s="21"/>
      <c r="G624" s="154"/>
      <c r="H624" s="154"/>
      <c r="I624" s="154"/>
      <c r="J624" s="154"/>
      <c r="K624" s="154"/>
      <c r="L624" s="154"/>
      <c r="M624" s="155"/>
      <c r="N624" s="21"/>
      <c r="O624" s="21"/>
      <c r="P624" s="21"/>
      <c r="Q624" s="21"/>
      <c r="R624" s="21"/>
      <c r="S624" s="21"/>
      <c r="T624" s="21"/>
      <c r="U624" s="21"/>
      <c r="V624" s="21"/>
      <c r="W624" s="156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  <c r="AL624" s="21"/>
      <c r="AM624" s="21"/>
      <c r="AN624" s="21"/>
      <c r="AO624" s="21"/>
    </row>
    <row r="625" spans="1:41" ht="14.25" customHeight="1">
      <c r="A625" s="21"/>
      <c r="B625" s="21"/>
      <c r="C625" s="21"/>
      <c r="D625" s="21"/>
      <c r="E625" s="21"/>
      <c r="F625" s="21"/>
      <c r="G625" s="154"/>
      <c r="H625" s="154"/>
      <c r="I625" s="154"/>
      <c r="J625" s="154"/>
      <c r="K625" s="154"/>
      <c r="L625" s="154"/>
      <c r="M625" s="155"/>
      <c r="N625" s="21"/>
      <c r="O625" s="21"/>
      <c r="P625" s="21"/>
      <c r="Q625" s="21"/>
      <c r="R625" s="21"/>
      <c r="S625" s="21"/>
      <c r="T625" s="21"/>
      <c r="U625" s="21"/>
      <c r="V625" s="21"/>
      <c r="W625" s="156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  <c r="AL625" s="21"/>
      <c r="AM625" s="21"/>
      <c r="AN625" s="21"/>
      <c r="AO625" s="21"/>
    </row>
    <row r="626" spans="1:41" ht="14.25" customHeight="1">
      <c r="A626" s="21"/>
      <c r="B626" s="21"/>
      <c r="C626" s="21"/>
      <c r="D626" s="21"/>
      <c r="E626" s="21"/>
      <c r="F626" s="21"/>
      <c r="G626" s="154"/>
      <c r="H626" s="154"/>
      <c r="I626" s="154"/>
      <c r="J626" s="154"/>
      <c r="K626" s="154"/>
      <c r="L626" s="154"/>
      <c r="M626" s="155"/>
      <c r="N626" s="21"/>
      <c r="O626" s="21"/>
      <c r="P626" s="21"/>
      <c r="Q626" s="21"/>
      <c r="R626" s="21"/>
      <c r="S626" s="21"/>
      <c r="T626" s="21"/>
      <c r="U626" s="21"/>
      <c r="V626" s="21"/>
      <c r="W626" s="156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  <c r="AL626" s="21"/>
      <c r="AM626" s="21"/>
      <c r="AN626" s="21"/>
      <c r="AO626" s="21"/>
    </row>
    <row r="627" spans="1:41" ht="14.25" customHeight="1">
      <c r="A627" s="21"/>
      <c r="B627" s="21"/>
      <c r="C627" s="21"/>
      <c r="D627" s="21"/>
      <c r="E627" s="21"/>
      <c r="F627" s="21"/>
      <c r="G627" s="154"/>
      <c r="H627" s="154"/>
      <c r="I627" s="154"/>
      <c r="J627" s="154"/>
      <c r="K627" s="154"/>
      <c r="L627" s="154"/>
      <c r="M627" s="155"/>
      <c r="N627" s="21"/>
      <c r="O627" s="21"/>
      <c r="P627" s="21"/>
      <c r="Q627" s="21"/>
      <c r="R627" s="21"/>
      <c r="S627" s="21"/>
      <c r="T627" s="21"/>
      <c r="U627" s="21"/>
      <c r="V627" s="21"/>
      <c r="W627" s="156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  <c r="AL627" s="21"/>
      <c r="AM627" s="21"/>
      <c r="AN627" s="21"/>
      <c r="AO627" s="21"/>
    </row>
    <row r="628" spans="1:41" ht="14.25" customHeight="1">
      <c r="A628" s="21"/>
      <c r="B628" s="21"/>
      <c r="C628" s="21"/>
      <c r="D628" s="21"/>
      <c r="E628" s="21"/>
      <c r="F628" s="21"/>
      <c r="G628" s="154"/>
      <c r="H628" s="154"/>
      <c r="I628" s="154"/>
      <c r="J628" s="154"/>
      <c r="K628" s="154"/>
      <c r="L628" s="154"/>
      <c r="M628" s="155"/>
      <c r="N628" s="21"/>
      <c r="O628" s="21"/>
      <c r="P628" s="21"/>
      <c r="Q628" s="21"/>
      <c r="R628" s="21"/>
      <c r="S628" s="21"/>
      <c r="T628" s="21"/>
      <c r="U628" s="21"/>
      <c r="V628" s="21"/>
      <c r="W628" s="156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  <c r="AL628" s="21"/>
      <c r="AM628" s="21"/>
      <c r="AN628" s="21"/>
      <c r="AO628" s="21"/>
    </row>
    <row r="629" spans="1:41" ht="14.25" customHeight="1">
      <c r="A629" s="21"/>
      <c r="B629" s="21"/>
      <c r="C629" s="21"/>
      <c r="D629" s="21"/>
      <c r="E629" s="21"/>
      <c r="F629" s="21"/>
      <c r="G629" s="154"/>
      <c r="H629" s="154"/>
      <c r="I629" s="154"/>
      <c r="J629" s="154"/>
      <c r="K629" s="154"/>
      <c r="L629" s="154"/>
      <c r="M629" s="155"/>
      <c r="N629" s="21"/>
      <c r="O629" s="21"/>
      <c r="P629" s="21"/>
      <c r="Q629" s="21"/>
      <c r="R629" s="21"/>
      <c r="S629" s="21"/>
      <c r="T629" s="21"/>
      <c r="U629" s="21"/>
      <c r="V629" s="21"/>
      <c r="W629" s="156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  <c r="AL629" s="21"/>
      <c r="AM629" s="21"/>
      <c r="AN629" s="21"/>
      <c r="AO629" s="21"/>
    </row>
    <row r="630" spans="1:41" ht="14.25" customHeight="1">
      <c r="A630" s="21"/>
      <c r="B630" s="21"/>
      <c r="C630" s="21"/>
      <c r="D630" s="21"/>
      <c r="E630" s="21"/>
      <c r="F630" s="21"/>
      <c r="G630" s="154"/>
      <c r="H630" s="154"/>
      <c r="I630" s="154"/>
      <c r="J630" s="154"/>
      <c r="K630" s="154"/>
      <c r="L630" s="154"/>
      <c r="M630" s="155"/>
      <c r="N630" s="21"/>
      <c r="O630" s="21"/>
      <c r="P630" s="21"/>
      <c r="Q630" s="21"/>
      <c r="R630" s="21"/>
      <c r="S630" s="21"/>
      <c r="T630" s="21"/>
      <c r="U630" s="21"/>
      <c r="V630" s="21"/>
      <c r="W630" s="156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  <c r="AL630" s="21"/>
      <c r="AM630" s="21"/>
      <c r="AN630" s="21"/>
      <c r="AO630" s="21"/>
    </row>
    <row r="631" spans="1:41" ht="14.25" customHeight="1">
      <c r="A631" s="21"/>
      <c r="B631" s="21"/>
      <c r="C631" s="21"/>
      <c r="D631" s="21"/>
      <c r="E631" s="21"/>
      <c r="F631" s="21"/>
      <c r="G631" s="154"/>
      <c r="H631" s="154"/>
      <c r="I631" s="154"/>
      <c r="J631" s="154"/>
      <c r="K631" s="154"/>
      <c r="L631" s="154"/>
      <c r="M631" s="155"/>
      <c r="N631" s="21"/>
      <c r="O631" s="21"/>
      <c r="P631" s="21"/>
      <c r="Q631" s="21"/>
      <c r="R631" s="21"/>
      <c r="S631" s="21"/>
      <c r="T631" s="21"/>
      <c r="U631" s="21"/>
      <c r="V631" s="21"/>
      <c r="W631" s="156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  <c r="AL631" s="21"/>
      <c r="AM631" s="21"/>
      <c r="AN631" s="21"/>
      <c r="AO631" s="21"/>
    </row>
    <row r="632" spans="1:41" ht="14.25" customHeight="1">
      <c r="A632" s="21"/>
      <c r="B632" s="21"/>
      <c r="C632" s="21"/>
      <c r="D632" s="21"/>
      <c r="E632" s="21"/>
      <c r="F632" s="21"/>
      <c r="G632" s="154"/>
      <c r="H632" s="154"/>
      <c r="I632" s="154"/>
      <c r="J632" s="154"/>
      <c r="K632" s="154"/>
      <c r="L632" s="154"/>
      <c r="M632" s="155"/>
      <c r="N632" s="21"/>
      <c r="O632" s="21"/>
      <c r="P632" s="21"/>
      <c r="Q632" s="21"/>
      <c r="R632" s="21"/>
      <c r="S632" s="21"/>
      <c r="T632" s="21"/>
      <c r="U632" s="21"/>
      <c r="V632" s="21"/>
      <c r="W632" s="156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  <c r="AL632" s="21"/>
      <c r="AM632" s="21"/>
      <c r="AN632" s="21"/>
      <c r="AO632" s="21"/>
    </row>
    <row r="633" spans="1:41" ht="14.25" customHeight="1">
      <c r="A633" s="21"/>
      <c r="B633" s="21"/>
      <c r="C633" s="21"/>
      <c r="D633" s="21"/>
      <c r="E633" s="21"/>
      <c r="F633" s="21"/>
      <c r="G633" s="154"/>
      <c r="H633" s="154"/>
      <c r="I633" s="154"/>
      <c r="J633" s="154"/>
      <c r="K633" s="154"/>
      <c r="L633" s="154"/>
      <c r="M633" s="155"/>
      <c r="N633" s="21"/>
      <c r="O633" s="21"/>
      <c r="P633" s="21"/>
      <c r="Q633" s="21"/>
      <c r="R633" s="21"/>
      <c r="S633" s="21"/>
      <c r="T633" s="21"/>
      <c r="U633" s="21"/>
      <c r="V633" s="21"/>
      <c r="W633" s="156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  <c r="AL633" s="21"/>
      <c r="AM633" s="21"/>
      <c r="AN633" s="21"/>
      <c r="AO633" s="21"/>
    </row>
    <row r="634" spans="1:41" ht="14.25" customHeight="1">
      <c r="A634" s="21"/>
      <c r="B634" s="21"/>
      <c r="C634" s="21"/>
      <c r="D634" s="21"/>
      <c r="E634" s="21"/>
      <c r="F634" s="21"/>
      <c r="G634" s="154"/>
      <c r="H634" s="154"/>
      <c r="I634" s="154"/>
      <c r="J634" s="154"/>
      <c r="K634" s="154"/>
      <c r="L634" s="154"/>
      <c r="M634" s="155"/>
      <c r="N634" s="21"/>
      <c r="O634" s="21"/>
      <c r="P634" s="21"/>
      <c r="Q634" s="21"/>
      <c r="R634" s="21"/>
      <c r="S634" s="21"/>
      <c r="T634" s="21"/>
      <c r="U634" s="21"/>
      <c r="V634" s="21"/>
      <c r="W634" s="156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  <c r="AJ634" s="21"/>
      <c r="AK634" s="21"/>
      <c r="AL634" s="21"/>
      <c r="AM634" s="21"/>
      <c r="AN634" s="21"/>
      <c r="AO634" s="21"/>
    </row>
    <row r="635" spans="1:41" ht="14.25" customHeight="1">
      <c r="A635" s="21"/>
      <c r="B635" s="21"/>
      <c r="C635" s="21"/>
      <c r="D635" s="21"/>
      <c r="E635" s="21"/>
      <c r="F635" s="21"/>
      <c r="G635" s="154"/>
      <c r="H635" s="154"/>
      <c r="I635" s="154"/>
      <c r="J635" s="154"/>
      <c r="K635" s="154"/>
      <c r="L635" s="154"/>
      <c r="M635" s="155"/>
      <c r="N635" s="21"/>
      <c r="O635" s="21"/>
      <c r="P635" s="21"/>
      <c r="Q635" s="21"/>
      <c r="R635" s="21"/>
      <c r="S635" s="21"/>
      <c r="T635" s="21"/>
      <c r="U635" s="21"/>
      <c r="V635" s="21"/>
      <c r="W635" s="156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  <c r="AL635" s="21"/>
      <c r="AM635" s="21"/>
      <c r="AN635" s="21"/>
      <c r="AO635" s="21"/>
    </row>
    <row r="636" spans="1:41" ht="14.25" customHeight="1">
      <c r="A636" s="21"/>
      <c r="B636" s="21"/>
      <c r="C636" s="21"/>
      <c r="D636" s="21"/>
      <c r="E636" s="21"/>
      <c r="F636" s="21"/>
      <c r="G636" s="154"/>
      <c r="H636" s="154"/>
      <c r="I636" s="154"/>
      <c r="J636" s="154"/>
      <c r="K636" s="154"/>
      <c r="L636" s="154"/>
      <c r="M636" s="155"/>
      <c r="N636" s="21"/>
      <c r="O636" s="21"/>
      <c r="P636" s="21"/>
      <c r="Q636" s="21"/>
      <c r="R636" s="21"/>
      <c r="S636" s="21"/>
      <c r="T636" s="21"/>
      <c r="U636" s="21"/>
      <c r="V636" s="21"/>
      <c r="W636" s="156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  <c r="AJ636" s="21"/>
      <c r="AK636" s="21"/>
      <c r="AL636" s="21"/>
      <c r="AM636" s="21"/>
      <c r="AN636" s="21"/>
      <c r="AO636" s="21"/>
    </row>
    <row r="637" spans="1:41" ht="14.25" customHeight="1">
      <c r="A637" s="21"/>
      <c r="B637" s="21"/>
      <c r="C637" s="21"/>
      <c r="D637" s="21"/>
      <c r="E637" s="21"/>
      <c r="F637" s="21"/>
      <c r="G637" s="154"/>
      <c r="H637" s="154"/>
      <c r="I637" s="154"/>
      <c r="J637" s="154"/>
      <c r="K637" s="154"/>
      <c r="L637" s="154"/>
      <c r="M637" s="155"/>
      <c r="N637" s="21"/>
      <c r="O637" s="21"/>
      <c r="P637" s="21"/>
      <c r="Q637" s="21"/>
      <c r="R637" s="21"/>
      <c r="S637" s="21"/>
      <c r="T637" s="21"/>
      <c r="U637" s="21"/>
      <c r="V637" s="21"/>
      <c r="W637" s="156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  <c r="AJ637" s="21"/>
      <c r="AK637" s="21"/>
      <c r="AL637" s="21"/>
      <c r="AM637" s="21"/>
      <c r="AN637" s="21"/>
      <c r="AO637" s="21"/>
    </row>
    <row r="638" spans="1:41" ht="14.25" customHeight="1">
      <c r="A638" s="21"/>
      <c r="B638" s="21"/>
      <c r="C638" s="21"/>
      <c r="D638" s="21"/>
      <c r="E638" s="21"/>
      <c r="F638" s="21"/>
      <c r="G638" s="154"/>
      <c r="H638" s="154"/>
      <c r="I638" s="154"/>
      <c r="J638" s="154"/>
      <c r="K638" s="154"/>
      <c r="L638" s="154"/>
      <c r="M638" s="155"/>
      <c r="N638" s="21"/>
      <c r="O638" s="21"/>
      <c r="P638" s="21"/>
      <c r="Q638" s="21"/>
      <c r="R638" s="21"/>
      <c r="S638" s="21"/>
      <c r="T638" s="21"/>
      <c r="U638" s="21"/>
      <c r="V638" s="21"/>
      <c r="W638" s="156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  <c r="AJ638" s="21"/>
      <c r="AK638" s="21"/>
      <c r="AL638" s="21"/>
      <c r="AM638" s="21"/>
      <c r="AN638" s="21"/>
      <c r="AO638" s="21"/>
    </row>
    <row r="639" spans="1:41" ht="14.25" customHeight="1">
      <c r="A639" s="21"/>
      <c r="B639" s="21"/>
      <c r="C639" s="21"/>
      <c r="D639" s="21"/>
      <c r="E639" s="21"/>
      <c r="F639" s="21"/>
      <c r="G639" s="154"/>
      <c r="H639" s="154"/>
      <c r="I639" s="154"/>
      <c r="J639" s="154"/>
      <c r="K639" s="154"/>
      <c r="L639" s="154"/>
      <c r="M639" s="155"/>
      <c r="N639" s="21"/>
      <c r="O639" s="21"/>
      <c r="P639" s="21"/>
      <c r="Q639" s="21"/>
      <c r="R639" s="21"/>
      <c r="S639" s="21"/>
      <c r="T639" s="21"/>
      <c r="U639" s="21"/>
      <c r="V639" s="21"/>
      <c r="W639" s="156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  <c r="AJ639" s="21"/>
      <c r="AK639" s="21"/>
      <c r="AL639" s="21"/>
      <c r="AM639" s="21"/>
      <c r="AN639" s="21"/>
      <c r="AO639" s="21"/>
    </row>
    <row r="640" spans="1:41" ht="14.25" customHeight="1">
      <c r="A640" s="21"/>
      <c r="B640" s="21"/>
      <c r="C640" s="21"/>
      <c r="D640" s="21"/>
      <c r="E640" s="21"/>
      <c r="F640" s="21"/>
      <c r="G640" s="154"/>
      <c r="H640" s="154"/>
      <c r="I640" s="154"/>
      <c r="J640" s="154"/>
      <c r="K640" s="154"/>
      <c r="L640" s="154"/>
      <c r="M640" s="155"/>
      <c r="N640" s="21"/>
      <c r="O640" s="21"/>
      <c r="P640" s="21"/>
      <c r="Q640" s="21"/>
      <c r="R640" s="21"/>
      <c r="S640" s="21"/>
      <c r="T640" s="21"/>
      <c r="U640" s="21"/>
      <c r="V640" s="21"/>
      <c r="W640" s="156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  <c r="AJ640" s="21"/>
      <c r="AK640" s="21"/>
      <c r="AL640" s="21"/>
      <c r="AM640" s="21"/>
      <c r="AN640" s="21"/>
      <c r="AO640" s="21"/>
    </row>
    <row r="641" spans="1:41" ht="14.25" customHeight="1">
      <c r="A641" s="21"/>
      <c r="B641" s="21"/>
      <c r="C641" s="21"/>
      <c r="D641" s="21"/>
      <c r="E641" s="21"/>
      <c r="F641" s="21"/>
      <c r="G641" s="154"/>
      <c r="H641" s="154"/>
      <c r="I641" s="154"/>
      <c r="J641" s="154"/>
      <c r="K641" s="154"/>
      <c r="L641" s="154"/>
      <c r="M641" s="155"/>
      <c r="N641" s="21"/>
      <c r="O641" s="21"/>
      <c r="P641" s="21"/>
      <c r="Q641" s="21"/>
      <c r="R641" s="21"/>
      <c r="S641" s="21"/>
      <c r="T641" s="21"/>
      <c r="U641" s="21"/>
      <c r="V641" s="21"/>
      <c r="W641" s="156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  <c r="AJ641" s="21"/>
      <c r="AK641" s="21"/>
      <c r="AL641" s="21"/>
      <c r="AM641" s="21"/>
      <c r="AN641" s="21"/>
      <c r="AO641" s="21"/>
    </row>
    <row r="642" spans="1:41" ht="14.25" customHeight="1">
      <c r="A642" s="21"/>
      <c r="B642" s="21"/>
      <c r="C642" s="21"/>
      <c r="D642" s="21"/>
      <c r="E642" s="21"/>
      <c r="F642" s="21"/>
      <c r="G642" s="154"/>
      <c r="H642" s="154"/>
      <c r="I642" s="154"/>
      <c r="J642" s="154"/>
      <c r="K642" s="154"/>
      <c r="L642" s="154"/>
      <c r="M642" s="155"/>
      <c r="N642" s="21"/>
      <c r="O642" s="21"/>
      <c r="P642" s="21"/>
      <c r="Q642" s="21"/>
      <c r="R642" s="21"/>
      <c r="S642" s="21"/>
      <c r="T642" s="21"/>
      <c r="U642" s="21"/>
      <c r="V642" s="21"/>
      <c r="W642" s="156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  <c r="AJ642" s="21"/>
      <c r="AK642" s="21"/>
      <c r="AL642" s="21"/>
      <c r="AM642" s="21"/>
      <c r="AN642" s="21"/>
      <c r="AO642" s="21"/>
    </row>
    <row r="643" spans="1:41" ht="14.25" customHeight="1">
      <c r="A643" s="21"/>
      <c r="B643" s="21"/>
      <c r="C643" s="21"/>
      <c r="D643" s="21"/>
      <c r="E643" s="21"/>
      <c r="F643" s="21"/>
      <c r="G643" s="154"/>
      <c r="H643" s="154"/>
      <c r="I643" s="154"/>
      <c r="J643" s="154"/>
      <c r="K643" s="154"/>
      <c r="L643" s="154"/>
      <c r="M643" s="155"/>
      <c r="N643" s="21"/>
      <c r="O643" s="21"/>
      <c r="P643" s="21"/>
      <c r="Q643" s="21"/>
      <c r="R643" s="21"/>
      <c r="S643" s="21"/>
      <c r="T643" s="21"/>
      <c r="U643" s="21"/>
      <c r="V643" s="21"/>
      <c r="W643" s="156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  <c r="AJ643" s="21"/>
      <c r="AK643" s="21"/>
      <c r="AL643" s="21"/>
      <c r="AM643" s="21"/>
      <c r="AN643" s="21"/>
      <c r="AO643" s="21"/>
    </row>
    <row r="644" spans="1:41" ht="14.25" customHeight="1">
      <c r="A644" s="21"/>
      <c r="B644" s="21"/>
      <c r="C644" s="21"/>
      <c r="D644" s="21"/>
      <c r="E644" s="21"/>
      <c r="F644" s="21"/>
      <c r="G644" s="154"/>
      <c r="H644" s="154"/>
      <c r="I644" s="154"/>
      <c r="J644" s="154"/>
      <c r="K644" s="154"/>
      <c r="L644" s="154"/>
      <c r="M644" s="155"/>
      <c r="N644" s="21"/>
      <c r="O644" s="21"/>
      <c r="P644" s="21"/>
      <c r="Q644" s="21"/>
      <c r="R644" s="21"/>
      <c r="S644" s="21"/>
      <c r="T644" s="21"/>
      <c r="U644" s="21"/>
      <c r="V644" s="21"/>
      <c r="W644" s="156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  <c r="AJ644" s="21"/>
      <c r="AK644" s="21"/>
      <c r="AL644" s="21"/>
      <c r="AM644" s="21"/>
      <c r="AN644" s="21"/>
      <c r="AO644" s="21"/>
    </row>
    <row r="645" spans="1:41" ht="14.25" customHeight="1">
      <c r="A645" s="21"/>
      <c r="B645" s="21"/>
      <c r="C645" s="21"/>
      <c r="D645" s="21"/>
      <c r="E645" s="21"/>
      <c r="F645" s="21"/>
      <c r="G645" s="154"/>
      <c r="H645" s="154"/>
      <c r="I645" s="154"/>
      <c r="J645" s="154"/>
      <c r="K645" s="154"/>
      <c r="L645" s="154"/>
      <c r="M645" s="155"/>
      <c r="N645" s="21"/>
      <c r="O645" s="21"/>
      <c r="P645" s="21"/>
      <c r="Q645" s="21"/>
      <c r="R645" s="21"/>
      <c r="S645" s="21"/>
      <c r="T645" s="21"/>
      <c r="U645" s="21"/>
      <c r="V645" s="21"/>
      <c r="W645" s="156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  <c r="AL645" s="21"/>
      <c r="AM645" s="154"/>
      <c r="AN645" s="21"/>
      <c r="AO645" s="154"/>
    </row>
    <row r="646" spans="1:41" ht="14.25" customHeight="1">
      <c r="A646" s="21"/>
      <c r="B646" s="21"/>
      <c r="C646" s="21"/>
      <c r="D646" s="21"/>
      <c r="E646" s="21"/>
      <c r="F646" s="21"/>
      <c r="G646" s="154"/>
      <c r="H646" s="154"/>
      <c r="I646" s="154"/>
      <c r="J646" s="154"/>
      <c r="K646" s="154"/>
      <c r="L646" s="154"/>
      <c r="M646" s="155"/>
      <c r="N646" s="21"/>
      <c r="O646" s="21"/>
      <c r="P646" s="21"/>
      <c r="Q646" s="21"/>
      <c r="R646" s="21"/>
      <c r="S646" s="21"/>
      <c r="T646" s="21"/>
      <c r="U646" s="21"/>
      <c r="V646" s="21"/>
      <c r="W646" s="156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  <c r="AJ646" s="21"/>
      <c r="AK646" s="21"/>
      <c r="AL646" s="21"/>
      <c r="AM646" s="154"/>
      <c r="AN646" s="21"/>
      <c r="AO646" s="154"/>
    </row>
    <row r="647" spans="1:41" ht="14.25" customHeight="1">
      <c r="A647" s="21"/>
      <c r="B647" s="21"/>
      <c r="C647" s="21"/>
      <c r="D647" s="21"/>
      <c r="E647" s="21"/>
      <c r="F647" s="21"/>
      <c r="G647" s="154"/>
      <c r="H647" s="154"/>
      <c r="I647" s="154"/>
      <c r="J647" s="154"/>
      <c r="K647" s="154"/>
      <c r="L647" s="154"/>
      <c r="M647" s="155"/>
      <c r="N647" s="21"/>
      <c r="O647" s="21"/>
      <c r="P647" s="21"/>
      <c r="Q647" s="21"/>
      <c r="R647" s="21"/>
      <c r="S647" s="21"/>
      <c r="T647" s="21"/>
      <c r="U647" s="21"/>
      <c r="V647" s="21"/>
      <c r="W647" s="156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  <c r="AJ647" s="21"/>
      <c r="AK647" s="21"/>
      <c r="AL647" s="21"/>
      <c r="AM647" s="154"/>
      <c r="AN647" s="21"/>
      <c r="AO647" s="154"/>
    </row>
    <row r="648" spans="1:41" ht="14.25" customHeight="1">
      <c r="A648" s="21"/>
      <c r="B648" s="21"/>
      <c r="C648" s="21"/>
      <c r="D648" s="21"/>
      <c r="E648" s="21"/>
      <c r="F648" s="21"/>
      <c r="G648" s="154"/>
      <c r="H648" s="154"/>
      <c r="I648" s="154"/>
      <c r="J648" s="154"/>
      <c r="K648" s="154"/>
      <c r="L648" s="154"/>
      <c r="M648" s="155"/>
      <c r="N648" s="21"/>
      <c r="O648" s="21"/>
      <c r="P648" s="21"/>
      <c r="Q648" s="21"/>
      <c r="R648" s="21"/>
      <c r="S648" s="21"/>
      <c r="T648" s="21"/>
      <c r="U648" s="21"/>
      <c r="V648" s="21"/>
      <c r="W648" s="156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  <c r="AL648" s="21"/>
      <c r="AM648" s="154"/>
      <c r="AN648" s="21"/>
      <c r="AO648" s="154"/>
    </row>
    <row r="649" spans="1:41" ht="14.25" customHeight="1">
      <c r="A649" s="21"/>
      <c r="B649" s="21"/>
      <c r="C649" s="21"/>
      <c r="D649" s="21"/>
      <c r="E649" s="21"/>
      <c r="F649" s="21"/>
      <c r="G649" s="154"/>
      <c r="H649" s="154"/>
      <c r="I649" s="154"/>
      <c r="J649" s="154"/>
      <c r="K649" s="154"/>
      <c r="L649" s="154"/>
      <c r="M649" s="155"/>
      <c r="N649" s="21"/>
      <c r="O649" s="21"/>
      <c r="P649" s="21"/>
      <c r="Q649" s="21"/>
      <c r="R649" s="21"/>
      <c r="S649" s="21"/>
      <c r="T649" s="21"/>
      <c r="U649" s="21"/>
      <c r="V649" s="21"/>
      <c r="W649" s="156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  <c r="AL649" s="21"/>
      <c r="AM649" s="154"/>
      <c r="AN649" s="21"/>
      <c r="AO649" s="154"/>
    </row>
    <row r="650" spans="1:41" ht="14.25" customHeight="1">
      <c r="A650" s="21"/>
      <c r="B650" s="21"/>
      <c r="C650" s="21"/>
      <c r="D650" s="21"/>
      <c r="E650" s="21"/>
      <c r="F650" s="21"/>
      <c r="G650" s="154"/>
      <c r="H650" s="154"/>
      <c r="I650" s="154"/>
      <c r="J650" s="154"/>
      <c r="K650" s="154"/>
      <c r="L650" s="154"/>
      <c r="M650" s="155"/>
      <c r="N650" s="21"/>
      <c r="O650" s="21"/>
      <c r="P650" s="21"/>
      <c r="Q650" s="21"/>
      <c r="R650" s="21"/>
      <c r="S650" s="21"/>
      <c r="T650" s="21"/>
      <c r="U650" s="21"/>
      <c r="V650" s="21"/>
      <c r="W650" s="156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  <c r="AJ650" s="21"/>
      <c r="AK650" s="21"/>
      <c r="AL650" s="21"/>
      <c r="AM650" s="154"/>
      <c r="AN650" s="21"/>
      <c r="AO650" s="154"/>
    </row>
    <row r="651" spans="1:41" ht="14.25" customHeight="1">
      <c r="A651" s="21"/>
      <c r="B651" s="21"/>
      <c r="C651" s="21"/>
      <c r="D651" s="21"/>
      <c r="E651" s="21"/>
      <c r="F651" s="21"/>
      <c r="G651" s="154"/>
      <c r="H651" s="154"/>
      <c r="I651" s="154"/>
      <c r="J651" s="154"/>
      <c r="K651" s="154"/>
      <c r="L651" s="154"/>
      <c r="M651" s="155"/>
      <c r="N651" s="21"/>
      <c r="O651" s="21"/>
      <c r="P651" s="21"/>
      <c r="Q651" s="21"/>
      <c r="R651" s="21"/>
      <c r="S651" s="21"/>
      <c r="T651" s="21"/>
      <c r="U651" s="21"/>
      <c r="V651" s="21"/>
      <c r="W651" s="156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  <c r="AJ651" s="21"/>
      <c r="AK651" s="21"/>
      <c r="AL651" s="21"/>
      <c r="AM651" s="154"/>
      <c r="AN651" s="21"/>
      <c r="AO651" s="154"/>
    </row>
    <row r="652" spans="1:41" ht="14.25" customHeight="1">
      <c r="A652" s="21"/>
      <c r="B652" s="21"/>
      <c r="C652" s="21"/>
      <c r="D652" s="21"/>
      <c r="E652" s="21"/>
      <c r="F652" s="21"/>
      <c r="G652" s="154"/>
      <c r="H652" s="154"/>
      <c r="I652" s="154"/>
      <c r="J652" s="154"/>
      <c r="K652" s="154"/>
      <c r="L652" s="154"/>
      <c r="M652" s="155"/>
      <c r="N652" s="21"/>
      <c r="O652" s="21"/>
      <c r="P652" s="21"/>
      <c r="Q652" s="21"/>
      <c r="R652" s="21"/>
      <c r="S652" s="21"/>
      <c r="T652" s="21"/>
      <c r="U652" s="21"/>
      <c r="V652" s="21"/>
      <c r="W652" s="156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  <c r="AJ652" s="21"/>
      <c r="AK652" s="21"/>
      <c r="AL652" s="21"/>
      <c r="AM652" s="154"/>
      <c r="AN652" s="21"/>
      <c r="AO652" s="154"/>
    </row>
    <row r="653" spans="1:41" ht="14.25" customHeight="1">
      <c r="A653" s="21"/>
      <c r="B653" s="21"/>
      <c r="C653" s="21"/>
      <c r="D653" s="21"/>
      <c r="E653" s="21"/>
      <c r="F653" s="21"/>
      <c r="G653" s="154"/>
      <c r="H653" s="154"/>
      <c r="I653" s="154"/>
      <c r="J653" s="154"/>
      <c r="K653" s="154"/>
      <c r="L653" s="154"/>
      <c r="M653" s="155"/>
      <c r="N653" s="21"/>
      <c r="O653" s="21"/>
      <c r="P653" s="21"/>
      <c r="Q653" s="21"/>
      <c r="R653" s="21"/>
      <c r="S653" s="21"/>
      <c r="T653" s="21"/>
      <c r="U653" s="21"/>
      <c r="V653" s="21"/>
      <c r="W653" s="156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  <c r="AJ653" s="21"/>
      <c r="AK653" s="21"/>
      <c r="AL653" s="21"/>
      <c r="AM653" s="154"/>
      <c r="AN653" s="21"/>
      <c r="AO653" s="154"/>
    </row>
    <row r="654" spans="1:41" ht="14.25" customHeight="1">
      <c r="A654" s="21"/>
      <c r="B654" s="21"/>
      <c r="C654" s="21"/>
      <c r="D654" s="21"/>
      <c r="E654" s="21"/>
      <c r="F654" s="21"/>
      <c r="G654" s="154"/>
      <c r="H654" s="154"/>
      <c r="I654" s="154"/>
      <c r="J654" s="154"/>
      <c r="K654" s="154"/>
      <c r="L654" s="154"/>
      <c r="M654" s="155"/>
      <c r="N654" s="21"/>
      <c r="O654" s="21"/>
      <c r="P654" s="21"/>
      <c r="Q654" s="21"/>
      <c r="R654" s="21"/>
      <c r="S654" s="21"/>
      <c r="T654" s="21"/>
      <c r="U654" s="21"/>
      <c r="V654" s="21"/>
      <c r="W654" s="156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  <c r="AJ654" s="21"/>
      <c r="AK654" s="21"/>
      <c r="AL654" s="21"/>
      <c r="AM654" s="154"/>
      <c r="AN654" s="21"/>
      <c r="AO654" s="154"/>
    </row>
    <row r="655" spans="1:41" ht="14.25" customHeight="1">
      <c r="A655" s="21"/>
      <c r="B655" s="21"/>
      <c r="C655" s="21"/>
      <c r="D655" s="21"/>
      <c r="E655" s="21"/>
      <c r="F655" s="21"/>
      <c r="G655" s="154"/>
      <c r="H655" s="154"/>
      <c r="I655" s="154"/>
      <c r="J655" s="154"/>
      <c r="K655" s="154"/>
      <c r="L655" s="154"/>
      <c r="M655" s="155"/>
      <c r="N655" s="21"/>
      <c r="O655" s="21"/>
      <c r="P655" s="21"/>
      <c r="Q655" s="21"/>
      <c r="R655" s="21"/>
      <c r="S655" s="21"/>
      <c r="T655" s="21"/>
      <c r="U655" s="21"/>
      <c r="V655" s="21"/>
      <c r="W655" s="156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  <c r="AH655" s="21"/>
      <c r="AI655" s="21"/>
      <c r="AJ655" s="21"/>
      <c r="AK655" s="21"/>
      <c r="AL655" s="21"/>
      <c r="AM655" s="154"/>
      <c r="AN655" s="21"/>
      <c r="AO655" s="154"/>
    </row>
    <row r="656" spans="1:41" ht="14.25" customHeight="1">
      <c r="A656" s="21"/>
      <c r="B656" s="21"/>
      <c r="C656" s="21"/>
      <c r="D656" s="21"/>
      <c r="E656" s="21"/>
      <c r="F656" s="21"/>
      <c r="G656" s="154"/>
      <c r="H656" s="154"/>
      <c r="I656" s="154"/>
      <c r="J656" s="154"/>
      <c r="K656" s="154"/>
      <c r="L656" s="154"/>
      <c r="M656" s="155"/>
      <c r="N656" s="21"/>
      <c r="O656" s="21"/>
      <c r="P656" s="21"/>
      <c r="Q656" s="21"/>
      <c r="R656" s="21"/>
      <c r="S656" s="21"/>
      <c r="T656" s="21"/>
      <c r="U656" s="21"/>
      <c r="V656" s="21"/>
      <c r="W656" s="156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1"/>
      <c r="AI656" s="21"/>
      <c r="AJ656" s="21"/>
      <c r="AK656" s="21"/>
      <c r="AL656" s="21"/>
      <c r="AM656" s="154"/>
      <c r="AN656" s="21"/>
      <c r="AO656" s="154"/>
    </row>
    <row r="657" spans="1:41" ht="14.25" customHeight="1">
      <c r="A657" s="21"/>
      <c r="B657" s="21"/>
      <c r="C657" s="21"/>
      <c r="D657" s="21"/>
      <c r="E657" s="21"/>
      <c r="F657" s="21"/>
      <c r="G657" s="154"/>
      <c r="H657" s="154"/>
      <c r="I657" s="154"/>
      <c r="J657" s="154"/>
      <c r="K657" s="154"/>
      <c r="L657" s="154"/>
      <c r="M657" s="155"/>
      <c r="N657" s="21"/>
      <c r="O657" s="21"/>
      <c r="P657" s="21"/>
      <c r="Q657" s="21"/>
      <c r="R657" s="21"/>
      <c r="S657" s="21"/>
      <c r="T657" s="21"/>
      <c r="U657" s="21"/>
      <c r="V657" s="21"/>
      <c r="W657" s="156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  <c r="AH657" s="21"/>
      <c r="AI657" s="21"/>
      <c r="AJ657" s="21"/>
      <c r="AK657" s="21"/>
      <c r="AL657" s="21"/>
      <c r="AM657" s="154"/>
      <c r="AN657" s="21"/>
      <c r="AO657" s="154"/>
    </row>
    <row r="658" spans="1:41" ht="14.25" customHeight="1">
      <c r="A658" s="21"/>
      <c r="B658" s="21"/>
      <c r="C658" s="21"/>
      <c r="D658" s="21"/>
      <c r="E658" s="21"/>
      <c r="F658" s="21"/>
      <c r="G658" s="154"/>
      <c r="H658" s="154"/>
      <c r="I658" s="154"/>
      <c r="J658" s="154"/>
      <c r="K658" s="154"/>
      <c r="L658" s="154"/>
      <c r="M658" s="155"/>
      <c r="N658" s="21"/>
      <c r="O658" s="21"/>
      <c r="P658" s="21"/>
      <c r="Q658" s="21"/>
      <c r="R658" s="21"/>
      <c r="S658" s="21"/>
      <c r="T658" s="21"/>
      <c r="U658" s="21"/>
      <c r="V658" s="21"/>
      <c r="W658" s="156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1"/>
      <c r="AI658" s="21"/>
      <c r="AJ658" s="21"/>
      <c r="AK658" s="21"/>
      <c r="AL658" s="21"/>
      <c r="AM658" s="154"/>
      <c r="AN658" s="21"/>
      <c r="AO658" s="154"/>
    </row>
    <row r="659" spans="1:41" ht="14.25" customHeight="1">
      <c r="A659" s="21"/>
      <c r="B659" s="21"/>
      <c r="C659" s="21"/>
      <c r="D659" s="21"/>
      <c r="E659" s="21"/>
      <c r="F659" s="21"/>
      <c r="G659" s="154"/>
      <c r="H659" s="154"/>
      <c r="I659" s="154"/>
      <c r="J659" s="154"/>
      <c r="K659" s="154"/>
      <c r="L659" s="154"/>
      <c r="M659" s="155"/>
      <c r="N659" s="21"/>
      <c r="O659" s="21"/>
      <c r="P659" s="21"/>
      <c r="Q659" s="21"/>
      <c r="R659" s="21"/>
      <c r="S659" s="21"/>
      <c r="T659" s="21"/>
      <c r="U659" s="21"/>
      <c r="V659" s="21"/>
      <c r="W659" s="156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  <c r="AH659" s="21"/>
      <c r="AI659" s="21"/>
      <c r="AJ659" s="21"/>
      <c r="AK659" s="21"/>
      <c r="AL659" s="21"/>
      <c r="AM659" s="154"/>
      <c r="AN659" s="21"/>
      <c r="AO659" s="154"/>
    </row>
    <row r="660" spans="1:41" ht="14.25" customHeight="1">
      <c r="A660" s="21"/>
      <c r="B660" s="21"/>
      <c r="C660" s="21"/>
      <c r="D660" s="21"/>
      <c r="E660" s="21"/>
      <c r="F660" s="21"/>
      <c r="G660" s="154"/>
      <c r="H660" s="154"/>
      <c r="I660" s="154"/>
      <c r="J660" s="154"/>
      <c r="K660" s="154"/>
      <c r="L660" s="154"/>
      <c r="M660" s="155"/>
      <c r="N660" s="21"/>
      <c r="O660" s="21"/>
      <c r="P660" s="21"/>
      <c r="Q660" s="21"/>
      <c r="R660" s="21"/>
      <c r="S660" s="21"/>
      <c r="T660" s="21"/>
      <c r="U660" s="21"/>
      <c r="V660" s="21"/>
      <c r="W660" s="156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1"/>
      <c r="AI660" s="21"/>
      <c r="AJ660" s="21"/>
      <c r="AK660" s="21"/>
      <c r="AL660" s="21"/>
      <c r="AM660" s="154"/>
      <c r="AN660" s="21"/>
      <c r="AO660" s="154"/>
    </row>
    <row r="661" spans="1:41" ht="14.25" customHeight="1">
      <c r="A661" s="21"/>
      <c r="B661" s="21"/>
      <c r="C661" s="21"/>
      <c r="D661" s="21"/>
      <c r="E661" s="21"/>
      <c r="F661" s="21"/>
      <c r="G661" s="154"/>
      <c r="H661" s="154"/>
      <c r="I661" s="154"/>
      <c r="J661" s="154"/>
      <c r="K661" s="154"/>
      <c r="L661" s="154"/>
      <c r="M661" s="155"/>
      <c r="N661" s="21"/>
      <c r="O661" s="21"/>
      <c r="P661" s="21"/>
      <c r="Q661" s="21"/>
      <c r="R661" s="21"/>
      <c r="S661" s="21"/>
      <c r="T661" s="21"/>
      <c r="U661" s="21"/>
      <c r="V661" s="21"/>
      <c r="W661" s="156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  <c r="AH661" s="21"/>
      <c r="AI661" s="21"/>
      <c r="AJ661" s="21"/>
      <c r="AK661" s="21"/>
      <c r="AL661" s="21"/>
      <c r="AM661" s="154"/>
      <c r="AN661" s="21"/>
      <c r="AO661" s="154"/>
    </row>
    <row r="662" spans="1:41" ht="14.25" customHeight="1">
      <c r="A662" s="21"/>
      <c r="B662" s="21"/>
      <c r="C662" s="21"/>
      <c r="D662" s="21"/>
      <c r="E662" s="21"/>
      <c r="F662" s="21"/>
      <c r="G662" s="154"/>
      <c r="H662" s="154"/>
      <c r="I662" s="154"/>
      <c r="J662" s="154"/>
      <c r="K662" s="154"/>
      <c r="L662" s="154"/>
      <c r="M662" s="155"/>
      <c r="N662" s="21"/>
      <c r="O662" s="21"/>
      <c r="P662" s="21"/>
      <c r="Q662" s="21"/>
      <c r="R662" s="21"/>
      <c r="S662" s="21"/>
      <c r="T662" s="21"/>
      <c r="U662" s="21"/>
      <c r="V662" s="21"/>
      <c r="W662" s="156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1"/>
      <c r="AI662" s="21"/>
      <c r="AJ662" s="21"/>
      <c r="AK662" s="21"/>
      <c r="AL662" s="21"/>
      <c r="AM662" s="154"/>
      <c r="AN662" s="21"/>
      <c r="AO662" s="154"/>
    </row>
    <row r="663" spans="1:41" ht="14.25" customHeight="1">
      <c r="A663" s="21"/>
      <c r="B663" s="21"/>
      <c r="C663" s="21"/>
      <c r="D663" s="21"/>
      <c r="E663" s="21"/>
      <c r="F663" s="21"/>
      <c r="G663" s="154"/>
      <c r="H663" s="154"/>
      <c r="I663" s="154"/>
      <c r="J663" s="154"/>
      <c r="K663" s="154"/>
      <c r="L663" s="154"/>
      <c r="M663" s="155"/>
      <c r="N663" s="21"/>
      <c r="O663" s="21"/>
      <c r="P663" s="21"/>
      <c r="Q663" s="21"/>
      <c r="R663" s="21"/>
      <c r="S663" s="21"/>
      <c r="T663" s="21"/>
      <c r="U663" s="21"/>
      <c r="V663" s="21"/>
      <c r="W663" s="156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  <c r="AI663" s="21"/>
      <c r="AJ663" s="21"/>
      <c r="AK663" s="21"/>
      <c r="AL663" s="21"/>
      <c r="AM663" s="154"/>
      <c r="AN663" s="21"/>
      <c r="AO663" s="154"/>
    </row>
    <row r="664" spans="1:41" ht="14.25" customHeight="1">
      <c r="A664" s="21"/>
      <c r="B664" s="21"/>
      <c r="C664" s="21"/>
      <c r="D664" s="21"/>
      <c r="E664" s="21"/>
      <c r="F664" s="21"/>
      <c r="G664" s="154"/>
      <c r="H664" s="154"/>
      <c r="I664" s="154"/>
      <c r="J664" s="154"/>
      <c r="K664" s="154"/>
      <c r="L664" s="154"/>
      <c r="M664" s="155"/>
      <c r="N664" s="21"/>
      <c r="O664" s="21"/>
      <c r="P664" s="21"/>
      <c r="Q664" s="21"/>
      <c r="R664" s="21"/>
      <c r="S664" s="21"/>
      <c r="T664" s="21"/>
      <c r="U664" s="21"/>
      <c r="V664" s="21"/>
      <c r="W664" s="156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1"/>
      <c r="AI664" s="21"/>
      <c r="AJ664" s="21"/>
      <c r="AK664" s="21"/>
      <c r="AL664" s="21"/>
      <c r="AM664" s="154"/>
      <c r="AN664" s="21"/>
      <c r="AO664" s="154"/>
    </row>
    <row r="665" spans="1:41" ht="14.25" customHeight="1">
      <c r="A665" s="21"/>
      <c r="B665" s="21"/>
      <c r="C665" s="21"/>
      <c r="D665" s="21"/>
      <c r="E665" s="21"/>
      <c r="F665" s="21"/>
      <c r="G665" s="154"/>
      <c r="H665" s="154"/>
      <c r="I665" s="154"/>
      <c r="J665" s="154"/>
      <c r="K665" s="154"/>
      <c r="L665" s="154"/>
      <c r="M665" s="155"/>
      <c r="N665" s="21"/>
      <c r="O665" s="21"/>
      <c r="P665" s="21"/>
      <c r="Q665" s="21"/>
      <c r="R665" s="21"/>
      <c r="S665" s="21"/>
      <c r="T665" s="21"/>
      <c r="U665" s="21"/>
      <c r="V665" s="21"/>
      <c r="W665" s="156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  <c r="AH665" s="21"/>
      <c r="AI665" s="21"/>
      <c r="AJ665" s="21"/>
      <c r="AK665" s="21"/>
      <c r="AL665" s="21"/>
      <c r="AM665" s="154"/>
      <c r="AN665" s="21"/>
      <c r="AO665" s="154"/>
    </row>
    <row r="666" spans="1:41" ht="14.25" customHeight="1">
      <c r="A666" s="21"/>
      <c r="B666" s="21"/>
      <c r="C666" s="21"/>
      <c r="D666" s="21"/>
      <c r="E666" s="21"/>
      <c r="F666" s="21"/>
      <c r="G666" s="154"/>
      <c r="H666" s="154"/>
      <c r="I666" s="154"/>
      <c r="J666" s="154"/>
      <c r="K666" s="154"/>
      <c r="L666" s="154"/>
      <c r="M666" s="155"/>
      <c r="N666" s="21"/>
      <c r="O666" s="21"/>
      <c r="P666" s="21"/>
      <c r="Q666" s="21"/>
      <c r="R666" s="21"/>
      <c r="S666" s="21"/>
      <c r="T666" s="21"/>
      <c r="U666" s="21"/>
      <c r="V666" s="21"/>
      <c r="W666" s="156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1"/>
      <c r="AI666" s="21"/>
      <c r="AJ666" s="21"/>
      <c r="AK666" s="21"/>
      <c r="AL666" s="21"/>
      <c r="AM666" s="154"/>
      <c r="AN666" s="21"/>
      <c r="AO666" s="154"/>
    </row>
    <row r="667" spans="1:41" ht="14.25" customHeight="1">
      <c r="A667" s="21"/>
      <c r="B667" s="21"/>
      <c r="C667" s="21"/>
      <c r="D667" s="21"/>
      <c r="E667" s="21"/>
      <c r="F667" s="21"/>
      <c r="G667" s="154"/>
      <c r="H667" s="154"/>
      <c r="I667" s="154"/>
      <c r="J667" s="154"/>
      <c r="K667" s="154"/>
      <c r="L667" s="154"/>
      <c r="M667" s="155"/>
      <c r="N667" s="21"/>
      <c r="O667" s="21"/>
      <c r="P667" s="21"/>
      <c r="Q667" s="21"/>
      <c r="R667" s="21"/>
      <c r="S667" s="21"/>
      <c r="T667" s="21"/>
      <c r="U667" s="21"/>
      <c r="V667" s="21"/>
      <c r="W667" s="156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  <c r="AH667" s="21"/>
      <c r="AI667" s="21"/>
      <c r="AJ667" s="21"/>
      <c r="AK667" s="21"/>
      <c r="AL667" s="21"/>
      <c r="AM667" s="154"/>
      <c r="AN667" s="21"/>
      <c r="AO667" s="154"/>
    </row>
    <row r="668" spans="1:41" ht="14.25" customHeight="1">
      <c r="A668" s="21"/>
      <c r="B668" s="21"/>
      <c r="C668" s="21"/>
      <c r="D668" s="21"/>
      <c r="E668" s="21"/>
      <c r="F668" s="21"/>
      <c r="G668" s="154"/>
      <c r="H668" s="154"/>
      <c r="I668" s="154"/>
      <c r="J668" s="154"/>
      <c r="K668" s="154"/>
      <c r="L668" s="154"/>
      <c r="M668" s="155"/>
      <c r="N668" s="21"/>
      <c r="O668" s="21"/>
      <c r="P668" s="21"/>
      <c r="Q668" s="21"/>
      <c r="R668" s="21"/>
      <c r="S668" s="21"/>
      <c r="T668" s="21"/>
      <c r="U668" s="21"/>
      <c r="V668" s="21"/>
      <c r="W668" s="156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1"/>
      <c r="AI668" s="21"/>
      <c r="AJ668" s="21"/>
      <c r="AK668" s="21"/>
      <c r="AL668" s="21"/>
      <c r="AM668" s="154"/>
      <c r="AN668" s="21"/>
      <c r="AO668" s="154"/>
    </row>
    <row r="669" spans="1:41" ht="14.25" customHeight="1">
      <c r="A669" s="21"/>
      <c r="B669" s="21"/>
      <c r="C669" s="21"/>
      <c r="D669" s="21"/>
      <c r="E669" s="21"/>
      <c r="F669" s="21"/>
      <c r="G669" s="154"/>
      <c r="H669" s="154"/>
      <c r="I669" s="154"/>
      <c r="J669" s="154"/>
      <c r="K669" s="154"/>
      <c r="L669" s="154"/>
      <c r="M669" s="155"/>
      <c r="N669" s="21"/>
      <c r="O669" s="21"/>
      <c r="P669" s="21"/>
      <c r="Q669" s="21"/>
      <c r="R669" s="21"/>
      <c r="S669" s="21"/>
      <c r="T669" s="21"/>
      <c r="U669" s="21"/>
      <c r="V669" s="21"/>
      <c r="W669" s="156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  <c r="AH669" s="21"/>
      <c r="AI669" s="21"/>
      <c r="AJ669" s="21"/>
      <c r="AK669" s="21"/>
      <c r="AL669" s="21"/>
      <c r="AM669" s="154"/>
      <c r="AN669" s="21"/>
      <c r="AO669" s="154"/>
    </row>
    <row r="670" spans="1:41" ht="14.25" customHeight="1">
      <c r="A670" s="21"/>
      <c r="B670" s="21"/>
      <c r="C670" s="21"/>
      <c r="D670" s="21"/>
      <c r="E670" s="21"/>
      <c r="F670" s="21"/>
      <c r="G670" s="154"/>
      <c r="H670" s="154"/>
      <c r="I670" s="154"/>
      <c r="J670" s="154"/>
      <c r="K670" s="154"/>
      <c r="L670" s="154"/>
      <c r="M670" s="155"/>
      <c r="N670" s="21"/>
      <c r="O670" s="21"/>
      <c r="P670" s="21"/>
      <c r="Q670" s="21"/>
      <c r="R670" s="21"/>
      <c r="S670" s="21"/>
      <c r="T670" s="21"/>
      <c r="U670" s="21"/>
      <c r="V670" s="21"/>
      <c r="W670" s="156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  <c r="AI670" s="21"/>
      <c r="AJ670" s="21"/>
      <c r="AK670" s="21"/>
      <c r="AL670" s="21"/>
      <c r="AM670" s="154"/>
      <c r="AN670" s="21"/>
      <c r="AO670" s="154"/>
    </row>
    <row r="671" spans="1:41" ht="14.25" customHeight="1">
      <c r="A671" s="21"/>
      <c r="B671" s="21"/>
      <c r="C671" s="21"/>
      <c r="D671" s="21"/>
      <c r="E671" s="21"/>
      <c r="F671" s="21"/>
      <c r="G671" s="154"/>
      <c r="H671" s="154"/>
      <c r="I671" s="154"/>
      <c r="J671" s="154"/>
      <c r="K671" s="154"/>
      <c r="L671" s="154"/>
      <c r="M671" s="155"/>
      <c r="N671" s="21"/>
      <c r="O671" s="21"/>
      <c r="P671" s="21"/>
      <c r="Q671" s="21"/>
      <c r="R671" s="21"/>
      <c r="S671" s="21"/>
      <c r="T671" s="21"/>
      <c r="U671" s="21"/>
      <c r="V671" s="21"/>
      <c r="W671" s="156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  <c r="AH671" s="21"/>
      <c r="AI671" s="21"/>
      <c r="AJ671" s="21"/>
      <c r="AK671" s="21"/>
      <c r="AL671" s="21"/>
      <c r="AM671" s="154"/>
      <c r="AN671" s="21"/>
      <c r="AO671" s="154"/>
    </row>
    <row r="672" spans="1:41" ht="14.25" customHeight="1">
      <c r="A672" s="21"/>
      <c r="B672" s="21"/>
      <c r="C672" s="21"/>
      <c r="D672" s="21"/>
      <c r="E672" s="21"/>
      <c r="F672" s="21"/>
      <c r="G672" s="154"/>
      <c r="H672" s="154"/>
      <c r="I672" s="154"/>
      <c r="J672" s="154"/>
      <c r="K672" s="154"/>
      <c r="L672" s="154"/>
      <c r="M672" s="155"/>
      <c r="N672" s="21"/>
      <c r="O672" s="21"/>
      <c r="P672" s="21"/>
      <c r="Q672" s="21"/>
      <c r="R672" s="21"/>
      <c r="S672" s="21"/>
      <c r="T672" s="21"/>
      <c r="U672" s="21"/>
      <c r="V672" s="21"/>
      <c r="W672" s="156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1"/>
      <c r="AI672" s="21"/>
      <c r="AJ672" s="21"/>
      <c r="AK672" s="21"/>
      <c r="AL672" s="21"/>
      <c r="AM672" s="154"/>
      <c r="AN672" s="21"/>
      <c r="AO672" s="154"/>
    </row>
    <row r="673" spans="1:41" ht="14.25" customHeight="1">
      <c r="A673" s="21"/>
      <c r="B673" s="21"/>
      <c r="C673" s="21"/>
      <c r="D673" s="21"/>
      <c r="E673" s="21"/>
      <c r="F673" s="21"/>
      <c r="G673" s="154"/>
      <c r="H673" s="154"/>
      <c r="I673" s="154"/>
      <c r="J673" s="154"/>
      <c r="K673" s="154"/>
      <c r="L673" s="154"/>
      <c r="M673" s="155"/>
      <c r="N673" s="21"/>
      <c r="O673" s="21"/>
      <c r="P673" s="21"/>
      <c r="Q673" s="21"/>
      <c r="R673" s="21"/>
      <c r="S673" s="21"/>
      <c r="T673" s="21"/>
      <c r="U673" s="21"/>
      <c r="V673" s="21"/>
      <c r="W673" s="156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  <c r="AH673" s="21"/>
      <c r="AI673" s="21"/>
      <c r="AJ673" s="21"/>
      <c r="AK673" s="21"/>
      <c r="AL673" s="21"/>
      <c r="AM673" s="154"/>
      <c r="AN673" s="21"/>
      <c r="AO673" s="154"/>
    </row>
    <row r="674" spans="1:41" ht="14.25" customHeight="1">
      <c r="A674" s="21"/>
      <c r="B674" s="21"/>
      <c r="C674" s="21"/>
      <c r="D674" s="21"/>
      <c r="E674" s="21"/>
      <c r="F674" s="21"/>
      <c r="G674" s="154"/>
      <c r="H674" s="154"/>
      <c r="I674" s="154"/>
      <c r="J674" s="154"/>
      <c r="K674" s="154"/>
      <c r="L674" s="154"/>
      <c r="M674" s="155"/>
      <c r="N674" s="21"/>
      <c r="O674" s="21"/>
      <c r="P674" s="21"/>
      <c r="Q674" s="21"/>
      <c r="R674" s="21"/>
      <c r="S674" s="21"/>
      <c r="T674" s="21"/>
      <c r="U674" s="21"/>
      <c r="V674" s="21"/>
      <c r="W674" s="156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1"/>
      <c r="AI674" s="21"/>
      <c r="AJ674" s="21"/>
      <c r="AK674" s="21"/>
      <c r="AL674" s="21"/>
      <c r="AM674" s="154"/>
      <c r="AN674" s="21"/>
      <c r="AO674" s="154"/>
    </row>
    <row r="675" spans="1:41" ht="14.25" customHeight="1">
      <c r="A675" s="21"/>
      <c r="B675" s="21"/>
      <c r="C675" s="21"/>
      <c r="D675" s="21"/>
      <c r="E675" s="21"/>
      <c r="F675" s="21"/>
      <c r="G675" s="154"/>
      <c r="H675" s="154"/>
      <c r="I675" s="154"/>
      <c r="J675" s="154"/>
      <c r="K675" s="154"/>
      <c r="L675" s="154"/>
      <c r="M675" s="155"/>
      <c r="N675" s="21"/>
      <c r="O675" s="21"/>
      <c r="P675" s="21"/>
      <c r="Q675" s="21"/>
      <c r="R675" s="21"/>
      <c r="S675" s="21"/>
      <c r="T675" s="21"/>
      <c r="U675" s="21"/>
      <c r="V675" s="21"/>
      <c r="W675" s="156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  <c r="AH675" s="21"/>
      <c r="AI675" s="21"/>
      <c r="AJ675" s="21"/>
      <c r="AK675" s="21"/>
      <c r="AL675" s="21"/>
      <c r="AM675" s="154"/>
      <c r="AN675" s="21"/>
      <c r="AO675" s="154"/>
    </row>
    <row r="676" spans="1:41" ht="14.25" customHeight="1">
      <c r="A676" s="21"/>
      <c r="B676" s="21"/>
      <c r="C676" s="21"/>
      <c r="D676" s="21"/>
      <c r="E676" s="21"/>
      <c r="F676" s="21"/>
      <c r="G676" s="154"/>
      <c r="H676" s="154"/>
      <c r="I676" s="154"/>
      <c r="J676" s="154"/>
      <c r="K676" s="154"/>
      <c r="L676" s="154"/>
      <c r="M676" s="155"/>
      <c r="N676" s="21"/>
      <c r="O676" s="21"/>
      <c r="P676" s="21"/>
      <c r="Q676" s="21"/>
      <c r="R676" s="21"/>
      <c r="S676" s="21"/>
      <c r="T676" s="21"/>
      <c r="U676" s="21"/>
      <c r="V676" s="21"/>
      <c r="W676" s="156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1"/>
      <c r="AI676" s="21"/>
      <c r="AJ676" s="21"/>
      <c r="AK676" s="21"/>
      <c r="AL676" s="21"/>
      <c r="AM676" s="154"/>
      <c r="AN676" s="21"/>
      <c r="AO676" s="154"/>
    </row>
    <row r="677" spans="1:41" ht="14.25" customHeight="1">
      <c r="A677" s="21"/>
      <c r="B677" s="21"/>
      <c r="C677" s="21"/>
      <c r="D677" s="21"/>
      <c r="E677" s="21"/>
      <c r="F677" s="21"/>
      <c r="G677" s="154"/>
      <c r="H677" s="154"/>
      <c r="I677" s="154"/>
      <c r="J677" s="154"/>
      <c r="K677" s="154"/>
      <c r="L677" s="154"/>
      <c r="M677" s="155"/>
      <c r="N677" s="21"/>
      <c r="O677" s="21"/>
      <c r="P677" s="21"/>
      <c r="Q677" s="21"/>
      <c r="R677" s="21"/>
      <c r="S677" s="21"/>
      <c r="T677" s="21"/>
      <c r="U677" s="21"/>
      <c r="V677" s="21"/>
      <c r="W677" s="156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  <c r="AI677" s="21"/>
      <c r="AJ677" s="21"/>
      <c r="AK677" s="21"/>
      <c r="AL677" s="21"/>
      <c r="AM677" s="154"/>
      <c r="AN677" s="21"/>
      <c r="AO677" s="154"/>
    </row>
    <row r="678" spans="1:41" ht="14.25" customHeight="1">
      <c r="A678" s="21"/>
      <c r="B678" s="21"/>
      <c r="C678" s="21"/>
      <c r="D678" s="21"/>
      <c r="E678" s="21"/>
      <c r="F678" s="21"/>
      <c r="G678" s="154"/>
      <c r="H678" s="154"/>
      <c r="I678" s="154"/>
      <c r="J678" s="154"/>
      <c r="K678" s="154"/>
      <c r="L678" s="154"/>
      <c r="M678" s="155"/>
      <c r="N678" s="21"/>
      <c r="O678" s="21"/>
      <c r="P678" s="21"/>
      <c r="Q678" s="21"/>
      <c r="R678" s="21"/>
      <c r="S678" s="21"/>
      <c r="T678" s="21"/>
      <c r="U678" s="21"/>
      <c r="V678" s="21"/>
      <c r="W678" s="156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1"/>
      <c r="AI678" s="21"/>
      <c r="AJ678" s="21"/>
      <c r="AK678" s="21"/>
      <c r="AL678" s="21"/>
      <c r="AM678" s="154"/>
      <c r="AN678" s="21"/>
      <c r="AO678" s="154"/>
    </row>
    <row r="679" spans="1:41" ht="14.25" customHeight="1">
      <c r="A679" s="21"/>
      <c r="B679" s="21"/>
      <c r="C679" s="21"/>
      <c r="D679" s="21"/>
      <c r="E679" s="21"/>
      <c r="F679" s="21"/>
      <c r="G679" s="154"/>
      <c r="H679" s="154"/>
      <c r="I679" s="154"/>
      <c r="J679" s="154"/>
      <c r="K679" s="154"/>
      <c r="L679" s="154"/>
      <c r="M679" s="155"/>
      <c r="N679" s="21"/>
      <c r="O679" s="21"/>
      <c r="P679" s="21"/>
      <c r="Q679" s="21"/>
      <c r="R679" s="21"/>
      <c r="S679" s="21"/>
      <c r="T679" s="21"/>
      <c r="U679" s="21"/>
      <c r="V679" s="21"/>
      <c r="W679" s="156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  <c r="AH679" s="21"/>
      <c r="AI679" s="21"/>
      <c r="AJ679" s="21"/>
      <c r="AK679" s="21"/>
      <c r="AL679" s="21"/>
      <c r="AM679" s="154"/>
      <c r="AN679" s="21"/>
      <c r="AO679" s="154"/>
    </row>
    <row r="680" spans="1:41" ht="14.25" customHeight="1">
      <c r="A680" s="21"/>
      <c r="B680" s="21"/>
      <c r="C680" s="21"/>
      <c r="D680" s="21"/>
      <c r="E680" s="21"/>
      <c r="F680" s="21"/>
      <c r="G680" s="154"/>
      <c r="H680" s="154"/>
      <c r="I680" s="154"/>
      <c r="J680" s="154"/>
      <c r="K680" s="154"/>
      <c r="L680" s="154"/>
      <c r="M680" s="155"/>
      <c r="N680" s="21"/>
      <c r="O680" s="21"/>
      <c r="P680" s="21"/>
      <c r="Q680" s="21"/>
      <c r="R680" s="21"/>
      <c r="S680" s="21"/>
      <c r="T680" s="21"/>
      <c r="U680" s="21"/>
      <c r="V680" s="21"/>
      <c r="W680" s="156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1"/>
      <c r="AI680" s="21"/>
      <c r="AJ680" s="21"/>
      <c r="AK680" s="21"/>
      <c r="AL680" s="21"/>
      <c r="AM680" s="154"/>
      <c r="AN680" s="21"/>
      <c r="AO680" s="154"/>
    </row>
    <row r="681" spans="1:41" ht="14.25" customHeight="1">
      <c r="A681" s="21"/>
      <c r="B681" s="21"/>
      <c r="C681" s="21"/>
      <c r="D681" s="21"/>
      <c r="E681" s="21"/>
      <c r="F681" s="21"/>
      <c r="G681" s="154"/>
      <c r="H681" s="154"/>
      <c r="I681" s="154"/>
      <c r="J681" s="154"/>
      <c r="K681" s="154"/>
      <c r="L681" s="154"/>
      <c r="M681" s="155"/>
      <c r="N681" s="21"/>
      <c r="O681" s="21"/>
      <c r="P681" s="21"/>
      <c r="Q681" s="21"/>
      <c r="R681" s="21"/>
      <c r="S681" s="21"/>
      <c r="T681" s="21"/>
      <c r="U681" s="21"/>
      <c r="V681" s="21"/>
      <c r="W681" s="156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  <c r="AH681" s="21"/>
      <c r="AI681" s="21"/>
      <c r="AJ681" s="21"/>
      <c r="AK681" s="21"/>
      <c r="AL681" s="21"/>
      <c r="AM681" s="154"/>
      <c r="AN681" s="21"/>
      <c r="AO681" s="154"/>
    </row>
    <row r="682" spans="1:41" ht="14.25" customHeight="1">
      <c r="A682" s="21"/>
      <c r="B682" s="21"/>
      <c r="C682" s="21"/>
      <c r="D682" s="21"/>
      <c r="E682" s="21"/>
      <c r="F682" s="21"/>
      <c r="G682" s="154"/>
      <c r="H682" s="154"/>
      <c r="I682" s="154"/>
      <c r="J682" s="154"/>
      <c r="K682" s="154"/>
      <c r="L682" s="154"/>
      <c r="M682" s="155"/>
      <c r="N682" s="21"/>
      <c r="O682" s="21"/>
      <c r="P682" s="21"/>
      <c r="Q682" s="21"/>
      <c r="R682" s="21"/>
      <c r="S682" s="21"/>
      <c r="T682" s="21"/>
      <c r="U682" s="21"/>
      <c r="V682" s="21"/>
      <c r="W682" s="156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1"/>
      <c r="AI682" s="21"/>
      <c r="AJ682" s="21"/>
      <c r="AK682" s="21"/>
      <c r="AL682" s="21"/>
      <c r="AM682" s="154"/>
      <c r="AN682" s="21"/>
      <c r="AO682" s="154"/>
    </row>
    <row r="683" spans="1:41" ht="14.25" customHeight="1">
      <c r="A683" s="21"/>
      <c r="B683" s="21"/>
      <c r="C683" s="21"/>
      <c r="D683" s="21"/>
      <c r="E683" s="21"/>
      <c r="F683" s="21"/>
      <c r="G683" s="154"/>
      <c r="H683" s="154"/>
      <c r="I683" s="154"/>
      <c r="J683" s="154"/>
      <c r="K683" s="154"/>
      <c r="L683" s="154"/>
      <c r="M683" s="155"/>
      <c r="N683" s="21"/>
      <c r="O683" s="21"/>
      <c r="P683" s="21"/>
      <c r="Q683" s="21"/>
      <c r="R683" s="21"/>
      <c r="S683" s="21"/>
      <c r="T683" s="21"/>
      <c r="U683" s="21"/>
      <c r="V683" s="21"/>
      <c r="W683" s="156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  <c r="AH683" s="21"/>
      <c r="AI683" s="21"/>
      <c r="AJ683" s="21"/>
      <c r="AK683" s="21"/>
      <c r="AL683" s="21"/>
      <c r="AM683" s="154"/>
      <c r="AN683" s="21"/>
      <c r="AO683" s="154"/>
    </row>
    <row r="684" spans="1:41" ht="14.25" customHeight="1">
      <c r="A684" s="21"/>
      <c r="B684" s="21"/>
      <c r="C684" s="21"/>
      <c r="D684" s="21"/>
      <c r="E684" s="21"/>
      <c r="F684" s="21"/>
      <c r="G684" s="154"/>
      <c r="H684" s="154"/>
      <c r="I684" s="154"/>
      <c r="J684" s="154"/>
      <c r="K684" s="154"/>
      <c r="L684" s="154"/>
      <c r="M684" s="155"/>
      <c r="N684" s="21"/>
      <c r="O684" s="21"/>
      <c r="P684" s="21"/>
      <c r="Q684" s="21"/>
      <c r="R684" s="21"/>
      <c r="S684" s="21"/>
      <c r="T684" s="21"/>
      <c r="U684" s="21"/>
      <c r="V684" s="21"/>
      <c r="W684" s="156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  <c r="AI684" s="21"/>
      <c r="AJ684" s="21"/>
      <c r="AK684" s="21"/>
      <c r="AL684" s="21"/>
      <c r="AM684" s="154"/>
      <c r="AN684" s="21"/>
      <c r="AO684" s="154"/>
    </row>
    <row r="685" spans="1:41" ht="14.25" customHeight="1">
      <c r="A685" s="21"/>
      <c r="B685" s="21"/>
      <c r="C685" s="21"/>
      <c r="D685" s="21"/>
      <c r="E685" s="21"/>
      <c r="F685" s="21"/>
      <c r="G685" s="154"/>
      <c r="H685" s="154"/>
      <c r="I685" s="154"/>
      <c r="J685" s="154"/>
      <c r="K685" s="154"/>
      <c r="L685" s="154"/>
      <c r="M685" s="155"/>
      <c r="N685" s="21"/>
      <c r="O685" s="21"/>
      <c r="P685" s="21"/>
      <c r="Q685" s="21"/>
      <c r="R685" s="21"/>
      <c r="S685" s="21"/>
      <c r="T685" s="21"/>
      <c r="U685" s="21"/>
      <c r="V685" s="21"/>
      <c r="W685" s="156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  <c r="AH685" s="21"/>
      <c r="AI685" s="21"/>
      <c r="AJ685" s="21"/>
      <c r="AK685" s="21"/>
      <c r="AL685" s="21"/>
      <c r="AM685" s="154"/>
      <c r="AN685" s="21"/>
      <c r="AO685" s="154"/>
    </row>
    <row r="686" spans="1:41" ht="14.25" customHeight="1">
      <c r="A686" s="21"/>
      <c r="B686" s="21"/>
      <c r="C686" s="21"/>
      <c r="D686" s="21"/>
      <c r="E686" s="21"/>
      <c r="F686" s="21"/>
      <c r="G686" s="154"/>
      <c r="H686" s="154"/>
      <c r="I686" s="154"/>
      <c r="J686" s="154"/>
      <c r="K686" s="154"/>
      <c r="L686" s="154"/>
      <c r="M686" s="155"/>
      <c r="N686" s="21"/>
      <c r="O686" s="21"/>
      <c r="P686" s="21"/>
      <c r="Q686" s="21"/>
      <c r="R686" s="21"/>
      <c r="S686" s="21"/>
      <c r="T686" s="21"/>
      <c r="U686" s="21"/>
      <c r="V686" s="21"/>
      <c r="W686" s="156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1"/>
      <c r="AI686" s="21"/>
      <c r="AJ686" s="21"/>
      <c r="AK686" s="21"/>
      <c r="AL686" s="21"/>
      <c r="AM686" s="154"/>
      <c r="AN686" s="21"/>
      <c r="AO686" s="154"/>
    </row>
    <row r="687" spans="1:41" ht="14.25" customHeight="1">
      <c r="A687" s="21"/>
      <c r="B687" s="21"/>
      <c r="C687" s="21"/>
      <c r="D687" s="21"/>
      <c r="E687" s="21"/>
      <c r="F687" s="21"/>
      <c r="G687" s="154"/>
      <c r="H687" s="154"/>
      <c r="I687" s="154"/>
      <c r="J687" s="154"/>
      <c r="K687" s="154"/>
      <c r="L687" s="154"/>
      <c r="M687" s="155"/>
      <c r="N687" s="21"/>
      <c r="O687" s="21"/>
      <c r="P687" s="21"/>
      <c r="Q687" s="21"/>
      <c r="R687" s="21"/>
      <c r="S687" s="21"/>
      <c r="T687" s="21"/>
      <c r="U687" s="21"/>
      <c r="V687" s="21"/>
      <c r="W687" s="156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  <c r="AI687" s="21"/>
      <c r="AJ687" s="21"/>
      <c r="AK687" s="21"/>
      <c r="AL687" s="21"/>
      <c r="AM687" s="154"/>
      <c r="AN687" s="21"/>
      <c r="AO687" s="154"/>
    </row>
    <row r="688" spans="1:41" ht="14.25" customHeight="1">
      <c r="A688" s="21"/>
      <c r="B688" s="21"/>
      <c r="C688" s="21"/>
      <c r="D688" s="21"/>
      <c r="E688" s="21"/>
      <c r="F688" s="21"/>
      <c r="G688" s="154"/>
      <c r="H688" s="154"/>
      <c r="I688" s="154"/>
      <c r="J688" s="154"/>
      <c r="K688" s="154"/>
      <c r="L688" s="154"/>
      <c r="M688" s="155"/>
      <c r="N688" s="21"/>
      <c r="O688" s="21"/>
      <c r="P688" s="21"/>
      <c r="Q688" s="21"/>
      <c r="R688" s="21"/>
      <c r="S688" s="21"/>
      <c r="T688" s="21"/>
      <c r="U688" s="21"/>
      <c r="V688" s="21"/>
      <c r="W688" s="156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  <c r="AI688" s="21"/>
      <c r="AJ688" s="21"/>
      <c r="AK688" s="21"/>
      <c r="AL688" s="21"/>
      <c r="AM688" s="154"/>
      <c r="AN688" s="21"/>
      <c r="AO688" s="154"/>
    </row>
    <row r="689" spans="1:41" ht="14.25" customHeight="1">
      <c r="A689" s="21"/>
      <c r="B689" s="21"/>
      <c r="C689" s="21"/>
      <c r="D689" s="21"/>
      <c r="E689" s="21"/>
      <c r="F689" s="21"/>
      <c r="G689" s="154"/>
      <c r="H689" s="154"/>
      <c r="I689" s="154"/>
      <c r="J689" s="154"/>
      <c r="K689" s="154"/>
      <c r="L689" s="154"/>
      <c r="M689" s="155"/>
      <c r="N689" s="21"/>
      <c r="O689" s="21"/>
      <c r="P689" s="21"/>
      <c r="Q689" s="21"/>
      <c r="R689" s="21"/>
      <c r="S689" s="21"/>
      <c r="T689" s="21"/>
      <c r="U689" s="21"/>
      <c r="V689" s="21"/>
      <c r="W689" s="156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  <c r="AI689" s="21"/>
      <c r="AJ689" s="21"/>
      <c r="AK689" s="21"/>
      <c r="AL689" s="21"/>
      <c r="AM689" s="154"/>
      <c r="AN689" s="21"/>
      <c r="AO689" s="154"/>
    </row>
    <row r="690" spans="1:41" ht="14.25" customHeight="1">
      <c r="A690" s="21"/>
      <c r="B690" s="21"/>
      <c r="C690" s="21"/>
      <c r="D690" s="21"/>
      <c r="E690" s="21"/>
      <c r="F690" s="21"/>
      <c r="G690" s="154"/>
      <c r="H690" s="154"/>
      <c r="I690" s="154"/>
      <c r="J690" s="154"/>
      <c r="K690" s="154"/>
      <c r="L690" s="154"/>
      <c r="M690" s="155"/>
      <c r="N690" s="21"/>
      <c r="O690" s="21"/>
      <c r="P690" s="21"/>
      <c r="Q690" s="21"/>
      <c r="R690" s="21"/>
      <c r="S690" s="21"/>
      <c r="T690" s="21"/>
      <c r="U690" s="21"/>
      <c r="V690" s="21"/>
      <c r="W690" s="156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1"/>
      <c r="AI690" s="21"/>
      <c r="AJ690" s="21"/>
      <c r="AK690" s="21"/>
      <c r="AL690" s="21"/>
      <c r="AM690" s="154"/>
      <c r="AN690" s="21"/>
      <c r="AO690" s="154"/>
    </row>
    <row r="691" spans="1:41" ht="14.25" customHeight="1">
      <c r="A691" s="21"/>
      <c r="B691" s="21"/>
      <c r="C691" s="21"/>
      <c r="D691" s="21"/>
      <c r="E691" s="21"/>
      <c r="F691" s="21"/>
      <c r="G691" s="154"/>
      <c r="H691" s="154"/>
      <c r="I691" s="154"/>
      <c r="J691" s="154"/>
      <c r="K691" s="154"/>
      <c r="L691" s="154"/>
      <c r="M691" s="155"/>
      <c r="N691" s="21"/>
      <c r="O691" s="21"/>
      <c r="P691" s="21"/>
      <c r="Q691" s="21"/>
      <c r="R691" s="21"/>
      <c r="S691" s="21"/>
      <c r="T691" s="21"/>
      <c r="U691" s="21"/>
      <c r="V691" s="21"/>
      <c r="W691" s="156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  <c r="AH691" s="21"/>
      <c r="AI691" s="21"/>
      <c r="AJ691" s="21"/>
      <c r="AK691" s="21"/>
      <c r="AL691" s="21"/>
      <c r="AM691" s="154"/>
      <c r="AN691" s="21"/>
      <c r="AO691" s="154"/>
    </row>
    <row r="692" spans="1:41" ht="14.25" customHeight="1">
      <c r="A692" s="21"/>
      <c r="B692" s="21"/>
      <c r="C692" s="21"/>
      <c r="D692" s="21"/>
      <c r="E692" s="21"/>
      <c r="F692" s="21"/>
      <c r="G692" s="154"/>
      <c r="H692" s="154"/>
      <c r="I692" s="154"/>
      <c r="J692" s="154"/>
      <c r="K692" s="154"/>
      <c r="L692" s="154"/>
      <c r="M692" s="155"/>
      <c r="N692" s="21"/>
      <c r="O692" s="21"/>
      <c r="P692" s="21"/>
      <c r="Q692" s="21"/>
      <c r="R692" s="21"/>
      <c r="S692" s="21"/>
      <c r="T692" s="21"/>
      <c r="U692" s="21"/>
      <c r="V692" s="21"/>
      <c r="W692" s="156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1"/>
      <c r="AI692" s="21"/>
      <c r="AJ692" s="21"/>
      <c r="AK692" s="21"/>
      <c r="AL692" s="21"/>
      <c r="AM692" s="154"/>
      <c r="AN692" s="21"/>
      <c r="AO692" s="154"/>
    </row>
    <row r="693" spans="1:41" ht="14.25" customHeight="1">
      <c r="A693" s="21"/>
      <c r="B693" s="21"/>
      <c r="C693" s="21"/>
      <c r="D693" s="21"/>
      <c r="E693" s="21"/>
      <c r="F693" s="21"/>
      <c r="G693" s="154"/>
      <c r="H693" s="154"/>
      <c r="I693" s="154"/>
      <c r="J693" s="154"/>
      <c r="K693" s="154"/>
      <c r="L693" s="154"/>
      <c r="M693" s="155"/>
      <c r="N693" s="21"/>
      <c r="O693" s="21"/>
      <c r="P693" s="21"/>
      <c r="Q693" s="21"/>
      <c r="R693" s="21"/>
      <c r="S693" s="21"/>
      <c r="T693" s="21"/>
      <c r="U693" s="21"/>
      <c r="V693" s="21"/>
      <c r="W693" s="156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  <c r="AH693" s="21"/>
      <c r="AI693" s="21"/>
      <c r="AJ693" s="21"/>
      <c r="AK693" s="21"/>
      <c r="AL693" s="21"/>
      <c r="AM693" s="154"/>
      <c r="AN693" s="21"/>
      <c r="AO693" s="154"/>
    </row>
    <row r="694" spans="1:41" ht="14.25" customHeight="1">
      <c r="A694" s="21"/>
      <c r="B694" s="21"/>
      <c r="C694" s="21"/>
      <c r="D694" s="21"/>
      <c r="E694" s="21"/>
      <c r="F694" s="21"/>
      <c r="G694" s="154"/>
      <c r="H694" s="154"/>
      <c r="I694" s="154"/>
      <c r="J694" s="154"/>
      <c r="K694" s="154"/>
      <c r="L694" s="154"/>
      <c r="M694" s="155"/>
      <c r="N694" s="21"/>
      <c r="O694" s="21"/>
      <c r="P694" s="21"/>
      <c r="Q694" s="21"/>
      <c r="R694" s="21"/>
      <c r="S694" s="21"/>
      <c r="T694" s="21"/>
      <c r="U694" s="21"/>
      <c r="V694" s="21"/>
      <c r="W694" s="156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1"/>
      <c r="AI694" s="21"/>
      <c r="AJ694" s="21"/>
      <c r="AK694" s="21"/>
      <c r="AL694" s="21"/>
      <c r="AM694" s="154"/>
      <c r="AN694" s="21"/>
      <c r="AO694" s="154"/>
    </row>
    <row r="695" spans="1:41" ht="14.25" customHeight="1">
      <c r="A695" s="21"/>
      <c r="B695" s="21"/>
      <c r="C695" s="21"/>
      <c r="D695" s="21"/>
      <c r="E695" s="21"/>
      <c r="F695" s="21"/>
      <c r="G695" s="154"/>
      <c r="H695" s="154"/>
      <c r="I695" s="154"/>
      <c r="J695" s="154"/>
      <c r="K695" s="154"/>
      <c r="L695" s="154"/>
      <c r="M695" s="155"/>
      <c r="N695" s="21"/>
      <c r="O695" s="21"/>
      <c r="P695" s="21"/>
      <c r="Q695" s="21"/>
      <c r="R695" s="21"/>
      <c r="S695" s="21"/>
      <c r="T695" s="21"/>
      <c r="U695" s="21"/>
      <c r="V695" s="21"/>
      <c r="W695" s="156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  <c r="AH695" s="21"/>
      <c r="AI695" s="21"/>
      <c r="AJ695" s="21"/>
      <c r="AK695" s="21"/>
      <c r="AL695" s="21"/>
      <c r="AM695" s="154"/>
      <c r="AN695" s="21"/>
      <c r="AO695" s="154"/>
    </row>
    <row r="696" spans="1:41" ht="14.25" customHeight="1">
      <c r="A696" s="21"/>
      <c r="B696" s="21"/>
      <c r="C696" s="21"/>
      <c r="D696" s="21"/>
      <c r="E696" s="21"/>
      <c r="F696" s="21"/>
      <c r="G696" s="154"/>
      <c r="H696" s="154"/>
      <c r="I696" s="154"/>
      <c r="J696" s="154"/>
      <c r="K696" s="154"/>
      <c r="L696" s="154"/>
      <c r="M696" s="155"/>
      <c r="N696" s="21"/>
      <c r="O696" s="21"/>
      <c r="P696" s="21"/>
      <c r="Q696" s="21"/>
      <c r="R696" s="21"/>
      <c r="S696" s="21"/>
      <c r="T696" s="21"/>
      <c r="U696" s="21"/>
      <c r="V696" s="21"/>
      <c r="W696" s="156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1"/>
      <c r="AI696" s="21"/>
      <c r="AJ696" s="21"/>
      <c r="AK696" s="21"/>
      <c r="AL696" s="21"/>
      <c r="AM696" s="154"/>
      <c r="AN696" s="21"/>
      <c r="AO696" s="154"/>
    </row>
    <row r="697" spans="1:41" ht="14.25" customHeight="1">
      <c r="A697" s="21"/>
      <c r="B697" s="21"/>
      <c r="C697" s="21"/>
      <c r="D697" s="21"/>
      <c r="E697" s="21"/>
      <c r="F697" s="21"/>
      <c r="G697" s="154"/>
      <c r="H697" s="154"/>
      <c r="I697" s="154"/>
      <c r="J697" s="154"/>
      <c r="K697" s="154"/>
      <c r="L697" s="154"/>
      <c r="M697" s="155"/>
      <c r="N697" s="21"/>
      <c r="O697" s="21"/>
      <c r="P697" s="21"/>
      <c r="Q697" s="21"/>
      <c r="R697" s="21"/>
      <c r="S697" s="21"/>
      <c r="T697" s="21"/>
      <c r="U697" s="21"/>
      <c r="V697" s="21"/>
      <c r="W697" s="156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  <c r="AH697" s="21"/>
      <c r="AI697" s="21"/>
      <c r="AJ697" s="21"/>
      <c r="AK697" s="21"/>
      <c r="AL697" s="21"/>
      <c r="AM697" s="154"/>
      <c r="AN697" s="21"/>
      <c r="AO697" s="154"/>
    </row>
    <row r="698" spans="1:41" ht="14.25" customHeight="1">
      <c r="A698" s="21"/>
      <c r="B698" s="21"/>
      <c r="C698" s="21"/>
      <c r="D698" s="21"/>
      <c r="E698" s="21"/>
      <c r="F698" s="21"/>
      <c r="G698" s="154"/>
      <c r="H698" s="154"/>
      <c r="I698" s="154"/>
      <c r="J698" s="154"/>
      <c r="K698" s="154"/>
      <c r="L698" s="154"/>
      <c r="M698" s="155"/>
      <c r="N698" s="21"/>
      <c r="O698" s="21"/>
      <c r="P698" s="21"/>
      <c r="Q698" s="21"/>
      <c r="R698" s="21"/>
      <c r="S698" s="21"/>
      <c r="T698" s="21"/>
      <c r="U698" s="21"/>
      <c r="V698" s="21"/>
      <c r="W698" s="156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1"/>
      <c r="AI698" s="21"/>
      <c r="AJ698" s="21"/>
      <c r="AK698" s="21"/>
      <c r="AL698" s="21"/>
      <c r="AM698" s="154"/>
      <c r="AN698" s="21"/>
      <c r="AO698" s="154"/>
    </row>
    <row r="699" spans="1:41" ht="14.25" customHeight="1">
      <c r="A699" s="21"/>
      <c r="B699" s="21"/>
      <c r="C699" s="21"/>
      <c r="D699" s="21"/>
      <c r="E699" s="21"/>
      <c r="F699" s="21"/>
      <c r="G699" s="154"/>
      <c r="H699" s="154"/>
      <c r="I699" s="154"/>
      <c r="J699" s="154"/>
      <c r="K699" s="154"/>
      <c r="L699" s="154"/>
      <c r="M699" s="155"/>
      <c r="N699" s="21"/>
      <c r="O699" s="21"/>
      <c r="P699" s="21"/>
      <c r="Q699" s="21"/>
      <c r="R699" s="21"/>
      <c r="S699" s="21"/>
      <c r="T699" s="21"/>
      <c r="U699" s="21"/>
      <c r="V699" s="21"/>
      <c r="W699" s="156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  <c r="AH699" s="21"/>
      <c r="AI699" s="21"/>
      <c r="AJ699" s="21"/>
      <c r="AK699" s="21"/>
      <c r="AL699" s="21"/>
      <c r="AM699" s="154"/>
      <c r="AN699" s="21"/>
      <c r="AO699" s="154"/>
    </row>
    <row r="700" spans="1:41" ht="14.25" customHeight="1">
      <c r="A700" s="21"/>
      <c r="B700" s="21"/>
      <c r="C700" s="21"/>
      <c r="D700" s="21"/>
      <c r="E700" s="21"/>
      <c r="F700" s="21"/>
      <c r="G700" s="154"/>
      <c r="H700" s="154"/>
      <c r="I700" s="154"/>
      <c r="J700" s="154"/>
      <c r="K700" s="154"/>
      <c r="L700" s="154"/>
      <c r="M700" s="155"/>
      <c r="N700" s="21"/>
      <c r="O700" s="21"/>
      <c r="P700" s="21"/>
      <c r="Q700" s="21"/>
      <c r="R700" s="21"/>
      <c r="S700" s="21"/>
      <c r="T700" s="21"/>
      <c r="U700" s="21"/>
      <c r="V700" s="21"/>
      <c r="W700" s="156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1"/>
      <c r="AI700" s="21"/>
      <c r="AJ700" s="21"/>
      <c r="AK700" s="21"/>
      <c r="AL700" s="21"/>
      <c r="AM700" s="154"/>
      <c r="AN700" s="21"/>
      <c r="AO700" s="154"/>
    </row>
    <row r="701" spans="1:41" ht="14.25" customHeight="1">
      <c r="A701" s="21"/>
      <c r="B701" s="21"/>
      <c r="C701" s="21"/>
      <c r="D701" s="21"/>
      <c r="E701" s="21"/>
      <c r="F701" s="21"/>
      <c r="G701" s="154"/>
      <c r="H701" s="154"/>
      <c r="I701" s="154"/>
      <c r="J701" s="154"/>
      <c r="K701" s="154"/>
      <c r="L701" s="154"/>
      <c r="M701" s="155"/>
      <c r="N701" s="21"/>
      <c r="O701" s="21"/>
      <c r="P701" s="21"/>
      <c r="Q701" s="21"/>
      <c r="R701" s="21"/>
      <c r="S701" s="21"/>
      <c r="T701" s="21"/>
      <c r="U701" s="21"/>
      <c r="V701" s="21"/>
      <c r="W701" s="156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  <c r="AH701" s="21"/>
      <c r="AI701" s="21"/>
      <c r="AJ701" s="21"/>
      <c r="AK701" s="21"/>
      <c r="AL701" s="21"/>
      <c r="AM701" s="154"/>
      <c r="AN701" s="21"/>
      <c r="AO701" s="154"/>
    </row>
    <row r="702" spans="1:41" ht="14.25" customHeight="1">
      <c r="A702" s="21"/>
      <c r="B702" s="21"/>
      <c r="C702" s="21"/>
      <c r="D702" s="21"/>
      <c r="E702" s="21"/>
      <c r="F702" s="21"/>
      <c r="G702" s="154"/>
      <c r="H702" s="154"/>
      <c r="I702" s="154"/>
      <c r="J702" s="154"/>
      <c r="K702" s="154"/>
      <c r="L702" s="154"/>
      <c r="M702" s="155"/>
      <c r="N702" s="21"/>
      <c r="O702" s="21"/>
      <c r="P702" s="21"/>
      <c r="Q702" s="21"/>
      <c r="R702" s="21"/>
      <c r="S702" s="21"/>
      <c r="T702" s="21"/>
      <c r="U702" s="21"/>
      <c r="V702" s="21"/>
      <c r="W702" s="156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  <c r="AH702" s="21"/>
      <c r="AI702" s="21"/>
      <c r="AJ702" s="21"/>
      <c r="AK702" s="21"/>
      <c r="AL702" s="21"/>
      <c r="AM702" s="154"/>
      <c r="AN702" s="21"/>
      <c r="AO702" s="154"/>
    </row>
    <row r="703" spans="1:41" ht="14.25" customHeight="1">
      <c r="A703" s="21"/>
      <c r="B703" s="21"/>
      <c r="C703" s="21"/>
      <c r="D703" s="21"/>
      <c r="E703" s="21"/>
      <c r="F703" s="21"/>
      <c r="G703" s="154"/>
      <c r="H703" s="154"/>
      <c r="I703" s="154"/>
      <c r="J703" s="154"/>
      <c r="K703" s="154"/>
      <c r="L703" s="154"/>
      <c r="M703" s="155"/>
      <c r="N703" s="21"/>
      <c r="O703" s="21"/>
      <c r="P703" s="21"/>
      <c r="Q703" s="21"/>
      <c r="R703" s="21"/>
      <c r="S703" s="21"/>
      <c r="T703" s="21"/>
      <c r="U703" s="21"/>
      <c r="V703" s="21"/>
      <c r="W703" s="156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  <c r="AH703" s="21"/>
      <c r="AI703" s="21"/>
      <c r="AJ703" s="21"/>
      <c r="AK703" s="21"/>
      <c r="AL703" s="21"/>
      <c r="AM703" s="154"/>
      <c r="AN703" s="21"/>
      <c r="AO703" s="154"/>
    </row>
    <row r="704" spans="1:41" ht="14.25" customHeight="1">
      <c r="A704" s="21"/>
      <c r="B704" s="21"/>
      <c r="C704" s="21"/>
      <c r="D704" s="21"/>
      <c r="E704" s="21"/>
      <c r="F704" s="21"/>
      <c r="G704" s="154"/>
      <c r="H704" s="154"/>
      <c r="I704" s="154"/>
      <c r="J704" s="154"/>
      <c r="K704" s="154"/>
      <c r="L704" s="154"/>
      <c r="M704" s="155"/>
      <c r="N704" s="21"/>
      <c r="O704" s="21"/>
      <c r="P704" s="21"/>
      <c r="Q704" s="21"/>
      <c r="R704" s="21"/>
      <c r="S704" s="21"/>
      <c r="T704" s="21"/>
      <c r="U704" s="21"/>
      <c r="V704" s="21"/>
      <c r="W704" s="156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1"/>
      <c r="AI704" s="21"/>
      <c r="AJ704" s="21"/>
      <c r="AK704" s="21"/>
      <c r="AL704" s="21"/>
      <c r="AM704" s="154"/>
      <c r="AN704" s="21"/>
      <c r="AO704" s="154"/>
    </row>
    <row r="705" spans="1:41" ht="14.25" customHeight="1">
      <c r="A705" s="21"/>
      <c r="B705" s="21"/>
      <c r="C705" s="21"/>
      <c r="D705" s="21"/>
      <c r="E705" s="21"/>
      <c r="F705" s="21"/>
      <c r="G705" s="154"/>
      <c r="H705" s="154"/>
      <c r="I705" s="154"/>
      <c r="J705" s="154"/>
      <c r="K705" s="154"/>
      <c r="L705" s="154"/>
      <c r="M705" s="155"/>
      <c r="N705" s="21"/>
      <c r="O705" s="21"/>
      <c r="P705" s="21"/>
      <c r="Q705" s="21"/>
      <c r="R705" s="21"/>
      <c r="S705" s="21"/>
      <c r="T705" s="21"/>
      <c r="U705" s="21"/>
      <c r="V705" s="21"/>
      <c r="W705" s="156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  <c r="AH705" s="21"/>
      <c r="AI705" s="21"/>
      <c r="AJ705" s="21"/>
      <c r="AK705" s="21"/>
      <c r="AL705" s="21"/>
      <c r="AM705" s="154"/>
      <c r="AN705" s="21"/>
      <c r="AO705" s="154"/>
    </row>
    <row r="706" spans="1:41" ht="14.25" customHeight="1">
      <c r="A706" s="21"/>
      <c r="B706" s="21"/>
      <c r="C706" s="21"/>
      <c r="D706" s="21"/>
      <c r="E706" s="21"/>
      <c r="F706" s="21"/>
      <c r="G706" s="154"/>
      <c r="H706" s="154"/>
      <c r="I706" s="154"/>
      <c r="J706" s="154"/>
      <c r="K706" s="154"/>
      <c r="L706" s="154"/>
      <c r="M706" s="155"/>
      <c r="N706" s="21"/>
      <c r="O706" s="21"/>
      <c r="P706" s="21"/>
      <c r="Q706" s="21"/>
      <c r="R706" s="21"/>
      <c r="S706" s="21"/>
      <c r="T706" s="21"/>
      <c r="U706" s="21"/>
      <c r="V706" s="21"/>
      <c r="W706" s="156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1"/>
      <c r="AI706" s="21"/>
      <c r="AJ706" s="21"/>
      <c r="AK706" s="21"/>
      <c r="AL706" s="21"/>
      <c r="AM706" s="154"/>
      <c r="AN706" s="21"/>
      <c r="AO706" s="154"/>
    </row>
    <row r="707" spans="1:41" ht="14.25" customHeight="1">
      <c r="A707" s="21"/>
      <c r="B707" s="21"/>
      <c r="C707" s="21"/>
      <c r="D707" s="21"/>
      <c r="E707" s="21"/>
      <c r="F707" s="21"/>
      <c r="G707" s="154"/>
      <c r="H707" s="154"/>
      <c r="I707" s="154"/>
      <c r="J707" s="154"/>
      <c r="K707" s="154"/>
      <c r="L707" s="154"/>
      <c r="M707" s="155"/>
      <c r="N707" s="21"/>
      <c r="O707" s="21"/>
      <c r="P707" s="21"/>
      <c r="Q707" s="21"/>
      <c r="R707" s="21"/>
      <c r="S707" s="21"/>
      <c r="T707" s="21"/>
      <c r="U707" s="21"/>
      <c r="V707" s="21"/>
      <c r="W707" s="156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  <c r="AH707" s="21"/>
      <c r="AI707" s="21"/>
      <c r="AJ707" s="21"/>
      <c r="AK707" s="21"/>
      <c r="AL707" s="21"/>
      <c r="AM707" s="154"/>
      <c r="AN707" s="21"/>
      <c r="AO707" s="154"/>
    </row>
    <row r="708" spans="1:41" ht="14.25" customHeight="1">
      <c r="A708" s="21"/>
      <c r="B708" s="21"/>
      <c r="C708" s="21"/>
      <c r="D708" s="21"/>
      <c r="E708" s="21"/>
      <c r="F708" s="21"/>
      <c r="G708" s="154"/>
      <c r="H708" s="154"/>
      <c r="I708" s="154"/>
      <c r="J708" s="154"/>
      <c r="K708" s="154"/>
      <c r="L708" s="154"/>
      <c r="M708" s="155"/>
      <c r="N708" s="21"/>
      <c r="O708" s="21"/>
      <c r="P708" s="21"/>
      <c r="Q708" s="21"/>
      <c r="R708" s="21"/>
      <c r="S708" s="21"/>
      <c r="T708" s="21"/>
      <c r="U708" s="21"/>
      <c r="V708" s="21"/>
      <c r="W708" s="156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1"/>
      <c r="AI708" s="21"/>
      <c r="AJ708" s="21"/>
      <c r="AK708" s="21"/>
      <c r="AL708" s="21"/>
      <c r="AM708" s="154"/>
      <c r="AN708" s="21"/>
      <c r="AO708" s="154"/>
    </row>
    <row r="709" spans="1:41" ht="14.25" customHeight="1">
      <c r="A709" s="21"/>
      <c r="B709" s="21"/>
      <c r="C709" s="21"/>
      <c r="D709" s="21"/>
      <c r="E709" s="21"/>
      <c r="F709" s="21"/>
      <c r="G709" s="154"/>
      <c r="H709" s="154"/>
      <c r="I709" s="154"/>
      <c r="J709" s="154"/>
      <c r="K709" s="154"/>
      <c r="L709" s="154"/>
      <c r="M709" s="155"/>
      <c r="N709" s="21"/>
      <c r="O709" s="21"/>
      <c r="P709" s="21"/>
      <c r="Q709" s="21"/>
      <c r="R709" s="21"/>
      <c r="S709" s="21"/>
      <c r="T709" s="21"/>
      <c r="U709" s="21"/>
      <c r="V709" s="21"/>
      <c r="W709" s="156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  <c r="AH709" s="21"/>
      <c r="AI709" s="21"/>
      <c r="AJ709" s="21"/>
      <c r="AK709" s="21"/>
      <c r="AL709" s="21"/>
      <c r="AM709" s="154"/>
      <c r="AN709" s="21"/>
      <c r="AO709" s="154"/>
    </row>
    <row r="710" spans="1:41" ht="14.25" customHeight="1">
      <c r="A710" s="21"/>
      <c r="B710" s="21"/>
      <c r="C710" s="21"/>
      <c r="D710" s="21"/>
      <c r="E710" s="21"/>
      <c r="F710" s="21"/>
      <c r="G710" s="154"/>
      <c r="H710" s="154"/>
      <c r="I710" s="154"/>
      <c r="J710" s="154"/>
      <c r="K710" s="154"/>
      <c r="L710" s="154"/>
      <c r="M710" s="155"/>
      <c r="N710" s="21"/>
      <c r="O710" s="21"/>
      <c r="P710" s="21"/>
      <c r="Q710" s="21"/>
      <c r="R710" s="21"/>
      <c r="S710" s="21"/>
      <c r="T710" s="21"/>
      <c r="U710" s="21"/>
      <c r="V710" s="21"/>
      <c r="W710" s="156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1"/>
      <c r="AI710" s="21"/>
      <c r="AJ710" s="21"/>
      <c r="AK710" s="21"/>
      <c r="AL710" s="21"/>
      <c r="AM710" s="154"/>
      <c r="AN710" s="21"/>
      <c r="AO710" s="154"/>
    </row>
    <row r="711" spans="1:41" ht="14.25" customHeight="1">
      <c r="A711" s="21"/>
      <c r="B711" s="21"/>
      <c r="C711" s="21"/>
      <c r="D711" s="21"/>
      <c r="E711" s="21"/>
      <c r="F711" s="21"/>
      <c r="G711" s="154"/>
      <c r="H711" s="154"/>
      <c r="I711" s="154"/>
      <c r="J711" s="154"/>
      <c r="K711" s="154"/>
      <c r="L711" s="154"/>
      <c r="M711" s="155"/>
      <c r="N711" s="21"/>
      <c r="O711" s="21"/>
      <c r="P711" s="21"/>
      <c r="Q711" s="21"/>
      <c r="R711" s="21"/>
      <c r="S711" s="21"/>
      <c r="T711" s="21"/>
      <c r="U711" s="21"/>
      <c r="V711" s="21"/>
      <c r="W711" s="156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  <c r="AI711" s="21"/>
      <c r="AJ711" s="21"/>
      <c r="AK711" s="21"/>
      <c r="AL711" s="21"/>
      <c r="AM711" s="154"/>
      <c r="AN711" s="21"/>
      <c r="AO711" s="154"/>
    </row>
    <row r="712" spans="1:41" ht="14.25" customHeight="1">
      <c r="A712" s="21"/>
      <c r="B712" s="21"/>
      <c r="C712" s="21"/>
      <c r="D712" s="21"/>
      <c r="E712" s="21"/>
      <c r="F712" s="21"/>
      <c r="G712" s="154"/>
      <c r="H712" s="154"/>
      <c r="I712" s="154"/>
      <c r="J712" s="154"/>
      <c r="K712" s="154"/>
      <c r="L712" s="154"/>
      <c r="M712" s="155"/>
      <c r="N712" s="21"/>
      <c r="O712" s="21"/>
      <c r="P712" s="21"/>
      <c r="Q712" s="21"/>
      <c r="R712" s="21"/>
      <c r="S712" s="21"/>
      <c r="T712" s="21"/>
      <c r="U712" s="21"/>
      <c r="V712" s="21"/>
      <c r="W712" s="156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1"/>
      <c r="AI712" s="21"/>
      <c r="AJ712" s="21"/>
      <c r="AK712" s="21"/>
      <c r="AL712" s="21"/>
      <c r="AM712" s="154"/>
      <c r="AN712" s="21"/>
      <c r="AO712" s="154"/>
    </row>
    <row r="713" spans="1:41" ht="14.25" customHeight="1">
      <c r="A713" s="21"/>
      <c r="B713" s="21"/>
      <c r="C713" s="21"/>
      <c r="D713" s="21"/>
      <c r="E713" s="21"/>
      <c r="F713" s="21"/>
      <c r="G713" s="154"/>
      <c r="H713" s="154"/>
      <c r="I713" s="154"/>
      <c r="J713" s="154"/>
      <c r="K713" s="154"/>
      <c r="L713" s="154"/>
      <c r="M713" s="155"/>
      <c r="N713" s="21"/>
      <c r="O713" s="21"/>
      <c r="P713" s="21"/>
      <c r="Q713" s="21"/>
      <c r="R713" s="21"/>
      <c r="S713" s="21"/>
      <c r="T713" s="21"/>
      <c r="U713" s="21"/>
      <c r="V713" s="21"/>
      <c r="W713" s="156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  <c r="AH713" s="21"/>
      <c r="AI713" s="21"/>
      <c r="AJ713" s="21"/>
      <c r="AK713" s="21"/>
      <c r="AL713" s="21"/>
      <c r="AM713" s="154"/>
      <c r="AN713" s="21"/>
      <c r="AO713" s="154"/>
    </row>
    <row r="714" spans="1:41" ht="14.25" customHeight="1">
      <c r="A714" s="21"/>
      <c r="B714" s="21"/>
      <c r="C714" s="21"/>
      <c r="D714" s="21"/>
      <c r="E714" s="21"/>
      <c r="F714" s="21"/>
      <c r="G714" s="154"/>
      <c r="H714" s="154"/>
      <c r="I714" s="154"/>
      <c r="J714" s="154"/>
      <c r="K714" s="154"/>
      <c r="L714" s="154"/>
      <c r="M714" s="155"/>
      <c r="N714" s="21"/>
      <c r="O714" s="21"/>
      <c r="P714" s="21"/>
      <c r="Q714" s="21"/>
      <c r="R714" s="21"/>
      <c r="S714" s="21"/>
      <c r="T714" s="21"/>
      <c r="U714" s="21"/>
      <c r="V714" s="21"/>
      <c r="W714" s="156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1"/>
      <c r="AI714" s="21"/>
      <c r="AJ714" s="21"/>
      <c r="AK714" s="21"/>
      <c r="AL714" s="21"/>
      <c r="AM714" s="154"/>
      <c r="AN714" s="21"/>
      <c r="AO714" s="154"/>
    </row>
    <row r="715" spans="1:41" ht="14.25" customHeight="1">
      <c r="A715" s="21"/>
      <c r="B715" s="21"/>
      <c r="C715" s="21"/>
      <c r="D715" s="21"/>
      <c r="E715" s="21"/>
      <c r="F715" s="21"/>
      <c r="G715" s="154"/>
      <c r="H715" s="154"/>
      <c r="I715" s="154"/>
      <c r="J715" s="154"/>
      <c r="K715" s="154"/>
      <c r="L715" s="154"/>
      <c r="M715" s="155"/>
      <c r="N715" s="21"/>
      <c r="O715" s="21"/>
      <c r="P715" s="21"/>
      <c r="Q715" s="21"/>
      <c r="R715" s="21"/>
      <c r="S715" s="21"/>
      <c r="T715" s="21"/>
      <c r="U715" s="21"/>
      <c r="V715" s="21"/>
      <c r="W715" s="156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  <c r="AH715" s="21"/>
      <c r="AI715" s="21"/>
      <c r="AJ715" s="21"/>
      <c r="AK715" s="21"/>
      <c r="AL715" s="21"/>
      <c r="AM715" s="154"/>
      <c r="AN715" s="21"/>
      <c r="AO715" s="154"/>
    </row>
    <row r="716" spans="1:41" ht="14.25" customHeight="1">
      <c r="A716" s="21"/>
      <c r="B716" s="21"/>
      <c r="C716" s="21"/>
      <c r="D716" s="21"/>
      <c r="E716" s="21"/>
      <c r="F716" s="21"/>
      <c r="G716" s="154"/>
      <c r="H716" s="154"/>
      <c r="I716" s="154"/>
      <c r="J716" s="154"/>
      <c r="K716" s="154"/>
      <c r="L716" s="154"/>
      <c r="M716" s="155"/>
      <c r="N716" s="21"/>
      <c r="O716" s="21"/>
      <c r="P716" s="21"/>
      <c r="Q716" s="21"/>
      <c r="R716" s="21"/>
      <c r="S716" s="21"/>
      <c r="T716" s="21"/>
      <c r="U716" s="21"/>
      <c r="V716" s="21"/>
      <c r="W716" s="156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1"/>
      <c r="AI716" s="21"/>
      <c r="AJ716" s="21"/>
      <c r="AK716" s="21"/>
      <c r="AL716" s="21"/>
      <c r="AM716" s="154"/>
      <c r="AN716" s="21"/>
      <c r="AO716" s="154"/>
    </row>
    <row r="717" spans="1:41" ht="14.25" customHeight="1">
      <c r="A717" s="21"/>
      <c r="B717" s="21"/>
      <c r="C717" s="21"/>
      <c r="D717" s="21"/>
      <c r="E717" s="21"/>
      <c r="F717" s="21"/>
      <c r="G717" s="154"/>
      <c r="H717" s="154"/>
      <c r="I717" s="154"/>
      <c r="J717" s="154"/>
      <c r="K717" s="154"/>
      <c r="L717" s="154"/>
      <c r="M717" s="155"/>
      <c r="N717" s="21"/>
      <c r="O717" s="21"/>
      <c r="P717" s="21"/>
      <c r="Q717" s="21"/>
      <c r="R717" s="21"/>
      <c r="S717" s="21"/>
      <c r="T717" s="21"/>
      <c r="U717" s="21"/>
      <c r="V717" s="21"/>
      <c r="W717" s="156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  <c r="AH717" s="21"/>
      <c r="AI717" s="21"/>
      <c r="AJ717" s="21"/>
      <c r="AK717" s="21"/>
      <c r="AL717" s="21"/>
      <c r="AM717" s="154"/>
      <c r="AN717" s="21"/>
      <c r="AO717" s="154"/>
    </row>
    <row r="718" spans="1:41" ht="14.25" customHeight="1">
      <c r="A718" s="21"/>
      <c r="B718" s="21"/>
      <c r="C718" s="21"/>
      <c r="D718" s="21"/>
      <c r="E718" s="21"/>
      <c r="F718" s="21"/>
      <c r="G718" s="154"/>
      <c r="H718" s="154"/>
      <c r="I718" s="154"/>
      <c r="J718" s="154"/>
      <c r="K718" s="154"/>
      <c r="L718" s="154"/>
      <c r="M718" s="155"/>
      <c r="N718" s="21"/>
      <c r="O718" s="21"/>
      <c r="P718" s="21"/>
      <c r="Q718" s="21"/>
      <c r="R718" s="21"/>
      <c r="S718" s="21"/>
      <c r="T718" s="21"/>
      <c r="U718" s="21"/>
      <c r="V718" s="21"/>
      <c r="W718" s="156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1"/>
      <c r="AI718" s="21"/>
      <c r="AJ718" s="21"/>
      <c r="AK718" s="21"/>
      <c r="AL718" s="21"/>
      <c r="AM718" s="154"/>
      <c r="AN718" s="21"/>
      <c r="AO718" s="154"/>
    </row>
    <row r="719" spans="1:41" ht="14.25" customHeight="1">
      <c r="A719" s="21"/>
      <c r="B719" s="21"/>
      <c r="C719" s="21"/>
      <c r="D719" s="21"/>
      <c r="E719" s="21"/>
      <c r="F719" s="21"/>
      <c r="G719" s="154"/>
      <c r="H719" s="154"/>
      <c r="I719" s="154"/>
      <c r="J719" s="154"/>
      <c r="K719" s="154"/>
      <c r="L719" s="154"/>
      <c r="M719" s="155"/>
      <c r="N719" s="21"/>
      <c r="O719" s="21"/>
      <c r="P719" s="21"/>
      <c r="Q719" s="21"/>
      <c r="R719" s="21"/>
      <c r="S719" s="21"/>
      <c r="T719" s="21"/>
      <c r="U719" s="21"/>
      <c r="V719" s="21"/>
      <c r="W719" s="156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  <c r="AH719" s="21"/>
      <c r="AI719" s="21"/>
      <c r="AJ719" s="21"/>
      <c r="AK719" s="21"/>
      <c r="AL719" s="21"/>
      <c r="AM719" s="154"/>
      <c r="AN719" s="21"/>
      <c r="AO719" s="154"/>
    </row>
    <row r="720" spans="1:41" ht="14.25" customHeight="1">
      <c r="A720" s="21"/>
      <c r="B720" s="21"/>
      <c r="C720" s="21"/>
      <c r="D720" s="21"/>
      <c r="E720" s="21"/>
      <c r="F720" s="21"/>
      <c r="G720" s="154"/>
      <c r="H720" s="154"/>
      <c r="I720" s="154"/>
      <c r="J720" s="154"/>
      <c r="K720" s="154"/>
      <c r="L720" s="154"/>
      <c r="M720" s="155"/>
      <c r="N720" s="21"/>
      <c r="O720" s="21"/>
      <c r="P720" s="21"/>
      <c r="Q720" s="21"/>
      <c r="R720" s="21"/>
      <c r="S720" s="21"/>
      <c r="T720" s="21"/>
      <c r="U720" s="21"/>
      <c r="V720" s="21"/>
      <c r="W720" s="156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1"/>
      <c r="AI720" s="21"/>
      <c r="AJ720" s="21"/>
      <c r="AK720" s="21"/>
      <c r="AL720" s="21"/>
      <c r="AM720" s="154"/>
      <c r="AN720" s="21"/>
      <c r="AO720" s="154"/>
    </row>
    <row r="721" spans="1:41" ht="14.25" customHeight="1">
      <c r="A721" s="21"/>
      <c r="B721" s="21"/>
      <c r="C721" s="21"/>
      <c r="D721" s="21"/>
      <c r="E721" s="21"/>
      <c r="F721" s="21"/>
      <c r="G721" s="154"/>
      <c r="H721" s="154"/>
      <c r="I721" s="154"/>
      <c r="J721" s="154"/>
      <c r="K721" s="154"/>
      <c r="L721" s="154"/>
      <c r="M721" s="155"/>
      <c r="N721" s="21"/>
      <c r="O721" s="21"/>
      <c r="P721" s="21"/>
      <c r="Q721" s="21"/>
      <c r="R721" s="21"/>
      <c r="S721" s="21"/>
      <c r="T721" s="21"/>
      <c r="U721" s="21"/>
      <c r="V721" s="21"/>
      <c r="W721" s="156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  <c r="AH721" s="21"/>
      <c r="AI721" s="21"/>
      <c r="AJ721" s="21"/>
      <c r="AK721" s="21"/>
      <c r="AL721" s="21"/>
      <c r="AM721" s="154"/>
      <c r="AN721" s="21"/>
      <c r="AO721" s="154"/>
    </row>
    <row r="722" spans="1:41" ht="14.25" customHeight="1">
      <c r="A722" s="21"/>
      <c r="B722" s="21"/>
      <c r="C722" s="21"/>
      <c r="D722" s="21"/>
      <c r="E722" s="21"/>
      <c r="F722" s="21"/>
      <c r="G722" s="154"/>
      <c r="H722" s="154"/>
      <c r="I722" s="154"/>
      <c r="J722" s="154"/>
      <c r="K722" s="154"/>
      <c r="L722" s="154"/>
      <c r="M722" s="155"/>
      <c r="N722" s="21"/>
      <c r="O722" s="21"/>
      <c r="P722" s="21"/>
      <c r="Q722" s="21"/>
      <c r="R722" s="21"/>
      <c r="S722" s="21"/>
      <c r="T722" s="21"/>
      <c r="U722" s="21"/>
      <c r="V722" s="21"/>
      <c r="W722" s="156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1"/>
      <c r="AI722" s="21"/>
      <c r="AJ722" s="21"/>
      <c r="AK722" s="21"/>
      <c r="AL722" s="21"/>
      <c r="AM722" s="154"/>
      <c r="AN722" s="21"/>
      <c r="AO722" s="154"/>
    </row>
    <row r="723" spans="1:41" ht="14.25" customHeight="1">
      <c r="A723" s="21"/>
      <c r="B723" s="21"/>
      <c r="C723" s="21"/>
      <c r="D723" s="21"/>
      <c r="E723" s="21"/>
      <c r="F723" s="21"/>
      <c r="G723" s="154"/>
      <c r="H723" s="154"/>
      <c r="I723" s="154"/>
      <c r="J723" s="154"/>
      <c r="K723" s="154"/>
      <c r="L723" s="154"/>
      <c r="M723" s="155"/>
      <c r="N723" s="21"/>
      <c r="O723" s="21"/>
      <c r="P723" s="21"/>
      <c r="Q723" s="21"/>
      <c r="R723" s="21"/>
      <c r="S723" s="21"/>
      <c r="T723" s="21"/>
      <c r="U723" s="21"/>
      <c r="V723" s="21"/>
      <c r="W723" s="156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  <c r="AH723" s="21"/>
      <c r="AI723" s="21"/>
      <c r="AJ723" s="21"/>
      <c r="AK723" s="21"/>
      <c r="AL723" s="21"/>
      <c r="AM723" s="154"/>
      <c r="AN723" s="21"/>
      <c r="AO723" s="154"/>
    </row>
    <row r="724" spans="1:41" ht="14.25" customHeight="1">
      <c r="A724" s="21"/>
      <c r="B724" s="21"/>
      <c r="C724" s="21"/>
      <c r="D724" s="21"/>
      <c r="E724" s="21"/>
      <c r="F724" s="21"/>
      <c r="G724" s="154"/>
      <c r="H724" s="154"/>
      <c r="I724" s="154"/>
      <c r="J724" s="154"/>
      <c r="K724" s="154"/>
      <c r="L724" s="154"/>
      <c r="M724" s="155"/>
      <c r="N724" s="21"/>
      <c r="O724" s="21"/>
      <c r="P724" s="21"/>
      <c r="Q724" s="21"/>
      <c r="R724" s="21"/>
      <c r="S724" s="21"/>
      <c r="T724" s="21"/>
      <c r="U724" s="21"/>
      <c r="V724" s="21"/>
      <c r="W724" s="156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1"/>
      <c r="AI724" s="21"/>
      <c r="AJ724" s="21"/>
      <c r="AK724" s="21"/>
      <c r="AL724" s="21"/>
      <c r="AM724" s="154"/>
      <c r="AN724" s="21"/>
      <c r="AO724" s="154"/>
    </row>
    <row r="725" spans="1:41" ht="14.25" customHeight="1">
      <c r="A725" s="21"/>
      <c r="B725" s="21"/>
      <c r="C725" s="21"/>
      <c r="D725" s="21"/>
      <c r="E725" s="21"/>
      <c r="F725" s="21"/>
      <c r="G725" s="154"/>
      <c r="H725" s="154"/>
      <c r="I725" s="154"/>
      <c r="J725" s="154"/>
      <c r="K725" s="154"/>
      <c r="L725" s="154"/>
      <c r="M725" s="155"/>
      <c r="N725" s="21"/>
      <c r="O725" s="21"/>
      <c r="P725" s="21"/>
      <c r="Q725" s="21"/>
      <c r="R725" s="21"/>
      <c r="S725" s="21"/>
      <c r="T725" s="21"/>
      <c r="U725" s="21"/>
      <c r="V725" s="21"/>
      <c r="W725" s="156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  <c r="AH725" s="21"/>
      <c r="AI725" s="21"/>
      <c r="AJ725" s="21"/>
      <c r="AK725" s="21"/>
      <c r="AL725" s="21"/>
      <c r="AM725" s="154"/>
      <c r="AN725" s="21"/>
      <c r="AO725" s="154"/>
    </row>
    <row r="726" spans="1:41" ht="14.25" customHeight="1">
      <c r="A726" s="21"/>
      <c r="B726" s="21"/>
      <c r="C726" s="21"/>
      <c r="D726" s="21"/>
      <c r="E726" s="21"/>
      <c r="F726" s="21"/>
      <c r="G726" s="154"/>
      <c r="H726" s="154"/>
      <c r="I726" s="154"/>
      <c r="J726" s="154"/>
      <c r="K726" s="154"/>
      <c r="L726" s="154"/>
      <c r="M726" s="155"/>
      <c r="N726" s="21"/>
      <c r="O726" s="21"/>
      <c r="P726" s="21"/>
      <c r="Q726" s="21"/>
      <c r="R726" s="21"/>
      <c r="S726" s="21"/>
      <c r="T726" s="21"/>
      <c r="U726" s="21"/>
      <c r="V726" s="21"/>
      <c r="W726" s="156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1"/>
      <c r="AI726" s="21"/>
      <c r="AJ726" s="21"/>
      <c r="AK726" s="21"/>
      <c r="AL726" s="21"/>
      <c r="AM726" s="154"/>
      <c r="AN726" s="21"/>
      <c r="AO726" s="154"/>
    </row>
    <row r="727" spans="1:41" ht="14.25" customHeight="1">
      <c r="A727" s="21"/>
      <c r="B727" s="21"/>
      <c r="C727" s="21"/>
      <c r="D727" s="21"/>
      <c r="E727" s="21"/>
      <c r="F727" s="21"/>
      <c r="G727" s="154"/>
      <c r="H727" s="154"/>
      <c r="I727" s="154"/>
      <c r="J727" s="154"/>
      <c r="K727" s="154"/>
      <c r="L727" s="154"/>
      <c r="M727" s="155"/>
      <c r="N727" s="21"/>
      <c r="O727" s="21"/>
      <c r="P727" s="21"/>
      <c r="Q727" s="21"/>
      <c r="R727" s="21"/>
      <c r="S727" s="21"/>
      <c r="T727" s="21"/>
      <c r="U727" s="21"/>
      <c r="V727" s="21"/>
      <c r="W727" s="156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  <c r="AH727" s="21"/>
      <c r="AI727" s="21"/>
      <c r="AJ727" s="21"/>
      <c r="AK727" s="21"/>
      <c r="AL727" s="21"/>
      <c r="AM727" s="154"/>
      <c r="AN727" s="21"/>
      <c r="AO727" s="154"/>
    </row>
    <row r="728" spans="1:41" ht="14.25" customHeight="1">
      <c r="A728" s="21"/>
      <c r="B728" s="21"/>
      <c r="C728" s="21"/>
      <c r="D728" s="21"/>
      <c r="E728" s="21"/>
      <c r="F728" s="21"/>
      <c r="G728" s="154"/>
      <c r="H728" s="154"/>
      <c r="I728" s="154"/>
      <c r="J728" s="154"/>
      <c r="K728" s="154"/>
      <c r="L728" s="154"/>
      <c r="M728" s="155"/>
      <c r="N728" s="21"/>
      <c r="O728" s="21"/>
      <c r="P728" s="21"/>
      <c r="Q728" s="21"/>
      <c r="R728" s="21"/>
      <c r="S728" s="21"/>
      <c r="T728" s="21"/>
      <c r="U728" s="21"/>
      <c r="V728" s="21"/>
      <c r="W728" s="156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1"/>
      <c r="AI728" s="21"/>
      <c r="AJ728" s="21"/>
      <c r="AK728" s="21"/>
      <c r="AL728" s="21"/>
      <c r="AM728" s="154"/>
      <c r="AN728" s="21"/>
      <c r="AO728" s="154"/>
    </row>
    <row r="729" spans="1:41" ht="14.25" customHeight="1">
      <c r="A729" s="21"/>
      <c r="B729" s="21"/>
      <c r="C729" s="21"/>
      <c r="D729" s="21"/>
      <c r="E729" s="21"/>
      <c r="F729" s="21"/>
      <c r="G729" s="154"/>
      <c r="H729" s="154"/>
      <c r="I729" s="154"/>
      <c r="J729" s="154"/>
      <c r="K729" s="154"/>
      <c r="L729" s="154"/>
      <c r="M729" s="155"/>
      <c r="N729" s="21"/>
      <c r="O729" s="21"/>
      <c r="P729" s="21"/>
      <c r="Q729" s="21"/>
      <c r="R729" s="21"/>
      <c r="S729" s="21"/>
      <c r="T729" s="21"/>
      <c r="U729" s="21"/>
      <c r="V729" s="21"/>
      <c r="W729" s="156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  <c r="AH729" s="21"/>
      <c r="AI729" s="21"/>
      <c r="AJ729" s="21"/>
      <c r="AK729" s="21"/>
      <c r="AL729" s="21"/>
      <c r="AM729" s="154"/>
      <c r="AN729" s="21"/>
      <c r="AO729" s="154"/>
    </row>
    <row r="730" spans="1:41" ht="14.25" customHeight="1">
      <c r="A730" s="21"/>
      <c r="B730" s="21"/>
      <c r="C730" s="21"/>
      <c r="D730" s="21"/>
      <c r="E730" s="21"/>
      <c r="F730" s="21"/>
      <c r="G730" s="154"/>
      <c r="H730" s="154"/>
      <c r="I730" s="154"/>
      <c r="J730" s="154"/>
      <c r="K730" s="154"/>
      <c r="L730" s="154"/>
      <c r="M730" s="155"/>
      <c r="N730" s="21"/>
      <c r="O730" s="21"/>
      <c r="P730" s="21"/>
      <c r="Q730" s="21"/>
      <c r="R730" s="21"/>
      <c r="S730" s="21"/>
      <c r="T730" s="21"/>
      <c r="U730" s="21"/>
      <c r="V730" s="21"/>
      <c r="W730" s="156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1"/>
      <c r="AI730" s="21"/>
      <c r="AJ730" s="21"/>
      <c r="AK730" s="21"/>
      <c r="AL730" s="21"/>
      <c r="AM730" s="154"/>
      <c r="AN730" s="21"/>
      <c r="AO730" s="154"/>
    </row>
    <row r="731" spans="1:41" ht="14.25" customHeight="1">
      <c r="A731" s="21"/>
      <c r="B731" s="21"/>
      <c r="C731" s="21"/>
      <c r="D731" s="21"/>
      <c r="E731" s="21"/>
      <c r="F731" s="21"/>
      <c r="G731" s="154"/>
      <c r="H731" s="154"/>
      <c r="I731" s="154"/>
      <c r="J731" s="154"/>
      <c r="K731" s="154"/>
      <c r="L731" s="154"/>
      <c r="M731" s="155"/>
      <c r="N731" s="21"/>
      <c r="O731" s="21"/>
      <c r="P731" s="21"/>
      <c r="Q731" s="21"/>
      <c r="R731" s="21"/>
      <c r="S731" s="21"/>
      <c r="T731" s="21"/>
      <c r="U731" s="21"/>
      <c r="V731" s="21"/>
      <c r="W731" s="156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  <c r="AH731" s="21"/>
      <c r="AI731" s="21"/>
      <c r="AJ731" s="21"/>
      <c r="AK731" s="21"/>
      <c r="AL731" s="21"/>
      <c r="AM731" s="154"/>
      <c r="AN731" s="21"/>
      <c r="AO731" s="154"/>
    </row>
    <row r="732" spans="1:41" ht="14.25" customHeight="1">
      <c r="A732" s="21"/>
      <c r="B732" s="21"/>
      <c r="C732" s="21"/>
      <c r="D732" s="21"/>
      <c r="E732" s="21"/>
      <c r="F732" s="21"/>
      <c r="G732" s="154"/>
      <c r="H732" s="154"/>
      <c r="I732" s="154"/>
      <c r="J732" s="154"/>
      <c r="K732" s="154"/>
      <c r="L732" s="154"/>
      <c r="M732" s="155"/>
      <c r="N732" s="21"/>
      <c r="O732" s="21"/>
      <c r="P732" s="21"/>
      <c r="Q732" s="21"/>
      <c r="R732" s="21"/>
      <c r="S732" s="21"/>
      <c r="T732" s="21"/>
      <c r="U732" s="21"/>
      <c r="V732" s="21"/>
      <c r="W732" s="156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1"/>
      <c r="AI732" s="21"/>
      <c r="AJ732" s="21"/>
      <c r="AK732" s="21"/>
      <c r="AL732" s="21"/>
      <c r="AM732" s="154"/>
      <c r="AN732" s="21"/>
      <c r="AO732" s="154"/>
    </row>
    <row r="733" spans="1:41" ht="14.25" customHeight="1">
      <c r="A733" s="21"/>
      <c r="B733" s="21"/>
      <c r="C733" s="21"/>
      <c r="D733" s="21"/>
      <c r="E733" s="21"/>
      <c r="F733" s="21"/>
      <c r="G733" s="154"/>
      <c r="H733" s="154"/>
      <c r="I733" s="154"/>
      <c r="J733" s="154"/>
      <c r="K733" s="154"/>
      <c r="L733" s="154"/>
      <c r="M733" s="155"/>
      <c r="N733" s="21"/>
      <c r="O733" s="21"/>
      <c r="P733" s="21"/>
      <c r="Q733" s="21"/>
      <c r="R733" s="21"/>
      <c r="S733" s="21"/>
      <c r="T733" s="21"/>
      <c r="U733" s="21"/>
      <c r="V733" s="21"/>
      <c r="W733" s="156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  <c r="AH733" s="21"/>
      <c r="AI733" s="21"/>
      <c r="AJ733" s="21"/>
      <c r="AK733" s="21"/>
      <c r="AL733" s="21"/>
      <c r="AM733" s="154"/>
      <c r="AN733" s="21"/>
      <c r="AO733" s="154"/>
    </row>
    <row r="734" spans="1:41" ht="14.25" customHeight="1">
      <c r="A734" s="21"/>
      <c r="B734" s="21"/>
      <c r="C734" s="21"/>
      <c r="D734" s="21"/>
      <c r="E734" s="21"/>
      <c r="F734" s="21"/>
      <c r="G734" s="154"/>
      <c r="H734" s="154"/>
      <c r="I734" s="154"/>
      <c r="J734" s="154"/>
      <c r="K734" s="154"/>
      <c r="L734" s="154"/>
      <c r="M734" s="155"/>
      <c r="N734" s="21"/>
      <c r="O734" s="21"/>
      <c r="P734" s="21"/>
      <c r="Q734" s="21"/>
      <c r="R734" s="21"/>
      <c r="S734" s="21"/>
      <c r="T734" s="21"/>
      <c r="U734" s="21"/>
      <c r="V734" s="21"/>
      <c r="W734" s="156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1"/>
      <c r="AI734" s="21"/>
      <c r="AJ734" s="21"/>
      <c r="AK734" s="21"/>
      <c r="AL734" s="21"/>
      <c r="AM734" s="154"/>
      <c r="AN734" s="21"/>
      <c r="AO734" s="154"/>
    </row>
    <row r="735" spans="1:41" ht="14.25" customHeight="1">
      <c r="A735" s="21"/>
      <c r="B735" s="21"/>
      <c r="C735" s="21"/>
      <c r="D735" s="21"/>
      <c r="E735" s="21"/>
      <c r="F735" s="21"/>
      <c r="G735" s="154"/>
      <c r="H735" s="154"/>
      <c r="I735" s="154"/>
      <c r="J735" s="154"/>
      <c r="K735" s="154"/>
      <c r="L735" s="154"/>
      <c r="M735" s="155"/>
      <c r="N735" s="21"/>
      <c r="O735" s="21"/>
      <c r="P735" s="21"/>
      <c r="Q735" s="21"/>
      <c r="R735" s="21"/>
      <c r="S735" s="21"/>
      <c r="T735" s="21"/>
      <c r="U735" s="21"/>
      <c r="V735" s="21"/>
      <c r="W735" s="156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  <c r="AH735" s="21"/>
      <c r="AI735" s="21"/>
      <c r="AJ735" s="21"/>
      <c r="AK735" s="21"/>
      <c r="AL735" s="21"/>
      <c r="AM735" s="154"/>
      <c r="AN735" s="21"/>
      <c r="AO735" s="154"/>
    </row>
    <row r="736" spans="1:41" ht="14.25" customHeight="1">
      <c r="A736" s="21"/>
      <c r="B736" s="21"/>
      <c r="C736" s="21"/>
      <c r="D736" s="21"/>
      <c r="E736" s="21"/>
      <c r="F736" s="21"/>
      <c r="G736" s="154"/>
      <c r="H736" s="154"/>
      <c r="I736" s="154"/>
      <c r="J736" s="154"/>
      <c r="K736" s="154"/>
      <c r="L736" s="154"/>
      <c r="M736" s="155"/>
      <c r="N736" s="21"/>
      <c r="O736" s="21"/>
      <c r="P736" s="21"/>
      <c r="Q736" s="21"/>
      <c r="R736" s="21"/>
      <c r="S736" s="21"/>
      <c r="T736" s="21"/>
      <c r="U736" s="21"/>
      <c r="V736" s="21"/>
      <c r="W736" s="156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1"/>
      <c r="AI736" s="21"/>
      <c r="AJ736" s="21"/>
      <c r="AK736" s="21"/>
      <c r="AL736" s="21"/>
      <c r="AM736" s="154"/>
      <c r="AN736" s="21"/>
      <c r="AO736" s="154"/>
    </row>
    <row r="737" spans="1:41" ht="14.25" customHeight="1">
      <c r="A737" s="21"/>
      <c r="B737" s="21"/>
      <c r="C737" s="21"/>
      <c r="D737" s="21"/>
      <c r="E737" s="21"/>
      <c r="F737" s="21"/>
      <c r="G737" s="154"/>
      <c r="H737" s="154"/>
      <c r="I737" s="154"/>
      <c r="J737" s="154"/>
      <c r="K737" s="154"/>
      <c r="L737" s="154"/>
      <c r="M737" s="155"/>
      <c r="N737" s="21"/>
      <c r="O737" s="21"/>
      <c r="P737" s="21"/>
      <c r="Q737" s="21"/>
      <c r="R737" s="21"/>
      <c r="S737" s="21"/>
      <c r="T737" s="21"/>
      <c r="U737" s="21"/>
      <c r="V737" s="21"/>
      <c r="W737" s="156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  <c r="AH737" s="21"/>
      <c r="AI737" s="21"/>
      <c r="AJ737" s="21"/>
      <c r="AK737" s="21"/>
      <c r="AL737" s="21"/>
      <c r="AM737" s="154"/>
      <c r="AN737" s="21"/>
      <c r="AO737" s="154"/>
    </row>
    <row r="738" spans="1:41" ht="14.25" customHeight="1">
      <c r="A738" s="21"/>
      <c r="B738" s="21"/>
      <c r="C738" s="21"/>
      <c r="D738" s="21"/>
      <c r="E738" s="21"/>
      <c r="F738" s="21"/>
      <c r="G738" s="154"/>
      <c r="H738" s="154"/>
      <c r="I738" s="154"/>
      <c r="J738" s="154"/>
      <c r="K738" s="154"/>
      <c r="L738" s="154"/>
      <c r="M738" s="155"/>
      <c r="N738" s="21"/>
      <c r="O738" s="21"/>
      <c r="P738" s="21"/>
      <c r="Q738" s="21"/>
      <c r="R738" s="21"/>
      <c r="S738" s="21"/>
      <c r="T738" s="21"/>
      <c r="U738" s="21"/>
      <c r="V738" s="21"/>
      <c r="W738" s="156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1"/>
      <c r="AI738" s="21"/>
      <c r="AJ738" s="21"/>
      <c r="AK738" s="21"/>
      <c r="AL738" s="21"/>
      <c r="AM738" s="154"/>
      <c r="AN738" s="21"/>
      <c r="AO738" s="154"/>
    </row>
    <row r="739" spans="1:41" ht="14.25" customHeight="1">
      <c r="A739" s="21"/>
      <c r="B739" s="21"/>
      <c r="C739" s="21"/>
      <c r="D739" s="21"/>
      <c r="E739" s="21"/>
      <c r="F739" s="21"/>
      <c r="G739" s="154"/>
      <c r="H739" s="154"/>
      <c r="I739" s="154"/>
      <c r="J739" s="154"/>
      <c r="K739" s="154"/>
      <c r="L739" s="154"/>
      <c r="M739" s="155"/>
      <c r="N739" s="21"/>
      <c r="O739" s="21"/>
      <c r="P739" s="21"/>
      <c r="Q739" s="21"/>
      <c r="R739" s="21"/>
      <c r="S739" s="21"/>
      <c r="T739" s="21"/>
      <c r="U739" s="21"/>
      <c r="V739" s="21"/>
      <c r="W739" s="156"/>
      <c r="X739" s="21"/>
      <c r="Y739" s="21"/>
      <c r="Z739" s="21"/>
      <c r="AA739" s="21"/>
      <c r="AB739" s="21"/>
      <c r="AC739" s="21"/>
      <c r="AD739" s="21"/>
      <c r="AE739" s="21"/>
      <c r="AF739" s="21"/>
      <c r="AG739" s="21"/>
      <c r="AH739" s="21"/>
      <c r="AI739" s="21"/>
      <c r="AJ739" s="21"/>
      <c r="AK739" s="21"/>
      <c r="AL739" s="21"/>
      <c r="AM739" s="154"/>
      <c r="AN739" s="21"/>
      <c r="AO739" s="154"/>
    </row>
    <row r="740" spans="1:41" ht="14.25" customHeight="1">
      <c r="A740" s="21"/>
      <c r="B740" s="21"/>
      <c r="C740" s="21"/>
      <c r="D740" s="21"/>
      <c r="E740" s="21"/>
      <c r="F740" s="21"/>
      <c r="G740" s="154"/>
      <c r="H740" s="154"/>
      <c r="I740" s="154"/>
      <c r="J740" s="154"/>
      <c r="K740" s="154"/>
      <c r="L740" s="154"/>
      <c r="M740" s="155"/>
      <c r="N740" s="21"/>
      <c r="O740" s="21"/>
      <c r="P740" s="21"/>
      <c r="Q740" s="21"/>
      <c r="R740" s="21"/>
      <c r="S740" s="21"/>
      <c r="T740" s="21"/>
      <c r="U740" s="21"/>
      <c r="V740" s="21"/>
      <c r="W740" s="156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1"/>
      <c r="AI740" s="21"/>
      <c r="AJ740" s="21"/>
      <c r="AK740" s="21"/>
      <c r="AL740" s="21"/>
      <c r="AM740" s="154"/>
      <c r="AN740" s="21"/>
      <c r="AO740" s="154"/>
    </row>
    <row r="741" spans="1:41" ht="14.25" customHeight="1">
      <c r="A741" s="21"/>
      <c r="B741" s="21"/>
      <c r="C741" s="21"/>
      <c r="D741" s="21"/>
      <c r="E741" s="21"/>
      <c r="F741" s="21"/>
      <c r="G741" s="154"/>
      <c r="H741" s="154"/>
      <c r="I741" s="154"/>
      <c r="J741" s="154"/>
      <c r="K741" s="154"/>
      <c r="L741" s="154"/>
      <c r="M741" s="155"/>
      <c r="N741" s="21"/>
      <c r="O741" s="21"/>
      <c r="P741" s="21"/>
      <c r="Q741" s="21"/>
      <c r="R741" s="21"/>
      <c r="S741" s="21"/>
      <c r="T741" s="21"/>
      <c r="U741" s="21"/>
      <c r="V741" s="21"/>
      <c r="W741" s="156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  <c r="AH741" s="21"/>
      <c r="AI741" s="21"/>
      <c r="AJ741" s="21"/>
      <c r="AK741" s="21"/>
      <c r="AL741" s="21"/>
      <c r="AM741" s="154"/>
      <c r="AN741" s="21"/>
      <c r="AO741" s="154"/>
    </row>
    <row r="742" spans="1:41" ht="14.25" customHeight="1">
      <c r="A742" s="21"/>
      <c r="B742" s="21"/>
      <c r="C742" s="21"/>
      <c r="D742" s="21"/>
      <c r="E742" s="21"/>
      <c r="F742" s="21"/>
      <c r="G742" s="154"/>
      <c r="H742" s="154"/>
      <c r="I742" s="154"/>
      <c r="J742" s="154"/>
      <c r="K742" s="154"/>
      <c r="L742" s="154"/>
      <c r="M742" s="155"/>
      <c r="N742" s="21"/>
      <c r="O742" s="21"/>
      <c r="P742" s="21"/>
      <c r="Q742" s="21"/>
      <c r="R742" s="21"/>
      <c r="S742" s="21"/>
      <c r="T742" s="21"/>
      <c r="U742" s="21"/>
      <c r="V742" s="21"/>
      <c r="W742" s="156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1"/>
      <c r="AI742" s="21"/>
      <c r="AJ742" s="21"/>
      <c r="AK742" s="21"/>
      <c r="AL742" s="21"/>
      <c r="AM742" s="154"/>
      <c r="AN742" s="21"/>
      <c r="AO742" s="154"/>
    </row>
    <row r="743" spans="1:41" ht="14.25" customHeight="1">
      <c r="A743" s="21"/>
      <c r="B743" s="21"/>
      <c r="C743" s="21"/>
      <c r="D743" s="21"/>
      <c r="E743" s="21"/>
      <c r="F743" s="21"/>
      <c r="G743" s="154"/>
      <c r="H743" s="154"/>
      <c r="I743" s="154"/>
      <c r="J743" s="154"/>
      <c r="K743" s="154"/>
      <c r="L743" s="154"/>
      <c r="M743" s="155"/>
      <c r="N743" s="21"/>
      <c r="O743" s="21"/>
      <c r="P743" s="21"/>
      <c r="Q743" s="21"/>
      <c r="R743" s="21"/>
      <c r="S743" s="21"/>
      <c r="T743" s="21"/>
      <c r="U743" s="21"/>
      <c r="V743" s="21"/>
      <c r="W743" s="156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  <c r="AH743" s="21"/>
      <c r="AI743" s="21"/>
      <c r="AJ743" s="21"/>
      <c r="AK743" s="21"/>
      <c r="AL743" s="21"/>
      <c r="AM743" s="154"/>
      <c r="AN743" s="21"/>
      <c r="AO743" s="154"/>
    </row>
    <row r="744" spans="1:41" ht="14.25" customHeight="1">
      <c r="A744" s="21"/>
      <c r="B744" s="21"/>
      <c r="C744" s="21"/>
      <c r="D744" s="21"/>
      <c r="E744" s="21"/>
      <c r="F744" s="21"/>
      <c r="G744" s="154"/>
      <c r="H744" s="154"/>
      <c r="I744" s="154"/>
      <c r="J744" s="154"/>
      <c r="K744" s="154"/>
      <c r="L744" s="154"/>
      <c r="M744" s="155"/>
      <c r="N744" s="21"/>
      <c r="O744" s="21"/>
      <c r="P744" s="21"/>
      <c r="Q744" s="21"/>
      <c r="R744" s="21"/>
      <c r="S744" s="21"/>
      <c r="T744" s="21"/>
      <c r="U744" s="21"/>
      <c r="V744" s="21"/>
      <c r="W744" s="156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1"/>
      <c r="AI744" s="21"/>
      <c r="AJ744" s="21"/>
      <c r="AK744" s="21"/>
      <c r="AL744" s="21"/>
      <c r="AM744" s="154"/>
      <c r="AN744" s="21"/>
      <c r="AO744" s="154"/>
    </row>
    <row r="745" spans="1:41" ht="14.25" customHeight="1">
      <c r="A745" s="21"/>
      <c r="B745" s="21"/>
      <c r="C745" s="21"/>
      <c r="D745" s="21"/>
      <c r="E745" s="21"/>
      <c r="F745" s="21"/>
      <c r="G745" s="154"/>
      <c r="H745" s="154"/>
      <c r="I745" s="154"/>
      <c r="J745" s="154"/>
      <c r="K745" s="154"/>
      <c r="L745" s="154"/>
      <c r="M745" s="155"/>
      <c r="N745" s="21"/>
      <c r="O745" s="21"/>
      <c r="P745" s="21"/>
      <c r="Q745" s="21"/>
      <c r="R745" s="21"/>
      <c r="S745" s="21"/>
      <c r="T745" s="21"/>
      <c r="U745" s="21"/>
      <c r="V745" s="21"/>
      <c r="W745" s="156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  <c r="AH745" s="21"/>
      <c r="AI745" s="21"/>
      <c r="AJ745" s="21"/>
      <c r="AK745" s="21"/>
      <c r="AL745" s="21"/>
      <c r="AM745" s="154"/>
      <c r="AN745" s="21"/>
      <c r="AO745" s="154"/>
    </row>
    <row r="746" spans="1:41" ht="14.25" customHeight="1">
      <c r="A746" s="21"/>
      <c r="B746" s="21"/>
      <c r="C746" s="21"/>
      <c r="D746" s="21"/>
      <c r="E746" s="21"/>
      <c r="F746" s="21"/>
      <c r="G746" s="154"/>
      <c r="H746" s="154"/>
      <c r="I746" s="154"/>
      <c r="J746" s="154"/>
      <c r="K746" s="154"/>
      <c r="L746" s="154"/>
      <c r="M746" s="155"/>
      <c r="N746" s="21"/>
      <c r="O746" s="21"/>
      <c r="P746" s="21"/>
      <c r="Q746" s="21"/>
      <c r="R746" s="21"/>
      <c r="S746" s="21"/>
      <c r="T746" s="21"/>
      <c r="U746" s="21"/>
      <c r="V746" s="21"/>
      <c r="W746" s="156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1"/>
      <c r="AI746" s="21"/>
      <c r="AJ746" s="21"/>
      <c r="AK746" s="21"/>
      <c r="AL746" s="21"/>
      <c r="AM746" s="154"/>
      <c r="AN746" s="21"/>
      <c r="AO746" s="154"/>
    </row>
    <row r="747" spans="1:41" ht="14.25" customHeight="1">
      <c r="A747" s="21"/>
      <c r="B747" s="21"/>
      <c r="C747" s="21"/>
      <c r="D747" s="21"/>
      <c r="E747" s="21"/>
      <c r="F747" s="21"/>
      <c r="G747" s="154"/>
      <c r="H747" s="154"/>
      <c r="I747" s="154"/>
      <c r="J747" s="154"/>
      <c r="K747" s="154"/>
      <c r="L747" s="154"/>
      <c r="M747" s="155"/>
      <c r="N747" s="21"/>
      <c r="O747" s="21"/>
      <c r="P747" s="21"/>
      <c r="Q747" s="21"/>
      <c r="R747" s="21"/>
      <c r="S747" s="21"/>
      <c r="T747" s="21"/>
      <c r="U747" s="21"/>
      <c r="V747" s="21"/>
      <c r="W747" s="156"/>
      <c r="X747" s="21"/>
      <c r="Y747" s="21"/>
      <c r="Z747" s="21"/>
      <c r="AA747" s="21"/>
      <c r="AB747" s="21"/>
      <c r="AC747" s="21"/>
      <c r="AD747" s="21"/>
      <c r="AE747" s="21"/>
      <c r="AF747" s="21"/>
      <c r="AG747" s="21"/>
      <c r="AH747" s="21"/>
      <c r="AI747" s="21"/>
      <c r="AJ747" s="21"/>
      <c r="AK747" s="21"/>
      <c r="AL747" s="21"/>
      <c r="AM747" s="154"/>
      <c r="AN747" s="21"/>
      <c r="AO747" s="154"/>
    </row>
    <row r="748" spans="1:41" ht="14.25" customHeight="1">
      <c r="A748" s="21"/>
      <c r="B748" s="21"/>
      <c r="C748" s="21"/>
      <c r="D748" s="21"/>
      <c r="E748" s="21"/>
      <c r="F748" s="21"/>
      <c r="G748" s="154"/>
      <c r="H748" s="154"/>
      <c r="I748" s="154"/>
      <c r="J748" s="154"/>
      <c r="K748" s="154"/>
      <c r="L748" s="154"/>
      <c r="M748" s="155"/>
      <c r="N748" s="21"/>
      <c r="O748" s="21"/>
      <c r="P748" s="21"/>
      <c r="Q748" s="21"/>
      <c r="R748" s="21"/>
      <c r="S748" s="21"/>
      <c r="T748" s="21"/>
      <c r="U748" s="21"/>
      <c r="V748" s="21"/>
      <c r="W748" s="156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  <c r="AH748" s="21"/>
      <c r="AI748" s="21"/>
      <c r="AJ748" s="21"/>
      <c r="AK748" s="21"/>
      <c r="AL748" s="21"/>
      <c r="AM748" s="154"/>
      <c r="AN748" s="21"/>
      <c r="AO748" s="154"/>
    </row>
    <row r="749" spans="1:41" ht="14.25" customHeight="1">
      <c r="A749" s="21"/>
      <c r="B749" s="21"/>
      <c r="C749" s="21"/>
      <c r="D749" s="21"/>
      <c r="E749" s="21"/>
      <c r="F749" s="21"/>
      <c r="G749" s="154"/>
      <c r="H749" s="154"/>
      <c r="I749" s="154"/>
      <c r="J749" s="154"/>
      <c r="K749" s="154"/>
      <c r="L749" s="154"/>
      <c r="M749" s="155"/>
      <c r="N749" s="21"/>
      <c r="O749" s="21"/>
      <c r="P749" s="21"/>
      <c r="Q749" s="21"/>
      <c r="R749" s="21"/>
      <c r="S749" s="21"/>
      <c r="T749" s="21"/>
      <c r="U749" s="21"/>
      <c r="V749" s="21"/>
      <c r="W749" s="156"/>
      <c r="X749" s="21"/>
      <c r="Y749" s="21"/>
      <c r="Z749" s="21"/>
      <c r="AA749" s="21"/>
      <c r="AB749" s="21"/>
      <c r="AC749" s="21"/>
      <c r="AD749" s="21"/>
      <c r="AE749" s="21"/>
      <c r="AF749" s="21"/>
      <c r="AG749" s="21"/>
      <c r="AH749" s="21"/>
      <c r="AI749" s="21"/>
      <c r="AJ749" s="21"/>
      <c r="AK749" s="21"/>
      <c r="AL749" s="21"/>
      <c r="AM749" s="154"/>
      <c r="AN749" s="21"/>
      <c r="AO749" s="154"/>
    </row>
    <row r="750" spans="1:41" ht="14.25" customHeight="1">
      <c r="A750" s="21"/>
      <c r="B750" s="21"/>
      <c r="C750" s="21"/>
      <c r="D750" s="21"/>
      <c r="E750" s="21"/>
      <c r="F750" s="21"/>
      <c r="G750" s="154"/>
      <c r="H750" s="154"/>
      <c r="I750" s="154"/>
      <c r="J750" s="154"/>
      <c r="K750" s="154"/>
      <c r="L750" s="154"/>
      <c r="M750" s="155"/>
      <c r="N750" s="21"/>
      <c r="O750" s="21"/>
      <c r="P750" s="21"/>
      <c r="Q750" s="21"/>
      <c r="R750" s="21"/>
      <c r="S750" s="21"/>
      <c r="T750" s="21"/>
      <c r="U750" s="21"/>
      <c r="V750" s="21"/>
      <c r="W750" s="156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1"/>
      <c r="AI750" s="21"/>
      <c r="AJ750" s="21"/>
      <c r="AK750" s="21"/>
      <c r="AL750" s="21"/>
      <c r="AM750" s="154"/>
      <c r="AN750" s="21"/>
      <c r="AO750" s="154"/>
    </row>
    <row r="751" spans="1:41" ht="14.25" customHeight="1">
      <c r="A751" s="21"/>
      <c r="B751" s="21"/>
      <c r="C751" s="21"/>
      <c r="D751" s="21"/>
      <c r="E751" s="21"/>
      <c r="F751" s="21"/>
      <c r="G751" s="154"/>
      <c r="H751" s="154"/>
      <c r="I751" s="154"/>
      <c r="J751" s="154"/>
      <c r="K751" s="154"/>
      <c r="L751" s="154"/>
      <c r="M751" s="155"/>
      <c r="N751" s="21"/>
      <c r="O751" s="21"/>
      <c r="P751" s="21"/>
      <c r="Q751" s="21"/>
      <c r="R751" s="21"/>
      <c r="S751" s="21"/>
      <c r="T751" s="21"/>
      <c r="U751" s="21"/>
      <c r="V751" s="21"/>
      <c r="W751" s="156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  <c r="AH751" s="21"/>
      <c r="AI751" s="21"/>
      <c r="AJ751" s="21"/>
      <c r="AK751" s="21"/>
      <c r="AL751" s="21"/>
      <c r="AM751" s="154"/>
      <c r="AN751" s="21"/>
      <c r="AO751" s="154"/>
    </row>
    <row r="752" spans="1:41" ht="14.25" customHeight="1">
      <c r="A752" s="21"/>
      <c r="B752" s="21"/>
      <c r="C752" s="21"/>
      <c r="D752" s="21"/>
      <c r="E752" s="21"/>
      <c r="F752" s="21"/>
      <c r="G752" s="154"/>
      <c r="H752" s="154"/>
      <c r="I752" s="154"/>
      <c r="J752" s="154"/>
      <c r="K752" s="154"/>
      <c r="L752" s="154"/>
      <c r="M752" s="155"/>
      <c r="N752" s="21"/>
      <c r="O752" s="21"/>
      <c r="P752" s="21"/>
      <c r="Q752" s="21"/>
      <c r="R752" s="21"/>
      <c r="S752" s="21"/>
      <c r="T752" s="21"/>
      <c r="U752" s="21"/>
      <c r="V752" s="21"/>
      <c r="W752" s="156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1"/>
      <c r="AI752" s="21"/>
      <c r="AJ752" s="21"/>
      <c r="AK752" s="21"/>
      <c r="AL752" s="21"/>
      <c r="AM752" s="154"/>
      <c r="AN752" s="21"/>
      <c r="AO752" s="154"/>
    </row>
    <row r="753" spans="1:41" ht="14.25" customHeight="1">
      <c r="A753" s="21"/>
      <c r="B753" s="21"/>
      <c r="C753" s="21"/>
      <c r="D753" s="21"/>
      <c r="E753" s="21"/>
      <c r="F753" s="21"/>
      <c r="G753" s="154"/>
      <c r="H753" s="154"/>
      <c r="I753" s="154"/>
      <c r="J753" s="154"/>
      <c r="K753" s="154"/>
      <c r="L753" s="154"/>
      <c r="M753" s="155"/>
      <c r="N753" s="21"/>
      <c r="O753" s="21"/>
      <c r="P753" s="21"/>
      <c r="Q753" s="21"/>
      <c r="R753" s="21"/>
      <c r="S753" s="21"/>
      <c r="T753" s="21"/>
      <c r="U753" s="21"/>
      <c r="V753" s="21"/>
      <c r="W753" s="156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  <c r="AH753" s="21"/>
      <c r="AI753" s="21"/>
      <c r="AJ753" s="21"/>
      <c r="AK753" s="21"/>
      <c r="AL753" s="21"/>
      <c r="AM753" s="154"/>
      <c r="AN753" s="21"/>
      <c r="AO753" s="154"/>
    </row>
    <row r="754" spans="1:41" ht="14.25" customHeight="1">
      <c r="A754" s="21"/>
      <c r="B754" s="21"/>
      <c r="C754" s="21"/>
      <c r="D754" s="21"/>
      <c r="E754" s="21"/>
      <c r="F754" s="21"/>
      <c r="G754" s="154"/>
      <c r="H754" s="154"/>
      <c r="I754" s="154"/>
      <c r="J754" s="154"/>
      <c r="K754" s="154"/>
      <c r="L754" s="154"/>
      <c r="M754" s="155"/>
      <c r="N754" s="21"/>
      <c r="O754" s="21"/>
      <c r="P754" s="21"/>
      <c r="Q754" s="21"/>
      <c r="R754" s="21"/>
      <c r="S754" s="21"/>
      <c r="T754" s="21"/>
      <c r="U754" s="21"/>
      <c r="V754" s="21"/>
      <c r="W754" s="156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1"/>
      <c r="AI754" s="21"/>
      <c r="AJ754" s="21"/>
      <c r="AK754" s="21"/>
      <c r="AL754" s="21"/>
      <c r="AM754" s="154"/>
      <c r="AN754" s="21"/>
      <c r="AO754" s="154"/>
    </row>
    <row r="755" spans="1:41" ht="14.25" customHeight="1">
      <c r="A755" s="21"/>
      <c r="B755" s="21"/>
      <c r="C755" s="21"/>
      <c r="D755" s="21"/>
      <c r="E755" s="21"/>
      <c r="F755" s="21"/>
      <c r="G755" s="154"/>
      <c r="H755" s="154"/>
      <c r="I755" s="154"/>
      <c r="J755" s="154"/>
      <c r="K755" s="154"/>
      <c r="L755" s="154"/>
      <c r="M755" s="155"/>
      <c r="N755" s="21"/>
      <c r="O755" s="21"/>
      <c r="P755" s="21"/>
      <c r="Q755" s="21"/>
      <c r="R755" s="21"/>
      <c r="S755" s="21"/>
      <c r="T755" s="21"/>
      <c r="U755" s="21"/>
      <c r="V755" s="21"/>
      <c r="W755" s="156"/>
      <c r="X755" s="21"/>
      <c r="Y755" s="21"/>
      <c r="Z755" s="21"/>
      <c r="AA755" s="21"/>
      <c r="AB755" s="21"/>
      <c r="AC755" s="21"/>
      <c r="AD755" s="21"/>
      <c r="AE755" s="21"/>
      <c r="AF755" s="21"/>
      <c r="AG755" s="21"/>
      <c r="AH755" s="21"/>
      <c r="AI755" s="21"/>
      <c r="AJ755" s="21"/>
      <c r="AK755" s="21"/>
      <c r="AL755" s="21"/>
      <c r="AM755" s="154"/>
      <c r="AN755" s="21"/>
      <c r="AO755" s="154"/>
    </row>
    <row r="756" spans="1:41" ht="14.25" customHeight="1">
      <c r="A756" s="21"/>
      <c r="B756" s="21"/>
      <c r="C756" s="21"/>
      <c r="D756" s="21"/>
      <c r="E756" s="21"/>
      <c r="F756" s="21"/>
      <c r="G756" s="154"/>
      <c r="H756" s="154"/>
      <c r="I756" s="154"/>
      <c r="J756" s="154"/>
      <c r="K756" s="154"/>
      <c r="L756" s="154"/>
      <c r="M756" s="155"/>
      <c r="N756" s="21"/>
      <c r="O756" s="21"/>
      <c r="P756" s="21"/>
      <c r="Q756" s="21"/>
      <c r="R756" s="21"/>
      <c r="S756" s="21"/>
      <c r="T756" s="21"/>
      <c r="U756" s="21"/>
      <c r="V756" s="21"/>
      <c r="W756" s="156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  <c r="AH756" s="21"/>
      <c r="AI756" s="21"/>
      <c r="AJ756" s="21"/>
      <c r="AK756" s="21"/>
      <c r="AL756" s="21"/>
      <c r="AM756" s="154"/>
      <c r="AN756" s="21"/>
      <c r="AO756" s="154"/>
    </row>
    <row r="757" spans="1:41" ht="14.25" customHeight="1">
      <c r="A757" s="21"/>
      <c r="B757" s="21"/>
      <c r="C757" s="21"/>
      <c r="D757" s="21"/>
      <c r="E757" s="21"/>
      <c r="F757" s="21"/>
      <c r="G757" s="154"/>
      <c r="H757" s="154"/>
      <c r="I757" s="154"/>
      <c r="J757" s="154"/>
      <c r="K757" s="154"/>
      <c r="L757" s="154"/>
      <c r="M757" s="155"/>
      <c r="N757" s="21"/>
      <c r="O757" s="21"/>
      <c r="P757" s="21"/>
      <c r="Q757" s="21"/>
      <c r="R757" s="21"/>
      <c r="S757" s="21"/>
      <c r="T757" s="21"/>
      <c r="U757" s="21"/>
      <c r="V757" s="21"/>
      <c r="W757" s="156"/>
      <c r="X757" s="21"/>
      <c r="Y757" s="21"/>
      <c r="Z757" s="21"/>
      <c r="AA757" s="21"/>
      <c r="AB757" s="21"/>
      <c r="AC757" s="21"/>
      <c r="AD757" s="21"/>
      <c r="AE757" s="21"/>
      <c r="AF757" s="21"/>
      <c r="AG757" s="21"/>
      <c r="AH757" s="21"/>
      <c r="AI757" s="21"/>
      <c r="AJ757" s="21"/>
      <c r="AK757" s="21"/>
      <c r="AL757" s="21"/>
      <c r="AM757" s="154"/>
      <c r="AN757" s="21"/>
      <c r="AO757" s="154"/>
    </row>
    <row r="758" spans="1:41" ht="14.25" customHeight="1">
      <c r="A758" s="21"/>
      <c r="B758" s="21"/>
      <c r="C758" s="21"/>
      <c r="D758" s="21"/>
      <c r="E758" s="21"/>
      <c r="F758" s="21"/>
      <c r="G758" s="154"/>
      <c r="H758" s="154"/>
      <c r="I758" s="154"/>
      <c r="J758" s="154"/>
      <c r="K758" s="154"/>
      <c r="L758" s="154"/>
      <c r="M758" s="155"/>
      <c r="N758" s="21"/>
      <c r="O758" s="21"/>
      <c r="P758" s="21"/>
      <c r="Q758" s="21"/>
      <c r="R758" s="21"/>
      <c r="S758" s="21"/>
      <c r="T758" s="21"/>
      <c r="U758" s="21"/>
      <c r="V758" s="21"/>
      <c r="W758" s="156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1"/>
      <c r="AI758" s="21"/>
      <c r="AJ758" s="21"/>
      <c r="AK758" s="21"/>
      <c r="AL758" s="21"/>
      <c r="AM758" s="154"/>
      <c r="AN758" s="21"/>
      <c r="AO758" s="154"/>
    </row>
    <row r="759" spans="1:41" ht="14.25" customHeight="1">
      <c r="A759" s="21"/>
      <c r="B759" s="21"/>
      <c r="C759" s="21"/>
      <c r="D759" s="21"/>
      <c r="E759" s="21"/>
      <c r="F759" s="21"/>
      <c r="G759" s="154"/>
      <c r="H759" s="154"/>
      <c r="I759" s="154"/>
      <c r="J759" s="154"/>
      <c r="K759" s="154"/>
      <c r="L759" s="154"/>
      <c r="M759" s="155"/>
      <c r="N759" s="21"/>
      <c r="O759" s="21"/>
      <c r="P759" s="21"/>
      <c r="Q759" s="21"/>
      <c r="R759" s="21"/>
      <c r="S759" s="21"/>
      <c r="T759" s="21"/>
      <c r="U759" s="21"/>
      <c r="V759" s="21"/>
      <c r="W759" s="156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  <c r="AH759" s="21"/>
      <c r="AI759" s="21"/>
      <c r="AJ759" s="21"/>
      <c r="AK759" s="21"/>
      <c r="AL759" s="21"/>
      <c r="AM759" s="154"/>
      <c r="AN759" s="21"/>
      <c r="AO759" s="154"/>
    </row>
    <row r="760" spans="1:41" ht="14.25" customHeight="1">
      <c r="A760" s="21"/>
      <c r="B760" s="21"/>
      <c r="C760" s="21"/>
      <c r="D760" s="21"/>
      <c r="E760" s="21"/>
      <c r="F760" s="21"/>
      <c r="G760" s="154"/>
      <c r="H760" s="154"/>
      <c r="I760" s="154"/>
      <c r="J760" s="154"/>
      <c r="K760" s="154"/>
      <c r="L760" s="154"/>
      <c r="M760" s="155"/>
      <c r="N760" s="21"/>
      <c r="O760" s="21"/>
      <c r="P760" s="21"/>
      <c r="Q760" s="21"/>
      <c r="R760" s="21"/>
      <c r="S760" s="21"/>
      <c r="T760" s="21"/>
      <c r="U760" s="21"/>
      <c r="V760" s="21"/>
      <c r="W760" s="156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1"/>
      <c r="AI760" s="21"/>
      <c r="AJ760" s="21"/>
      <c r="AK760" s="21"/>
      <c r="AL760" s="21"/>
      <c r="AM760" s="154"/>
      <c r="AN760" s="21"/>
      <c r="AO760" s="154"/>
    </row>
    <row r="761" spans="1:41" ht="14.25" customHeight="1">
      <c r="A761" s="21"/>
      <c r="B761" s="21"/>
      <c r="C761" s="21"/>
      <c r="D761" s="21"/>
      <c r="E761" s="21"/>
      <c r="F761" s="21"/>
      <c r="G761" s="154"/>
      <c r="H761" s="154"/>
      <c r="I761" s="154"/>
      <c r="J761" s="154"/>
      <c r="K761" s="154"/>
      <c r="L761" s="154"/>
      <c r="M761" s="155"/>
      <c r="N761" s="21"/>
      <c r="O761" s="21"/>
      <c r="P761" s="21"/>
      <c r="Q761" s="21"/>
      <c r="R761" s="21"/>
      <c r="S761" s="21"/>
      <c r="T761" s="21"/>
      <c r="U761" s="21"/>
      <c r="V761" s="21"/>
      <c r="W761" s="156"/>
      <c r="X761" s="21"/>
      <c r="Y761" s="21"/>
      <c r="Z761" s="21"/>
      <c r="AA761" s="21"/>
      <c r="AB761" s="21"/>
      <c r="AC761" s="21"/>
      <c r="AD761" s="21"/>
      <c r="AE761" s="21"/>
      <c r="AF761" s="21"/>
      <c r="AG761" s="21"/>
      <c r="AH761" s="21"/>
      <c r="AI761" s="21"/>
      <c r="AJ761" s="21"/>
      <c r="AK761" s="21"/>
      <c r="AL761" s="21"/>
      <c r="AM761" s="154"/>
      <c r="AN761" s="21"/>
      <c r="AO761" s="154"/>
    </row>
    <row r="762" spans="1:41" ht="14.25" customHeight="1">
      <c r="A762" s="21"/>
      <c r="B762" s="21"/>
      <c r="C762" s="21"/>
      <c r="D762" s="21"/>
      <c r="E762" s="21"/>
      <c r="F762" s="21"/>
      <c r="G762" s="154"/>
      <c r="H762" s="154"/>
      <c r="I762" s="154"/>
      <c r="J762" s="154"/>
      <c r="K762" s="154"/>
      <c r="L762" s="154"/>
      <c r="M762" s="155"/>
      <c r="N762" s="21"/>
      <c r="O762" s="21"/>
      <c r="P762" s="21"/>
      <c r="Q762" s="21"/>
      <c r="R762" s="21"/>
      <c r="S762" s="21"/>
      <c r="T762" s="21"/>
      <c r="U762" s="21"/>
      <c r="V762" s="21"/>
      <c r="W762" s="156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1"/>
      <c r="AI762" s="21"/>
      <c r="AJ762" s="21"/>
      <c r="AK762" s="21"/>
      <c r="AL762" s="21"/>
      <c r="AM762" s="154"/>
      <c r="AN762" s="21"/>
      <c r="AO762" s="154"/>
    </row>
    <row r="763" spans="1:41" ht="14.25" customHeight="1">
      <c r="A763" s="21"/>
      <c r="B763" s="21"/>
      <c r="C763" s="21"/>
      <c r="D763" s="21"/>
      <c r="E763" s="21"/>
      <c r="F763" s="21"/>
      <c r="G763" s="154"/>
      <c r="H763" s="154"/>
      <c r="I763" s="154"/>
      <c r="J763" s="154"/>
      <c r="K763" s="154"/>
      <c r="L763" s="154"/>
      <c r="M763" s="155"/>
      <c r="N763" s="21"/>
      <c r="O763" s="21"/>
      <c r="P763" s="21"/>
      <c r="Q763" s="21"/>
      <c r="R763" s="21"/>
      <c r="S763" s="21"/>
      <c r="T763" s="21"/>
      <c r="U763" s="21"/>
      <c r="V763" s="21"/>
      <c r="W763" s="156"/>
      <c r="X763" s="21"/>
      <c r="Y763" s="21"/>
      <c r="Z763" s="21"/>
      <c r="AA763" s="21"/>
      <c r="AB763" s="21"/>
      <c r="AC763" s="21"/>
      <c r="AD763" s="21"/>
      <c r="AE763" s="21"/>
      <c r="AF763" s="21"/>
      <c r="AG763" s="21"/>
      <c r="AH763" s="21"/>
      <c r="AI763" s="21"/>
      <c r="AJ763" s="21"/>
      <c r="AK763" s="21"/>
      <c r="AL763" s="21"/>
      <c r="AM763" s="154"/>
      <c r="AN763" s="21"/>
      <c r="AO763" s="154"/>
    </row>
    <row r="764" spans="1:41" ht="14.25" customHeight="1">
      <c r="A764" s="21"/>
      <c r="B764" s="21"/>
      <c r="C764" s="21"/>
      <c r="D764" s="21"/>
      <c r="E764" s="21"/>
      <c r="F764" s="21"/>
      <c r="G764" s="154"/>
      <c r="H764" s="154"/>
      <c r="I764" s="154"/>
      <c r="J764" s="154"/>
      <c r="K764" s="154"/>
      <c r="L764" s="154"/>
      <c r="M764" s="155"/>
      <c r="N764" s="21"/>
      <c r="O764" s="21"/>
      <c r="P764" s="21"/>
      <c r="Q764" s="21"/>
      <c r="R764" s="21"/>
      <c r="S764" s="21"/>
      <c r="T764" s="21"/>
      <c r="U764" s="21"/>
      <c r="V764" s="21"/>
      <c r="W764" s="156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1"/>
      <c r="AI764" s="21"/>
      <c r="AJ764" s="21"/>
      <c r="AK764" s="21"/>
      <c r="AL764" s="21"/>
      <c r="AM764" s="154"/>
      <c r="AN764" s="21"/>
      <c r="AO764" s="154"/>
    </row>
    <row r="765" spans="1:41" ht="14.25" customHeight="1">
      <c r="A765" s="21"/>
      <c r="B765" s="21"/>
      <c r="C765" s="21"/>
      <c r="D765" s="21"/>
      <c r="E765" s="21"/>
      <c r="F765" s="21"/>
      <c r="G765" s="154"/>
      <c r="H765" s="154"/>
      <c r="I765" s="154"/>
      <c r="J765" s="154"/>
      <c r="K765" s="154"/>
      <c r="L765" s="154"/>
      <c r="M765" s="155"/>
      <c r="N765" s="21"/>
      <c r="O765" s="21"/>
      <c r="P765" s="21"/>
      <c r="Q765" s="21"/>
      <c r="R765" s="21"/>
      <c r="S765" s="21"/>
      <c r="T765" s="21"/>
      <c r="U765" s="21"/>
      <c r="V765" s="21"/>
      <c r="W765" s="156"/>
      <c r="X765" s="21"/>
      <c r="Y765" s="21"/>
      <c r="Z765" s="21"/>
      <c r="AA765" s="21"/>
      <c r="AB765" s="21"/>
      <c r="AC765" s="21"/>
      <c r="AD765" s="21"/>
      <c r="AE765" s="21"/>
      <c r="AF765" s="21"/>
      <c r="AG765" s="21"/>
      <c r="AH765" s="21"/>
      <c r="AI765" s="21"/>
      <c r="AJ765" s="21"/>
      <c r="AK765" s="21"/>
      <c r="AL765" s="21"/>
      <c r="AM765" s="154"/>
      <c r="AN765" s="21"/>
      <c r="AO765" s="154"/>
    </row>
    <row r="766" spans="1:41" ht="14.25" customHeight="1">
      <c r="A766" s="21"/>
      <c r="B766" s="21"/>
      <c r="C766" s="21"/>
      <c r="D766" s="21"/>
      <c r="E766" s="21"/>
      <c r="F766" s="21"/>
      <c r="G766" s="154"/>
      <c r="H766" s="154"/>
      <c r="I766" s="154"/>
      <c r="J766" s="154"/>
      <c r="K766" s="154"/>
      <c r="L766" s="154"/>
      <c r="M766" s="155"/>
      <c r="N766" s="21"/>
      <c r="O766" s="21"/>
      <c r="P766" s="21"/>
      <c r="Q766" s="21"/>
      <c r="R766" s="21"/>
      <c r="S766" s="21"/>
      <c r="T766" s="21"/>
      <c r="U766" s="21"/>
      <c r="V766" s="21"/>
      <c r="W766" s="156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1"/>
      <c r="AI766" s="21"/>
      <c r="AJ766" s="21"/>
      <c r="AK766" s="21"/>
      <c r="AL766" s="21"/>
      <c r="AM766" s="154"/>
      <c r="AN766" s="21"/>
      <c r="AO766" s="154"/>
    </row>
    <row r="767" spans="1:41" ht="14.25" customHeight="1">
      <c r="A767" s="21"/>
      <c r="B767" s="21"/>
      <c r="C767" s="21"/>
      <c r="D767" s="21"/>
      <c r="E767" s="21"/>
      <c r="F767" s="21"/>
      <c r="G767" s="154"/>
      <c r="H767" s="154"/>
      <c r="I767" s="154"/>
      <c r="J767" s="154"/>
      <c r="K767" s="154"/>
      <c r="L767" s="154"/>
      <c r="M767" s="155"/>
      <c r="N767" s="21"/>
      <c r="O767" s="21"/>
      <c r="P767" s="21"/>
      <c r="Q767" s="21"/>
      <c r="R767" s="21"/>
      <c r="S767" s="21"/>
      <c r="T767" s="21"/>
      <c r="U767" s="21"/>
      <c r="V767" s="21"/>
      <c r="W767" s="156"/>
      <c r="X767" s="21"/>
      <c r="Y767" s="21"/>
      <c r="Z767" s="21"/>
      <c r="AA767" s="21"/>
      <c r="AB767" s="21"/>
      <c r="AC767" s="21"/>
      <c r="AD767" s="21"/>
      <c r="AE767" s="21"/>
      <c r="AF767" s="21"/>
      <c r="AG767" s="21"/>
      <c r="AH767" s="21"/>
      <c r="AI767" s="21"/>
      <c r="AJ767" s="21"/>
      <c r="AK767" s="21"/>
      <c r="AL767" s="21"/>
      <c r="AM767" s="154"/>
      <c r="AN767" s="21"/>
      <c r="AO767" s="154"/>
    </row>
    <row r="768" spans="1:41" ht="14.25" customHeight="1">
      <c r="A768" s="21"/>
      <c r="B768" s="21"/>
      <c r="C768" s="21"/>
      <c r="D768" s="21"/>
      <c r="E768" s="21"/>
      <c r="F768" s="21"/>
      <c r="G768" s="154"/>
      <c r="H768" s="154"/>
      <c r="I768" s="154"/>
      <c r="J768" s="154"/>
      <c r="K768" s="154"/>
      <c r="L768" s="154"/>
      <c r="M768" s="155"/>
      <c r="N768" s="21"/>
      <c r="O768" s="21"/>
      <c r="P768" s="21"/>
      <c r="Q768" s="21"/>
      <c r="R768" s="21"/>
      <c r="S768" s="21"/>
      <c r="T768" s="21"/>
      <c r="U768" s="21"/>
      <c r="V768" s="21"/>
      <c r="W768" s="156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1"/>
      <c r="AI768" s="21"/>
      <c r="AJ768" s="21"/>
      <c r="AK768" s="21"/>
      <c r="AL768" s="21"/>
      <c r="AM768" s="154"/>
      <c r="AN768" s="21"/>
      <c r="AO768" s="154"/>
    </row>
    <row r="769" spans="1:41" ht="14.25" customHeight="1">
      <c r="A769" s="21"/>
      <c r="B769" s="21"/>
      <c r="C769" s="21"/>
      <c r="D769" s="21"/>
      <c r="E769" s="21"/>
      <c r="F769" s="21"/>
      <c r="G769" s="154"/>
      <c r="H769" s="154"/>
      <c r="I769" s="154"/>
      <c r="J769" s="154"/>
      <c r="K769" s="154"/>
      <c r="L769" s="154"/>
      <c r="M769" s="155"/>
      <c r="N769" s="21"/>
      <c r="O769" s="21"/>
      <c r="P769" s="21"/>
      <c r="Q769" s="21"/>
      <c r="R769" s="21"/>
      <c r="S769" s="21"/>
      <c r="T769" s="21"/>
      <c r="U769" s="21"/>
      <c r="V769" s="21"/>
      <c r="W769" s="156"/>
      <c r="X769" s="21"/>
      <c r="Y769" s="21"/>
      <c r="Z769" s="21"/>
      <c r="AA769" s="21"/>
      <c r="AB769" s="21"/>
      <c r="AC769" s="21"/>
      <c r="AD769" s="21"/>
      <c r="AE769" s="21"/>
      <c r="AF769" s="21"/>
      <c r="AG769" s="21"/>
      <c r="AH769" s="21"/>
      <c r="AI769" s="21"/>
      <c r="AJ769" s="21"/>
      <c r="AK769" s="21"/>
      <c r="AL769" s="21"/>
      <c r="AM769" s="154"/>
      <c r="AN769" s="21"/>
      <c r="AO769" s="154"/>
    </row>
    <row r="770" spans="1:41" ht="14.25" customHeight="1">
      <c r="A770" s="21"/>
      <c r="B770" s="21"/>
      <c r="C770" s="21"/>
      <c r="D770" s="21"/>
      <c r="E770" s="21"/>
      <c r="F770" s="21"/>
      <c r="G770" s="154"/>
      <c r="H770" s="154"/>
      <c r="I770" s="154"/>
      <c r="J770" s="154"/>
      <c r="K770" s="154"/>
      <c r="L770" s="154"/>
      <c r="M770" s="155"/>
      <c r="N770" s="21"/>
      <c r="O770" s="21"/>
      <c r="P770" s="21"/>
      <c r="Q770" s="21"/>
      <c r="R770" s="21"/>
      <c r="S770" s="21"/>
      <c r="T770" s="21"/>
      <c r="U770" s="21"/>
      <c r="V770" s="21"/>
      <c r="W770" s="156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1"/>
      <c r="AI770" s="21"/>
      <c r="AJ770" s="21"/>
      <c r="AK770" s="21"/>
      <c r="AL770" s="21"/>
      <c r="AM770" s="154"/>
      <c r="AN770" s="21"/>
      <c r="AO770" s="154"/>
    </row>
    <row r="771" spans="1:41" ht="14.25" customHeight="1">
      <c r="A771" s="21"/>
      <c r="B771" s="21"/>
      <c r="C771" s="21"/>
      <c r="D771" s="21"/>
      <c r="E771" s="21"/>
      <c r="F771" s="21"/>
      <c r="G771" s="154"/>
      <c r="H771" s="154"/>
      <c r="I771" s="154"/>
      <c r="J771" s="154"/>
      <c r="K771" s="154"/>
      <c r="L771" s="154"/>
      <c r="M771" s="155"/>
      <c r="N771" s="21"/>
      <c r="O771" s="21"/>
      <c r="P771" s="21"/>
      <c r="Q771" s="21"/>
      <c r="R771" s="21"/>
      <c r="S771" s="21"/>
      <c r="T771" s="21"/>
      <c r="U771" s="21"/>
      <c r="V771" s="21"/>
      <c r="W771" s="156"/>
      <c r="X771" s="21"/>
      <c r="Y771" s="21"/>
      <c r="Z771" s="21"/>
      <c r="AA771" s="21"/>
      <c r="AB771" s="21"/>
      <c r="AC771" s="21"/>
      <c r="AD771" s="21"/>
      <c r="AE771" s="21"/>
      <c r="AF771" s="21"/>
      <c r="AG771" s="21"/>
      <c r="AH771" s="21"/>
      <c r="AI771" s="21"/>
      <c r="AJ771" s="21"/>
      <c r="AK771" s="21"/>
      <c r="AL771" s="21"/>
      <c r="AM771" s="154"/>
      <c r="AN771" s="21"/>
      <c r="AO771" s="154"/>
    </row>
    <row r="772" spans="1:41" ht="14.25" customHeight="1">
      <c r="A772" s="21"/>
      <c r="B772" s="21"/>
      <c r="C772" s="21"/>
      <c r="D772" s="21"/>
      <c r="E772" s="21"/>
      <c r="F772" s="21"/>
      <c r="G772" s="154"/>
      <c r="H772" s="154"/>
      <c r="I772" s="154"/>
      <c r="J772" s="154"/>
      <c r="K772" s="154"/>
      <c r="L772" s="154"/>
      <c r="M772" s="155"/>
      <c r="N772" s="21"/>
      <c r="O772" s="21"/>
      <c r="P772" s="21"/>
      <c r="Q772" s="21"/>
      <c r="R772" s="21"/>
      <c r="S772" s="21"/>
      <c r="T772" s="21"/>
      <c r="U772" s="21"/>
      <c r="V772" s="21"/>
      <c r="W772" s="156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1"/>
      <c r="AI772" s="21"/>
      <c r="AJ772" s="21"/>
      <c r="AK772" s="21"/>
      <c r="AL772" s="21"/>
      <c r="AM772" s="154"/>
      <c r="AN772" s="21"/>
      <c r="AO772" s="154"/>
    </row>
    <row r="773" spans="1:41" ht="14.25" customHeight="1">
      <c r="A773" s="21"/>
      <c r="B773" s="21"/>
      <c r="C773" s="21"/>
      <c r="D773" s="21"/>
      <c r="E773" s="21"/>
      <c r="F773" s="21"/>
      <c r="G773" s="154"/>
      <c r="H773" s="154"/>
      <c r="I773" s="154"/>
      <c r="J773" s="154"/>
      <c r="K773" s="154"/>
      <c r="L773" s="154"/>
      <c r="M773" s="155"/>
      <c r="N773" s="21"/>
      <c r="O773" s="21"/>
      <c r="P773" s="21"/>
      <c r="Q773" s="21"/>
      <c r="R773" s="21"/>
      <c r="S773" s="21"/>
      <c r="T773" s="21"/>
      <c r="U773" s="21"/>
      <c r="V773" s="21"/>
      <c r="W773" s="156"/>
      <c r="X773" s="21"/>
      <c r="Y773" s="21"/>
      <c r="Z773" s="21"/>
      <c r="AA773" s="21"/>
      <c r="AB773" s="21"/>
      <c r="AC773" s="21"/>
      <c r="AD773" s="21"/>
      <c r="AE773" s="21"/>
      <c r="AF773" s="21"/>
      <c r="AG773" s="21"/>
      <c r="AH773" s="21"/>
      <c r="AI773" s="21"/>
      <c r="AJ773" s="21"/>
      <c r="AK773" s="21"/>
      <c r="AL773" s="21"/>
      <c r="AM773" s="154"/>
      <c r="AN773" s="21"/>
      <c r="AO773" s="154"/>
    </row>
    <row r="774" spans="1:41" ht="14.25" customHeight="1">
      <c r="A774" s="21"/>
      <c r="B774" s="21"/>
      <c r="C774" s="21"/>
      <c r="D774" s="21"/>
      <c r="E774" s="21"/>
      <c r="F774" s="21"/>
      <c r="G774" s="154"/>
      <c r="H774" s="154"/>
      <c r="I774" s="154"/>
      <c r="J774" s="154"/>
      <c r="K774" s="154"/>
      <c r="L774" s="154"/>
      <c r="M774" s="155"/>
      <c r="N774" s="21"/>
      <c r="O774" s="21"/>
      <c r="P774" s="21"/>
      <c r="Q774" s="21"/>
      <c r="R774" s="21"/>
      <c r="S774" s="21"/>
      <c r="T774" s="21"/>
      <c r="U774" s="21"/>
      <c r="V774" s="21"/>
      <c r="W774" s="156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  <c r="AH774" s="21"/>
      <c r="AI774" s="21"/>
      <c r="AJ774" s="21"/>
      <c r="AK774" s="21"/>
      <c r="AL774" s="21"/>
      <c r="AM774" s="154"/>
      <c r="AN774" s="21"/>
      <c r="AO774" s="154"/>
    </row>
    <row r="775" spans="1:41" ht="14.25" customHeight="1">
      <c r="A775" s="21"/>
      <c r="B775" s="21"/>
      <c r="C775" s="21"/>
      <c r="D775" s="21"/>
      <c r="E775" s="21"/>
      <c r="F775" s="21"/>
      <c r="G775" s="154"/>
      <c r="H775" s="154"/>
      <c r="I775" s="154"/>
      <c r="J775" s="154"/>
      <c r="K775" s="154"/>
      <c r="L775" s="154"/>
      <c r="M775" s="155"/>
      <c r="N775" s="21"/>
      <c r="O775" s="21"/>
      <c r="P775" s="21"/>
      <c r="Q775" s="21"/>
      <c r="R775" s="21"/>
      <c r="S775" s="21"/>
      <c r="T775" s="21"/>
      <c r="U775" s="21"/>
      <c r="V775" s="21"/>
      <c r="W775" s="156"/>
      <c r="X775" s="21"/>
      <c r="Y775" s="21"/>
      <c r="Z775" s="21"/>
      <c r="AA775" s="21"/>
      <c r="AB775" s="21"/>
      <c r="AC775" s="21"/>
      <c r="AD775" s="21"/>
      <c r="AE775" s="21"/>
      <c r="AF775" s="21"/>
      <c r="AG775" s="21"/>
      <c r="AH775" s="21"/>
      <c r="AI775" s="21"/>
      <c r="AJ775" s="21"/>
      <c r="AK775" s="21"/>
      <c r="AL775" s="21"/>
      <c r="AM775" s="154"/>
      <c r="AN775" s="21"/>
      <c r="AO775" s="154"/>
    </row>
    <row r="776" spans="1:41" ht="14.25" customHeight="1">
      <c r="A776" s="21"/>
      <c r="B776" s="21"/>
      <c r="C776" s="21"/>
      <c r="D776" s="21"/>
      <c r="E776" s="21"/>
      <c r="F776" s="21"/>
      <c r="G776" s="154"/>
      <c r="H776" s="154"/>
      <c r="I776" s="154"/>
      <c r="J776" s="154"/>
      <c r="K776" s="154"/>
      <c r="L776" s="154"/>
      <c r="M776" s="155"/>
      <c r="N776" s="21"/>
      <c r="O776" s="21"/>
      <c r="P776" s="21"/>
      <c r="Q776" s="21"/>
      <c r="R776" s="21"/>
      <c r="S776" s="21"/>
      <c r="T776" s="21"/>
      <c r="U776" s="21"/>
      <c r="V776" s="21"/>
      <c r="W776" s="156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1"/>
      <c r="AI776" s="21"/>
      <c r="AJ776" s="21"/>
      <c r="AK776" s="21"/>
      <c r="AL776" s="21"/>
      <c r="AM776" s="154"/>
      <c r="AN776" s="21"/>
      <c r="AO776" s="154"/>
    </row>
    <row r="777" spans="1:41" ht="14.25" customHeight="1">
      <c r="A777" s="21"/>
      <c r="B777" s="21"/>
      <c r="C777" s="21"/>
      <c r="D777" s="21"/>
      <c r="E777" s="21"/>
      <c r="F777" s="21"/>
      <c r="G777" s="154"/>
      <c r="H777" s="154"/>
      <c r="I777" s="154"/>
      <c r="J777" s="154"/>
      <c r="K777" s="154"/>
      <c r="L777" s="154"/>
      <c r="M777" s="155"/>
      <c r="N777" s="21"/>
      <c r="O777" s="21"/>
      <c r="P777" s="21"/>
      <c r="Q777" s="21"/>
      <c r="R777" s="21"/>
      <c r="S777" s="21"/>
      <c r="T777" s="21"/>
      <c r="U777" s="21"/>
      <c r="V777" s="21"/>
      <c r="W777" s="156"/>
      <c r="X777" s="21"/>
      <c r="Y777" s="21"/>
      <c r="Z777" s="21"/>
      <c r="AA777" s="21"/>
      <c r="AB777" s="21"/>
      <c r="AC777" s="21"/>
      <c r="AD777" s="21"/>
      <c r="AE777" s="21"/>
      <c r="AF777" s="21"/>
      <c r="AG777" s="21"/>
      <c r="AH777" s="21"/>
      <c r="AI777" s="21"/>
      <c r="AJ777" s="21"/>
      <c r="AK777" s="21"/>
      <c r="AL777" s="21"/>
      <c r="AM777" s="154"/>
      <c r="AN777" s="21"/>
      <c r="AO777" s="154"/>
    </row>
    <row r="778" spans="1:41" ht="14.25" customHeight="1">
      <c r="A778" s="21"/>
      <c r="B778" s="21"/>
      <c r="C778" s="21"/>
      <c r="D778" s="21"/>
      <c r="E778" s="21"/>
      <c r="F778" s="21"/>
      <c r="G778" s="154"/>
      <c r="H778" s="154"/>
      <c r="I778" s="154"/>
      <c r="J778" s="154"/>
      <c r="K778" s="154"/>
      <c r="L778" s="154"/>
      <c r="M778" s="155"/>
      <c r="N778" s="21"/>
      <c r="O778" s="21"/>
      <c r="P778" s="21"/>
      <c r="Q778" s="21"/>
      <c r="R778" s="21"/>
      <c r="S778" s="21"/>
      <c r="T778" s="21"/>
      <c r="U778" s="21"/>
      <c r="V778" s="21"/>
      <c r="W778" s="156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  <c r="AH778" s="21"/>
      <c r="AI778" s="21"/>
      <c r="AJ778" s="21"/>
      <c r="AK778" s="21"/>
      <c r="AL778" s="21"/>
      <c r="AM778" s="154"/>
      <c r="AN778" s="21"/>
      <c r="AO778" s="154"/>
    </row>
    <row r="779" spans="1:41" ht="14.25" customHeight="1">
      <c r="A779" s="21"/>
      <c r="B779" s="21"/>
      <c r="C779" s="21"/>
      <c r="D779" s="21"/>
      <c r="E779" s="21"/>
      <c r="F779" s="21"/>
      <c r="G779" s="154"/>
      <c r="H779" s="154"/>
      <c r="I779" s="154"/>
      <c r="J779" s="154"/>
      <c r="K779" s="154"/>
      <c r="L779" s="154"/>
      <c r="M779" s="155"/>
      <c r="N779" s="21"/>
      <c r="O779" s="21"/>
      <c r="P779" s="21"/>
      <c r="Q779" s="21"/>
      <c r="R779" s="21"/>
      <c r="S779" s="21"/>
      <c r="T779" s="21"/>
      <c r="U779" s="21"/>
      <c r="V779" s="21"/>
      <c r="W779" s="156"/>
      <c r="X779" s="21"/>
      <c r="Y779" s="21"/>
      <c r="Z779" s="21"/>
      <c r="AA779" s="21"/>
      <c r="AB779" s="21"/>
      <c r="AC779" s="21"/>
      <c r="AD779" s="21"/>
      <c r="AE779" s="21"/>
      <c r="AF779" s="21"/>
      <c r="AG779" s="21"/>
      <c r="AH779" s="21"/>
      <c r="AI779" s="21"/>
      <c r="AJ779" s="21"/>
      <c r="AK779" s="21"/>
      <c r="AL779" s="21"/>
      <c r="AM779" s="154"/>
      <c r="AN779" s="21"/>
      <c r="AO779" s="154"/>
    </row>
    <row r="780" spans="1:41" ht="14.25" customHeight="1">
      <c r="A780" s="21"/>
      <c r="B780" s="21"/>
      <c r="C780" s="21"/>
      <c r="D780" s="21"/>
      <c r="E780" s="21"/>
      <c r="F780" s="21"/>
      <c r="G780" s="154"/>
      <c r="H780" s="154"/>
      <c r="I780" s="154"/>
      <c r="J780" s="154"/>
      <c r="K780" s="154"/>
      <c r="L780" s="154"/>
      <c r="M780" s="155"/>
      <c r="N780" s="21"/>
      <c r="O780" s="21"/>
      <c r="P780" s="21"/>
      <c r="Q780" s="21"/>
      <c r="R780" s="21"/>
      <c r="S780" s="21"/>
      <c r="T780" s="21"/>
      <c r="U780" s="21"/>
      <c r="V780" s="21"/>
      <c r="W780" s="156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  <c r="AH780" s="21"/>
      <c r="AI780" s="21"/>
      <c r="AJ780" s="21"/>
      <c r="AK780" s="21"/>
      <c r="AL780" s="21"/>
      <c r="AM780" s="154"/>
      <c r="AN780" s="21"/>
      <c r="AO780" s="154"/>
    </row>
    <row r="781" spans="1:41" ht="14.25" customHeight="1">
      <c r="A781" s="21"/>
      <c r="B781" s="21"/>
      <c r="C781" s="21"/>
      <c r="D781" s="21"/>
      <c r="E781" s="21"/>
      <c r="F781" s="21"/>
      <c r="G781" s="154"/>
      <c r="H781" s="154"/>
      <c r="I781" s="154"/>
      <c r="J781" s="154"/>
      <c r="K781" s="154"/>
      <c r="L781" s="154"/>
      <c r="M781" s="155"/>
      <c r="N781" s="21"/>
      <c r="O781" s="21"/>
      <c r="P781" s="21"/>
      <c r="Q781" s="21"/>
      <c r="R781" s="21"/>
      <c r="S781" s="21"/>
      <c r="T781" s="21"/>
      <c r="U781" s="21"/>
      <c r="V781" s="21"/>
      <c r="W781" s="156"/>
      <c r="X781" s="21"/>
      <c r="Y781" s="21"/>
      <c r="Z781" s="21"/>
      <c r="AA781" s="21"/>
      <c r="AB781" s="21"/>
      <c r="AC781" s="21"/>
      <c r="AD781" s="21"/>
      <c r="AE781" s="21"/>
      <c r="AF781" s="21"/>
      <c r="AG781" s="21"/>
      <c r="AH781" s="21"/>
      <c r="AI781" s="21"/>
      <c r="AJ781" s="21"/>
      <c r="AK781" s="21"/>
      <c r="AL781" s="21"/>
      <c r="AM781" s="154"/>
      <c r="AN781" s="21"/>
      <c r="AO781" s="154"/>
    </row>
    <row r="782" spans="1:41" ht="14.25" customHeight="1">
      <c r="A782" s="21"/>
      <c r="B782" s="21"/>
      <c r="C782" s="21"/>
      <c r="D782" s="21"/>
      <c r="E782" s="21"/>
      <c r="F782" s="21"/>
      <c r="G782" s="154"/>
      <c r="H782" s="154"/>
      <c r="I782" s="154"/>
      <c r="J782" s="154"/>
      <c r="K782" s="154"/>
      <c r="L782" s="154"/>
      <c r="M782" s="155"/>
      <c r="N782" s="21"/>
      <c r="O782" s="21"/>
      <c r="P782" s="21"/>
      <c r="Q782" s="21"/>
      <c r="R782" s="21"/>
      <c r="S782" s="21"/>
      <c r="T782" s="21"/>
      <c r="U782" s="21"/>
      <c r="V782" s="21"/>
      <c r="W782" s="156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1"/>
      <c r="AI782" s="21"/>
      <c r="AJ782" s="21"/>
      <c r="AK782" s="21"/>
      <c r="AL782" s="21"/>
      <c r="AM782" s="154"/>
      <c r="AN782" s="21"/>
      <c r="AO782" s="154"/>
    </row>
    <row r="783" spans="1:41" ht="14.25" customHeight="1">
      <c r="A783" s="21"/>
      <c r="B783" s="21"/>
      <c r="C783" s="21"/>
      <c r="D783" s="21"/>
      <c r="E783" s="21"/>
      <c r="F783" s="21"/>
      <c r="G783" s="154"/>
      <c r="H783" s="154"/>
      <c r="I783" s="154"/>
      <c r="J783" s="154"/>
      <c r="K783" s="154"/>
      <c r="L783" s="154"/>
      <c r="M783" s="155"/>
      <c r="N783" s="21"/>
      <c r="O783" s="21"/>
      <c r="P783" s="21"/>
      <c r="Q783" s="21"/>
      <c r="R783" s="21"/>
      <c r="S783" s="21"/>
      <c r="T783" s="21"/>
      <c r="U783" s="21"/>
      <c r="V783" s="21"/>
      <c r="W783" s="156"/>
      <c r="X783" s="21"/>
      <c r="Y783" s="21"/>
      <c r="Z783" s="21"/>
      <c r="AA783" s="21"/>
      <c r="AB783" s="21"/>
      <c r="AC783" s="21"/>
      <c r="AD783" s="21"/>
      <c r="AE783" s="21"/>
      <c r="AF783" s="21"/>
      <c r="AG783" s="21"/>
      <c r="AH783" s="21"/>
      <c r="AI783" s="21"/>
      <c r="AJ783" s="21"/>
      <c r="AK783" s="21"/>
      <c r="AL783" s="21"/>
      <c r="AM783" s="154"/>
      <c r="AN783" s="21"/>
      <c r="AO783" s="154"/>
    </row>
    <row r="784" spans="1:41" ht="14.25" customHeight="1">
      <c r="A784" s="21"/>
      <c r="B784" s="21"/>
      <c r="C784" s="21"/>
      <c r="D784" s="21"/>
      <c r="E784" s="21"/>
      <c r="F784" s="21"/>
      <c r="G784" s="154"/>
      <c r="H784" s="154"/>
      <c r="I784" s="154"/>
      <c r="J784" s="154"/>
      <c r="K784" s="154"/>
      <c r="L784" s="154"/>
      <c r="M784" s="155"/>
      <c r="N784" s="21"/>
      <c r="O784" s="21"/>
      <c r="P784" s="21"/>
      <c r="Q784" s="21"/>
      <c r="R784" s="21"/>
      <c r="S784" s="21"/>
      <c r="T784" s="21"/>
      <c r="U784" s="21"/>
      <c r="V784" s="21"/>
      <c r="W784" s="156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  <c r="AH784" s="21"/>
      <c r="AI784" s="21"/>
      <c r="AJ784" s="21"/>
      <c r="AK784" s="21"/>
      <c r="AL784" s="21"/>
      <c r="AM784" s="154"/>
      <c r="AN784" s="21"/>
      <c r="AO784" s="154"/>
    </row>
    <row r="785" spans="1:41" ht="14.25" customHeight="1">
      <c r="A785" s="21"/>
      <c r="B785" s="21"/>
      <c r="C785" s="21"/>
      <c r="D785" s="21"/>
      <c r="E785" s="21"/>
      <c r="F785" s="21"/>
      <c r="G785" s="154"/>
      <c r="H785" s="154"/>
      <c r="I785" s="154"/>
      <c r="J785" s="154"/>
      <c r="K785" s="154"/>
      <c r="L785" s="154"/>
      <c r="M785" s="155"/>
      <c r="N785" s="21"/>
      <c r="O785" s="21"/>
      <c r="P785" s="21"/>
      <c r="Q785" s="21"/>
      <c r="R785" s="21"/>
      <c r="S785" s="21"/>
      <c r="T785" s="21"/>
      <c r="U785" s="21"/>
      <c r="V785" s="21"/>
      <c r="W785" s="156"/>
      <c r="X785" s="21"/>
      <c r="Y785" s="21"/>
      <c r="Z785" s="21"/>
      <c r="AA785" s="21"/>
      <c r="AB785" s="21"/>
      <c r="AC785" s="21"/>
      <c r="AD785" s="21"/>
      <c r="AE785" s="21"/>
      <c r="AF785" s="21"/>
      <c r="AG785" s="21"/>
      <c r="AH785" s="21"/>
      <c r="AI785" s="21"/>
      <c r="AJ785" s="21"/>
      <c r="AK785" s="21"/>
      <c r="AL785" s="21"/>
      <c r="AM785" s="154"/>
      <c r="AN785" s="21"/>
      <c r="AO785" s="154"/>
    </row>
    <row r="786" spans="1:41" ht="14.25" customHeight="1">
      <c r="A786" s="21"/>
      <c r="B786" s="21"/>
      <c r="C786" s="21"/>
      <c r="D786" s="21"/>
      <c r="E786" s="21"/>
      <c r="F786" s="21"/>
      <c r="G786" s="154"/>
      <c r="H786" s="154"/>
      <c r="I786" s="154"/>
      <c r="J786" s="154"/>
      <c r="K786" s="154"/>
      <c r="L786" s="154"/>
      <c r="M786" s="155"/>
      <c r="N786" s="21"/>
      <c r="O786" s="21"/>
      <c r="P786" s="21"/>
      <c r="Q786" s="21"/>
      <c r="R786" s="21"/>
      <c r="S786" s="21"/>
      <c r="T786" s="21"/>
      <c r="U786" s="21"/>
      <c r="V786" s="21"/>
      <c r="W786" s="156"/>
      <c r="X786" s="21"/>
      <c r="Y786" s="21"/>
      <c r="Z786" s="21"/>
      <c r="AA786" s="21"/>
      <c r="AB786" s="21"/>
      <c r="AC786" s="21"/>
      <c r="AD786" s="21"/>
      <c r="AE786" s="21"/>
      <c r="AF786" s="21"/>
      <c r="AG786" s="21"/>
      <c r="AH786" s="21"/>
      <c r="AI786" s="21"/>
      <c r="AJ786" s="21"/>
      <c r="AK786" s="21"/>
      <c r="AL786" s="21"/>
      <c r="AM786" s="154"/>
      <c r="AN786" s="21"/>
      <c r="AO786" s="154"/>
    </row>
    <row r="787" spans="1:41" ht="14.25" customHeight="1">
      <c r="A787" s="21"/>
      <c r="B787" s="21"/>
      <c r="C787" s="21"/>
      <c r="D787" s="21"/>
      <c r="E787" s="21"/>
      <c r="F787" s="21"/>
      <c r="G787" s="154"/>
      <c r="H787" s="154"/>
      <c r="I787" s="154"/>
      <c r="J787" s="154"/>
      <c r="K787" s="154"/>
      <c r="L787" s="154"/>
      <c r="M787" s="155"/>
      <c r="N787" s="21"/>
      <c r="O787" s="21"/>
      <c r="P787" s="21"/>
      <c r="Q787" s="21"/>
      <c r="R787" s="21"/>
      <c r="S787" s="21"/>
      <c r="T787" s="21"/>
      <c r="U787" s="21"/>
      <c r="V787" s="21"/>
      <c r="W787" s="156"/>
      <c r="X787" s="21"/>
      <c r="Y787" s="21"/>
      <c r="Z787" s="21"/>
      <c r="AA787" s="21"/>
      <c r="AB787" s="21"/>
      <c r="AC787" s="21"/>
      <c r="AD787" s="21"/>
      <c r="AE787" s="21"/>
      <c r="AF787" s="21"/>
      <c r="AG787" s="21"/>
      <c r="AH787" s="21"/>
      <c r="AI787" s="21"/>
      <c r="AJ787" s="21"/>
      <c r="AK787" s="21"/>
      <c r="AL787" s="21"/>
      <c r="AM787" s="154"/>
      <c r="AN787" s="21"/>
      <c r="AO787" s="154"/>
    </row>
    <row r="788" spans="1:41" ht="14.25" customHeight="1">
      <c r="A788" s="21"/>
      <c r="B788" s="21"/>
      <c r="C788" s="21"/>
      <c r="D788" s="21"/>
      <c r="E788" s="21"/>
      <c r="F788" s="21"/>
      <c r="G788" s="154"/>
      <c r="H788" s="154"/>
      <c r="I788" s="154"/>
      <c r="J788" s="154"/>
      <c r="K788" s="154"/>
      <c r="L788" s="154"/>
      <c r="M788" s="155"/>
      <c r="N788" s="21"/>
      <c r="O788" s="21"/>
      <c r="P788" s="21"/>
      <c r="Q788" s="21"/>
      <c r="R788" s="21"/>
      <c r="S788" s="21"/>
      <c r="T788" s="21"/>
      <c r="U788" s="21"/>
      <c r="V788" s="21"/>
      <c r="W788" s="156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  <c r="AH788" s="21"/>
      <c r="AI788" s="21"/>
      <c r="AJ788" s="21"/>
      <c r="AK788" s="21"/>
      <c r="AL788" s="21"/>
      <c r="AM788" s="154"/>
      <c r="AN788" s="21"/>
      <c r="AO788" s="154"/>
    </row>
    <row r="789" spans="1:41" ht="14.25" customHeight="1">
      <c r="A789" s="21"/>
      <c r="B789" s="21"/>
      <c r="C789" s="21"/>
      <c r="D789" s="21"/>
      <c r="E789" s="21"/>
      <c r="F789" s="21"/>
      <c r="G789" s="154"/>
      <c r="H789" s="154"/>
      <c r="I789" s="154"/>
      <c r="J789" s="154"/>
      <c r="K789" s="154"/>
      <c r="L789" s="154"/>
      <c r="M789" s="155"/>
      <c r="N789" s="21"/>
      <c r="O789" s="21"/>
      <c r="P789" s="21"/>
      <c r="Q789" s="21"/>
      <c r="R789" s="21"/>
      <c r="S789" s="21"/>
      <c r="T789" s="21"/>
      <c r="U789" s="21"/>
      <c r="V789" s="21"/>
      <c r="W789" s="156"/>
      <c r="X789" s="21"/>
      <c r="Y789" s="21"/>
      <c r="Z789" s="21"/>
      <c r="AA789" s="21"/>
      <c r="AB789" s="21"/>
      <c r="AC789" s="21"/>
      <c r="AD789" s="21"/>
      <c r="AE789" s="21"/>
      <c r="AF789" s="21"/>
      <c r="AG789" s="21"/>
      <c r="AH789" s="21"/>
      <c r="AI789" s="21"/>
      <c r="AJ789" s="21"/>
      <c r="AK789" s="21"/>
      <c r="AL789" s="21"/>
      <c r="AM789" s="154"/>
      <c r="AN789" s="21"/>
      <c r="AO789" s="154"/>
    </row>
  </sheetData>
  <pageMargins left="0.7" right="0.7" top="0.75" bottom="0.75" header="0" footer="0"/>
  <pageSetup orientation="landscape" horizontalDpi="300" verticalDpi="300"/>
  <headerFooter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000"/>
  <sheetViews>
    <sheetView zoomScaleNormal="100" workbookViewId="0"/>
  </sheetViews>
  <sheetFormatPr defaultColWidth="12.7109375" defaultRowHeight="12.75"/>
  <cols>
    <col min="1" max="41" width="11.5703125" customWidth="1"/>
  </cols>
  <sheetData>
    <row r="1" spans="1:41" ht="14.25" customHeight="1">
      <c r="A1" s="158" t="s">
        <v>224</v>
      </c>
      <c r="B1" s="158" t="s">
        <v>225</v>
      </c>
      <c r="C1" s="158" t="s">
        <v>226</v>
      </c>
      <c r="D1" s="158" t="s">
        <v>227</v>
      </c>
      <c r="E1" s="158" t="s">
        <v>228</v>
      </c>
      <c r="F1" s="158" t="s">
        <v>229</v>
      </c>
      <c r="G1" s="159" t="s">
        <v>230</v>
      </c>
      <c r="H1" s="159" t="s">
        <v>231</v>
      </c>
      <c r="I1" s="159" t="s">
        <v>232</v>
      </c>
      <c r="J1" s="159" t="s">
        <v>233</v>
      </c>
      <c r="K1" s="159" t="s">
        <v>234</v>
      </c>
      <c r="L1" s="159" t="s">
        <v>235</v>
      </c>
      <c r="M1" s="155" t="s">
        <v>236</v>
      </c>
      <c r="N1" s="158" t="s">
        <v>237</v>
      </c>
      <c r="O1" s="158" t="s">
        <v>238</v>
      </c>
      <c r="P1" s="158" t="s">
        <v>239</v>
      </c>
      <c r="Q1" s="158" t="s">
        <v>240</v>
      </c>
      <c r="R1" s="158" t="s">
        <v>241</v>
      </c>
      <c r="S1" s="158" t="s">
        <v>242</v>
      </c>
      <c r="T1" s="158" t="s">
        <v>243</v>
      </c>
      <c r="U1" s="158" t="s">
        <v>244</v>
      </c>
      <c r="V1" s="158" t="s">
        <v>245</v>
      </c>
      <c r="W1" s="158" t="s">
        <v>246</v>
      </c>
      <c r="X1" s="158" t="s">
        <v>247</v>
      </c>
      <c r="Y1" s="158" t="s">
        <v>248</v>
      </c>
      <c r="Z1" s="158" t="s">
        <v>249</v>
      </c>
      <c r="AA1" s="158"/>
      <c r="AB1" s="158"/>
      <c r="AC1" s="158"/>
      <c r="AD1" s="158" t="s">
        <v>250</v>
      </c>
      <c r="AE1" s="158" t="s">
        <v>1132</v>
      </c>
      <c r="AF1" s="158" t="s">
        <v>1133</v>
      </c>
      <c r="AG1" s="158" t="s">
        <v>253</v>
      </c>
      <c r="AH1" s="158" t="s">
        <v>254</v>
      </c>
      <c r="AI1" s="158" t="s">
        <v>232</v>
      </c>
      <c r="AJ1" s="158" t="s">
        <v>233</v>
      </c>
      <c r="AK1" s="158" t="s">
        <v>255</v>
      </c>
      <c r="AL1" s="158" t="s">
        <v>256</v>
      </c>
      <c r="AM1" s="159" t="s">
        <v>257</v>
      </c>
      <c r="AN1" s="158"/>
      <c r="AO1" s="159" t="s">
        <v>165</v>
      </c>
    </row>
    <row r="2" spans="1:41" ht="14.25" customHeight="1">
      <c r="A2" s="158" t="s">
        <v>258</v>
      </c>
      <c r="B2" s="158" t="s">
        <v>259</v>
      </c>
      <c r="C2" s="155">
        <v>0</v>
      </c>
      <c r="D2" s="155">
        <v>200</v>
      </c>
      <c r="E2" s="155">
        <v>15616</v>
      </c>
      <c r="F2" s="158" t="s">
        <v>260</v>
      </c>
      <c r="G2" s="160">
        <v>1.9710999999999999E-3</v>
      </c>
      <c r="H2" s="160">
        <v>7.0699999999999997E-5</v>
      </c>
      <c r="I2" s="160">
        <v>-1.0261999999999999E-5</v>
      </c>
      <c r="J2" s="160">
        <v>-1.7520000000000001E-7</v>
      </c>
      <c r="K2" s="160">
        <v>1.9813000000000001E-3</v>
      </c>
      <c r="L2" s="160">
        <v>7.0900000000000002E-5</v>
      </c>
      <c r="M2" s="155">
        <v>2.0499999999999998</v>
      </c>
      <c r="N2" s="155">
        <v>0</v>
      </c>
      <c r="O2" s="160">
        <v>0</v>
      </c>
      <c r="P2" s="160">
        <v>0</v>
      </c>
      <c r="Q2" s="155">
        <v>1</v>
      </c>
      <c r="R2" s="160">
        <v>1.9813000000000002E-5</v>
      </c>
      <c r="S2" s="160">
        <v>7.0900000000000001E-7</v>
      </c>
      <c r="T2" s="155">
        <v>4</v>
      </c>
      <c r="U2" s="155">
        <v>0</v>
      </c>
      <c r="V2" s="155">
        <v>0</v>
      </c>
      <c r="W2" s="161" t="s">
        <v>1134</v>
      </c>
      <c r="X2" s="162" t="s">
        <v>1135</v>
      </c>
      <c r="Y2" s="158" t="s">
        <v>263</v>
      </c>
      <c r="Z2" s="158"/>
      <c r="AA2" s="158"/>
      <c r="AB2" s="158"/>
      <c r="AC2" s="158"/>
      <c r="AD2" s="155">
        <v>2</v>
      </c>
      <c r="AE2" s="155">
        <v>1</v>
      </c>
      <c r="AF2" s="163" t="str">
        <f t="shared" ref="AF2:AF33" ca="1" si="0">INDIRECT("A"&amp;AD2)</f>
        <v>101-ALL</v>
      </c>
      <c r="AG2" s="163">
        <f t="shared" ref="AG2:AG33" ca="1" si="1">INDIRECT("D"&amp;AD2)</f>
        <v>200</v>
      </c>
      <c r="AH2" s="163">
        <f t="shared" ref="AH2:AH33" ca="1" si="2">INDIRECT("E"&amp;AD2)</f>
        <v>15616</v>
      </c>
      <c r="AI2" s="164">
        <f t="shared" ref="AI2:AI33" ca="1" si="3">INDIRECT("I"&amp;AD2)</f>
        <v>-1.0261999999999999E-5</v>
      </c>
      <c r="AJ2" s="164">
        <f t="shared" ref="AJ2:AJ33" ca="1" si="4">INDIRECT("J"&amp;AD2)</f>
        <v>-1.7520000000000001E-7</v>
      </c>
      <c r="AK2" s="164">
        <f ca="1">AVERAGE(INDIRECT("K"&amp;AD2):INDIRECT("K"&amp;AD3-1))</f>
        <v>1.9813000000000001E-3</v>
      </c>
      <c r="AL2" s="164">
        <f ca="1">AVERAGE(INDIRECT("L"&amp;AD2):INDIRECT("L"&amp;AD3-1))</f>
        <v>7.0300000000000001E-5</v>
      </c>
      <c r="AM2" s="160">
        <f t="shared" ref="AM2:AM33" ca="1" si="5">(ABS(AK2)/AK2*SQRT((AK2)^2+(AL2)^2))</f>
        <v>1.982546791377192E-3</v>
      </c>
      <c r="AN2" s="158"/>
      <c r="AO2" s="160">
        <f ca="1">STDEV(INDIRECT("K"&amp;AD2):INDIRECT("K"&amp;AD3-1))</f>
        <v>0</v>
      </c>
    </row>
    <row r="3" spans="1:41" ht="14.25" customHeight="1">
      <c r="A3" s="158" t="s">
        <v>258</v>
      </c>
      <c r="B3" s="158" t="s">
        <v>259</v>
      </c>
      <c r="C3" s="155">
        <v>0</v>
      </c>
      <c r="D3" s="155">
        <v>200</v>
      </c>
      <c r="E3" s="155">
        <v>15616</v>
      </c>
      <c r="F3" s="158" t="s">
        <v>260</v>
      </c>
      <c r="G3" s="160">
        <v>1.9710000000000001E-3</v>
      </c>
      <c r="H3" s="160">
        <v>6.9499999999999995E-5</v>
      </c>
      <c r="I3" s="160">
        <v>-1.0261999999999999E-5</v>
      </c>
      <c r="J3" s="160">
        <v>-1.7520000000000001E-7</v>
      </c>
      <c r="K3" s="160">
        <v>1.9813000000000001E-3</v>
      </c>
      <c r="L3" s="160">
        <v>6.97E-5</v>
      </c>
      <c r="M3" s="157">
        <v>2.0099999999999998</v>
      </c>
      <c r="N3" s="155">
        <v>0</v>
      </c>
      <c r="O3" s="160">
        <v>0</v>
      </c>
      <c r="P3" s="160">
        <v>0</v>
      </c>
      <c r="Q3" s="155">
        <v>1</v>
      </c>
      <c r="R3" s="160">
        <v>1.9813000000000002E-5</v>
      </c>
      <c r="S3" s="160">
        <v>6.9689999999999995E-7</v>
      </c>
      <c r="T3" s="155">
        <v>4</v>
      </c>
      <c r="U3" s="155">
        <v>0</v>
      </c>
      <c r="V3" s="155">
        <v>0</v>
      </c>
      <c r="W3" s="161" t="s">
        <v>654</v>
      </c>
      <c r="X3" s="162" t="s">
        <v>1135</v>
      </c>
      <c r="Y3" s="158" t="s">
        <v>263</v>
      </c>
      <c r="Z3" s="158"/>
      <c r="AA3" s="158"/>
      <c r="AB3" s="158"/>
      <c r="AC3" s="158"/>
      <c r="AD3" s="155">
        <v>4</v>
      </c>
      <c r="AE3" s="155">
        <v>2</v>
      </c>
      <c r="AF3" s="163" t="str">
        <f t="shared" ca="1" si="0"/>
        <v>102-ALL</v>
      </c>
      <c r="AG3" s="163">
        <f t="shared" ca="1" si="1"/>
        <v>200</v>
      </c>
      <c r="AH3" s="163">
        <f t="shared" ca="1" si="2"/>
        <v>15616</v>
      </c>
      <c r="AI3" s="164">
        <f t="shared" ca="1" si="3"/>
        <v>-1.0261999999999999E-5</v>
      </c>
      <c r="AJ3" s="164">
        <f t="shared" ca="1" si="4"/>
        <v>-1.7520000000000001E-7</v>
      </c>
      <c r="AK3" s="164">
        <f ca="1">AVERAGE(INDIRECT("K"&amp;AD3):INDIRECT("K"&amp;AD4-1))</f>
        <v>8.8863000000000006E-4</v>
      </c>
      <c r="AL3" s="164">
        <f ca="1">AVERAGE(INDIRECT("L"&amp;AD3):INDIRECT("L"&amp;AD4-1))</f>
        <v>4.0337499999999998E-5</v>
      </c>
      <c r="AM3" s="160">
        <f t="shared" ca="1" si="5"/>
        <v>8.8954504709219207E-4</v>
      </c>
      <c r="AN3" s="158"/>
      <c r="AO3" s="160">
        <f ca="1">STDEV(INDIRECT("K"&amp;AD3):INDIRECT("K"&amp;AD4-1))</f>
        <v>5.6568542494971175E-8</v>
      </c>
    </row>
    <row r="4" spans="1:41" ht="14.25" customHeight="1">
      <c r="A4" s="158" t="s">
        <v>280</v>
      </c>
      <c r="B4" s="158" t="s">
        <v>259</v>
      </c>
      <c r="C4" s="155">
        <v>0</v>
      </c>
      <c r="D4" s="155">
        <v>200</v>
      </c>
      <c r="E4" s="155">
        <v>15616</v>
      </c>
      <c r="F4" s="158" t="s">
        <v>260</v>
      </c>
      <c r="G4" s="160">
        <v>8.7832999999999997E-4</v>
      </c>
      <c r="H4" s="160">
        <v>4.0142000000000003E-5</v>
      </c>
      <c r="I4" s="160">
        <v>-1.0261999999999999E-5</v>
      </c>
      <c r="J4" s="160">
        <v>-1.7520000000000001E-7</v>
      </c>
      <c r="K4" s="160">
        <v>8.8858999999999997E-4</v>
      </c>
      <c r="L4" s="160">
        <v>4.0318000000000003E-5</v>
      </c>
      <c r="M4" s="155">
        <v>2.6</v>
      </c>
      <c r="N4" s="155">
        <v>0</v>
      </c>
      <c r="O4" s="160">
        <v>0</v>
      </c>
      <c r="P4" s="160">
        <v>0</v>
      </c>
      <c r="Q4" s="155">
        <v>1</v>
      </c>
      <c r="R4" s="160">
        <v>8.8859000000000008E-6</v>
      </c>
      <c r="S4" s="160">
        <v>4.0320000000000001E-7</v>
      </c>
      <c r="T4" s="155">
        <v>4</v>
      </c>
      <c r="U4" s="155">
        <v>0</v>
      </c>
      <c r="V4" s="155">
        <v>0</v>
      </c>
      <c r="W4" s="161" t="s">
        <v>1136</v>
      </c>
      <c r="X4" s="162" t="s">
        <v>1135</v>
      </c>
      <c r="Y4" s="158" t="s">
        <v>263</v>
      </c>
      <c r="Z4" s="158"/>
      <c r="AA4" s="158"/>
      <c r="AB4" s="158"/>
      <c r="AC4" s="158"/>
      <c r="AD4" s="155">
        <v>6</v>
      </c>
      <c r="AE4" s="155">
        <v>3</v>
      </c>
      <c r="AF4" s="163" t="str">
        <f t="shared" ca="1" si="0"/>
        <v>103-ALL</v>
      </c>
      <c r="AG4" s="163">
        <f t="shared" ca="1" si="1"/>
        <v>200</v>
      </c>
      <c r="AH4" s="163">
        <f t="shared" ca="1" si="2"/>
        <v>15616</v>
      </c>
      <c r="AI4" s="164">
        <f t="shared" ca="1" si="3"/>
        <v>-1.0261999999999999E-5</v>
      </c>
      <c r="AJ4" s="164">
        <f t="shared" ca="1" si="4"/>
        <v>-1.7520000000000001E-7</v>
      </c>
      <c r="AK4" s="164">
        <f ca="1">AVERAGE(INDIRECT("K"&amp;AD4):INDIRECT("K"&amp;AD5-1))</f>
        <v>8.9251E-4</v>
      </c>
      <c r="AL4" s="164">
        <f ca="1">AVERAGE(INDIRECT("L"&amp;AD4):INDIRECT("L"&amp;AD5-1))</f>
        <v>4.4277999999999999E-5</v>
      </c>
      <c r="AM4" s="160">
        <f t="shared" ca="1" si="5"/>
        <v>8.9360765517311903E-4</v>
      </c>
      <c r="AN4" s="158"/>
      <c r="AO4" s="160">
        <f ca="1">STDEV(INDIRECT("K"&amp;AD4):INDIRECT("K"&amp;AD5-1))</f>
        <v>2.2627416997973139E-7</v>
      </c>
    </row>
    <row r="5" spans="1:41" ht="14.25" customHeight="1">
      <c r="A5" s="158" t="s">
        <v>280</v>
      </c>
      <c r="B5" s="158" t="s">
        <v>259</v>
      </c>
      <c r="C5" s="155">
        <v>0</v>
      </c>
      <c r="D5" s="155">
        <v>200</v>
      </c>
      <c r="E5" s="155">
        <v>15616</v>
      </c>
      <c r="F5" s="158" t="s">
        <v>260</v>
      </c>
      <c r="G5" s="160">
        <v>8.7841000000000004E-4</v>
      </c>
      <c r="H5" s="160">
        <v>4.0182000000000003E-5</v>
      </c>
      <c r="I5" s="160">
        <v>-1.0261999999999999E-5</v>
      </c>
      <c r="J5" s="160">
        <v>-1.7520000000000001E-7</v>
      </c>
      <c r="K5" s="160">
        <v>8.8867000000000004E-4</v>
      </c>
      <c r="L5" s="160">
        <v>4.0357E-5</v>
      </c>
      <c r="M5" s="157">
        <v>2.6</v>
      </c>
      <c r="N5" s="155">
        <v>0</v>
      </c>
      <c r="O5" s="160">
        <v>0</v>
      </c>
      <c r="P5" s="160">
        <v>0</v>
      </c>
      <c r="Q5" s="155">
        <v>1</v>
      </c>
      <c r="R5" s="160">
        <v>8.8867000000000008E-6</v>
      </c>
      <c r="S5" s="160">
        <v>4.0359999999999999E-7</v>
      </c>
      <c r="T5" s="155">
        <v>4</v>
      </c>
      <c r="U5" s="155">
        <v>0</v>
      </c>
      <c r="V5" s="155">
        <v>0</v>
      </c>
      <c r="W5" s="161" t="s">
        <v>1137</v>
      </c>
      <c r="X5" s="162" t="s">
        <v>1135</v>
      </c>
      <c r="Y5" s="158" t="s">
        <v>263</v>
      </c>
      <c r="Z5" s="158"/>
      <c r="AA5" s="158"/>
      <c r="AB5" s="158"/>
      <c r="AC5" s="158"/>
      <c r="AD5" s="155">
        <v>8</v>
      </c>
      <c r="AE5" s="155">
        <v>4</v>
      </c>
      <c r="AF5" s="163" t="str">
        <f t="shared" ca="1" si="0"/>
        <v>104-ALL</v>
      </c>
      <c r="AG5" s="163">
        <f t="shared" ca="1" si="1"/>
        <v>200</v>
      </c>
      <c r="AH5" s="163">
        <f t="shared" ca="1" si="2"/>
        <v>15616</v>
      </c>
      <c r="AI5" s="164">
        <f t="shared" ca="1" si="3"/>
        <v>-1.0261999999999999E-5</v>
      </c>
      <c r="AJ5" s="164">
        <f t="shared" ca="1" si="4"/>
        <v>-1.7520000000000001E-7</v>
      </c>
      <c r="AK5" s="164">
        <f ca="1">AVERAGE(INDIRECT("K"&amp;AD5):INDIRECT("K"&amp;AD6-1))</f>
        <v>6.7442499999999998E-4</v>
      </c>
      <c r="AL5" s="164">
        <f ca="1">AVERAGE(INDIRECT("L"&amp;AD5):INDIRECT("L"&amp;AD6-1))</f>
        <v>2.215E-5</v>
      </c>
      <c r="AM5" s="160">
        <f t="shared" ca="1" si="5"/>
        <v>6.7478863588904634E-4</v>
      </c>
      <c r="AN5" s="158"/>
      <c r="AO5" s="160">
        <f ca="1">STDEV(INDIRECT("K"&amp;AD5):INDIRECT("K"&amp;AD6-1))</f>
        <v>7.8488852711708302E-7</v>
      </c>
    </row>
    <row r="6" spans="1:41" ht="14.25" customHeight="1">
      <c r="A6" s="158" t="s">
        <v>298</v>
      </c>
      <c r="B6" s="158" t="s">
        <v>259</v>
      </c>
      <c r="C6" s="155">
        <v>0</v>
      </c>
      <c r="D6" s="155">
        <v>200</v>
      </c>
      <c r="E6" s="155">
        <v>15616</v>
      </c>
      <c r="F6" s="158" t="s">
        <v>260</v>
      </c>
      <c r="G6" s="160">
        <v>8.8241000000000003E-4</v>
      </c>
      <c r="H6" s="160">
        <v>4.3925999999999999E-5</v>
      </c>
      <c r="I6" s="160">
        <v>-1.0261999999999999E-5</v>
      </c>
      <c r="J6" s="160">
        <v>-1.7520000000000001E-7</v>
      </c>
      <c r="K6" s="160">
        <v>8.9267000000000003E-4</v>
      </c>
      <c r="L6" s="160">
        <v>4.4100999999999997E-5</v>
      </c>
      <c r="M6" s="155">
        <v>2.83</v>
      </c>
      <c r="N6" s="155">
        <v>0</v>
      </c>
      <c r="O6" s="160">
        <v>0</v>
      </c>
      <c r="P6" s="160">
        <v>0</v>
      </c>
      <c r="Q6" s="155">
        <v>1</v>
      </c>
      <c r="R6" s="160">
        <v>8.9267000000000004E-6</v>
      </c>
      <c r="S6" s="160">
        <v>4.4099999999999999E-7</v>
      </c>
      <c r="T6" s="155">
        <v>4</v>
      </c>
      <c r="U6" s="155">
        <v>0</v>
      </c>
      <c r="V6" s="155">
        <v>0</v>
      </c>
      <c r="W6" s="161" t="s">
        <v>988</v>
      </c>
      <c r="X6" s="162" t="s">
        <v>1135</v>
      </c>
      <c r="Y6" s="158" t="s">
        <v>263</v>
      </c>
      <c r="Z6" s="158"/>
      <c r="AA6" s="158"/>
      <c r="AB6" s="158"/>
      <c r="AC6" s="158"/>
      <c r="AD6" s="155">
        <v>10</v>
      </c>
      <c r="AE6" s="155">
        <v>5</v>
      </c>
      <c r="AF6" s="163" t="str">
        <f t="shared" ca="1" si="0"/>
        <v>105-ALL</v>
      </c>
      <c r="AG6" s="163">
        <f t="shared" ca="1" si="1"/>
        <v>200</v>
      </c>
      <c r="AH6" s="163">
        <f t="shared" ca="1" si="2"/>
        <v>15616</v>
      </c>
      <c r="AI6" s="164">
        <f t="shared" ca="1" si="3"/>
        <v>-1.0261999999999999E-5</v>
      </c>
      <c r="AJ6" s="164">
        <f t="shared" ca="1" si="4"/>
        <v>-1.7520000000000001E-7</v>
      </c>
      <c r="AK6" s="164">
        <f ca="1">AVERAGE(INDIRECT("K"&amp;AD6):INDIRECT("K"&amp;AD7-1))</f>
        <v>1.2376499999999999E-3</v>
      </c>
      <c r="AL6" s="164">
        <f ca="1">AVERAGE(INDIRECT("L"&amp;AD6):INDIRECT("L"&amp;AD7-1))</f>
        <v>5.5400000000000005E-5</v>
      </c>
      <c r="AM6" s="160">
        <f t="shared" ca="1" si="5"/>
        <v>1.23888929388384E-3</v>
      </c>
      <c r="AN6" s="158"/>
      <c r="AO6" s="160">
        <f ca="1">STDEV(INDIRECT("K"&amp;AD6):INDIRECT("K"&amp;AD7-1))</f>
        <v>7.0710678118694807E-8</v>
      </c>
    </row>
    <row r="7" spans="1:41" ht="14.25" customHeight="1">
      <c r="A7" s="158" t="s">
        <v>298</v>
      </c>
      <c r="B7" s="158" t="s">
        <v>259</v>
      </c>
      <c r="C7" s="155">
        <v>0</v>
      </c>
      <c r="D7" s="155">
        <v>200</v>
      </c>
      <c r="E7" s="155">
        <v>15616</v>
      </c>
      <c r="F7" s="158" t="s">
        <v>260</v>
      </c>
      <c r="G7" s="160">
        <v>8.8208999999999998E-4</v>
      </c>
      <c r="H7" s="160">
        <v>4.4280000000000003E-5</v>
      </c>
      <c r="I7" s="160">
        <v>-1.0261999999999999E-5</v>
      </c>
      <c r="J7" s="160">
        <v>-1.7520000000000001E-7</v>
      </c>
      <c r="K7" s="160">
        <v>8.9234999999999998E-4</v>
      </c>
      <c r="L7" s="160">
        <v>4.4455E-5</v>
      </c>
      <c r="M7" s="155">
        <v>2.85</v>
      </c>
      <c r="N7" s="155">
        <v>0</v>
      </c>
      <c r="O7" s="160">
        <v>0</v>
      </c>
      <c r="P7" s="160">
        <v>0</v>
      </c>
      <c r="Q7" s="155">
        <v>1</v>
      </c>
      <c r="R7" s="160">
        <v>8.9235000000000002E-6</v>
      </c>
      <c r="S7" s="160">
        <v>4.446E-7</v>
      </c>
      <c r="T7" s="155">
        <v>4</v>
      </c>
      <c r="U7" s="155">
        <v>0</v>
      </c>
      <c r="V7" s="155">
        <v>0</v>
      </c>
      <c r="W7" s="161" t="s">
        <v>1138</v>
      </c>
      <c r="X7" s="162" t="s">
        <v>1135</v>
      </c>
      <c r="Y7" s="158" t="s">
        <v>263</v>
      </c>
      <c r="Z7" s="158"/>
      <c r="AA7" s="158"/>
      <c r="AB7" s="158"/>
      <c r="AC7" s="158"/>
      <c r="AD7" s="155">
        <v>12</v>
      </c>
      <c r="AE7" s="155">
        <v>6</v>
      </c>
      <c r="AF7" s="163" t="str">
        <f t="shared" ca="1" si="0"/>
        <v>106-ALL</v>
      </c>
      <c r="AG7" s="163">
        <f t="shared" ca="1" si="1"/>
        <v>200</v>
      </c>
      <c r="AH7" s="163">
        <f t="shared" ca="1" si="2"/>
        <v>15616</v>
      </c>
      <c r="AI7" s="164">
        <f t="shared" ca="1" si="3"/>
        <v>-1.0261999999999999E-5</v>
      </c>
      <c r="AJ7" s="164">
        <f t="shared" ca="1" si="4"/>
        <v>-1.7520000000000001E-7</v>
      </c>
      <c r="AK7" s="164">
        <f ca="1">AVERAGE(INDIRECT("K"&amp;AD7):INDIRECT("K"&amp;AD8-1))</f>
        <v>1.4689999999999998E-3</v>
      </c>
      <c r="AL7" s="164">
        <f ca="1">AVERAGE(INDIRECT("L"&amp;AD7):INDIRECT("L"&amp;AD8-1))</f>
        <v>6.4250000000000003E-5</v>
      </c>
      <c r="AM7" s="160">
        <f t="shared" ca="1" si="5"/>
        <v>1.470404387405043E-3</v>
      </c>
      <c r="AN7" s="158"/>
      <c r="AO7" s="160">
        <f ca="1">STDEV(INDIRECT("K"&amp;AD7):INDIRECT("K"&amp;AD8-1))</f>
        <v>2.8284271247462586E-7</v>
      </c>
    </row>
    <row r="8" spans="1:41" ht="14.25" customHeight="1">
      <c r="A8" s="158" t="s">
        <v>316</v>
      </c>
      <c r="B8" s="158" t="s">
        <v>259</v>
      </c>
      <c r="C8" s="155">
        <v>0</v>
      </c>
      <c r="D8" s="155">
        <v>200</v>
      </c>
      <c r="E8" s="155">
        <v>15616</v>
      </c>
      <c r="F8" s="158" t="s">
        <v>260</v>
      </c>
      <c r="G8" s="160">
        <v>6.6472000000000005E-4</v>
      </c>
      <c r="H8" s="160">
        <v>1.1871999999999999E-5</v>
      </c>
      <c r="I8" s="160">
        <v>-1.0261999999999999E-5</v>
      </c>
      <c r="J8" s="160">
        <v>-1.7520000000000001E-7</v>
      </c>
      <c r="K8" s="160">
        <v>6.7498000000000005E-4</v>
      </c>
      <c r="L8" s="160">
        <v>1.2047E-5</v>
      </c>
      <c r="M8" s="155">
        <v>1.02</v>
      </c>
      <c r="N8" s="155">
        <v>0</v>
      </c>
      <c r="O8" s="160">
        <v>0</v>
      </c>
      <c r="P8" s="160">
        <v>0</v>
      </c>
      <c r="Q8" s="155">
        <v>1</v>
      </c>
      <c r="R8" s="160">
        <v>6.7498000000000002E-6</v>
      </c>
      <c r="S8" s="160">
        <v>1.205E-7</v>
      </c>
      <c r="T8" s="155">
        <v>3</v>
      </c>
      <c r="U8" s="155">
        <v>0</v>
      </c>
      <c r="V8" s="155">
        <v>0</v>
      </c>
      <c r="W8" s="161" t="s">
        <v>1139</v>
      </c>
      <c r="X8" s="162" t="s">
        <v>1135</v>
      </c>
      <c r="Y8" s="158" t="s">
        <v>263</v>
      </c>
      <c r="Z8" s="158"/>
      <c r="AA8" s="158"/>
      <c r="AB8" s="158"/>
      <c r="AC8" s="158"/>
      <c r="AD8" s="155">
        <v>14</v>
      </c>
      <c r="AE8" s="155">
        <v>7</v>
      </c>
      <c r="AF8" s="163" t="str">
        <f t="shared" ca="1" si="0"/>
        <v>107-ALL</v>
      </c>
      <c r="AG8" s="163">
        <f t="shared" ca="1" si="1"/>
        <v>200</v>
      </c>
      <c r="AH8" s="163">
        <f t="shared" ca="1" si="2"/>
        <v>15616</v>
      </c>
      <c r="AI8" s="164">
        <f t="shared" ca="1" si="3"/>
        <v>-1.0261999999999999E-5</v>
      </c>
      <c r="AJ8" s="164">
        <f t="shared" ca="1" si="4"/>
        <v>-1.7520000000000001E-7</v>
      </c>
      <c r="AK8" s="164">
        <f ca="1">AVERAGE(INDIRECT("K"&amp;AD8):INDIRECT("K"&amp;AD9-1))</f>
        <v>1.4870999999999999E-3</v>
      </c>
      <c r="AL8" s="164">
        <f ca="1">AVERAGE(INDIRECT("L"&amp;AD8):INDIRECT("L"&amp;AD9-1))</f>
        <v>6.1849999999999999E-5</v>
      </c>
      <c r="AM8" s="160">
        <f t="shared" ca="1" si="5"/>
        <v>1.4883856464303867E-3</v>
      </c>
      <c r="AN8" s="158"/>
      <c r="AO8" s="160">
        <f ca="1">STDEV(INDIRECT("K"&amp;AD8):INDIRECT("K"&amp;AD9-1))</f>
        <v>1.4142135623723627E-7</v>
      </c>
    </row>
    <row r="9" spans="1:41" ht="14.25" customHeight="1">
      <c r="A9" s="158" t="s">
        <v>316</v>
      </c>
      <c r="B9" s="158" t="s">
        <v>259</v>
      </c>
      <c r="C9" s="155">
        <v>0</v>
      </c>
      <c r="D9" s="155">
        <v>200</v>
      </c>
      <c r="E9" s="155">
        <v>15616</v>
      </c>
      <c r="F9" s="158" t="s">
        <v>260</v>
      </c>
      <c r="G9" s="160">
        <v>6.6361000000000002E-4</v>
      </c>
      <c r="H9" s="160">
        <v>3.2076999999999998E-5</v>
      </c>
      <c r="I9" s="160">
        <v>-1.0261999999999999E-5</v>
      </c>
      <c r="J9" s="160">
        <v>-1.7520000000000001E-7</v>
      </c>
      <c r="K9" s="160">
        <v>6.7387000000000002E-4</v>
      </c>
      <c r="L9" s="160">
        <v>3.2252999999999998E-5</v>
      </c>
      <c r="M9" s="155">
        <v>2.74</v>
      </c>
      <c r="N9" s="155">
        <v>0</v>
      </c>
      <c r="O9" s="160">
        <v>0</v>
      </c>
      <c r="P9" s="160">
        <v>0</v>
      </c>
      <c r="Q9" s="155">
        <v>1</v>
      </c>
      <c r="R9" s="160">
        <v>6.7387000000000004E-6</v>
      </c>
      <c r="S9" s="160">
        <v>3.2249999999999998E-7</v>
      </c>
      <c r="T9" s="155">
        <v>4</v>
      </c>
      <c r="U9" s="155">
        <v>0</v>
      </c>
      <c r="V9" s="155">
        <v>0</v>
      </c>
      <c r="W9" s="161" t="s">
        <v>1140</v>
      </c>
      <c r="X9" s="162" t="s">
        <v>1135</v>
      </c>
      <c r="Y9" s="158" t="s">
        <v>263</v>
      </c>
      <c r="Z9" s="158"/>
      <c r="AA9" s="158"/>
      <c r="AB9" s="158"/>
      <c r="AC9" s="158"/>
      <c r="AD9" s="155">
        <v>16</v>
      </c>
      <c r="AE9" s="155">
        <v>8</v>
      </c>
      <c r="AF9" s="163" t="str">
        <f t="shared" ca="1" si="0"/>
        <v>108-ALL</v>
      </c>
      <c r="AG9" s="163">
        <f t="shared" ca="1" si="1"/>
        <v>200</v>
      </c>
      <c r="AH9" s="163">
        <f t="shared" ca="1" si="2"/>
        <v>15616</v>
      </c>
      <c r="AI9" s="164">
        <f t="shared" ca="1" si="3"/>
        <v>-1.0261999999999999E-5</v>
      </c>
      <c r="AJ9" s="164">
        <f t="shared" ca="1" si="4"/>
        <v>-1.7520000000000001E-7</v>
      </c>
      <c r="AK9" s="164">
        <f ca="1">AVERAGE(INDIRECT("K"&amp;AD9):INDIRECT("K"&amp;AD10-1))</f>
        <v>1.10705E-3</v>
      </c>
      <c r="AL9" s="164">
        <f ca="1">AVERAGE(INDIRECT("L"&amp;AD9):INDIRECT("L"&amp;AD10-1))</f>
        <v>5.2450000000000001E-5</v>
      </c>
      <c r="AM9" s="160">
        <f t="shared" ca="1" si="5"/>
        <v>1.1082917959634999E-3</v>
      </c>
      <c r="AN9" s="158"/>
      <c r="AO9" s="160">
        <f ca="1">STDEV(INDIRECT("K"&amp;AD9):INDIRECT("K"&amp;AD10-1))</f>
        <v>7.0710678118694807E-8</v>
      </c>
    </row>
    <row r="10" spans="1:41" ht="14.25" customHeight="1">
      <c r="A10" s="158" t="s">
        <v>334</v>
      </c>
      <c r="B10" s="158" t="s">
        <v>259</v>
      </c>
      <c r="C10" s="155">
        <v>0</v>
      </c>
      <c r="D10" s="155">
        <v>200</v>
      </c>
      <c r="E10" s="155">
        <v>15616</v>
      </c>
      <c r="F10" s="158" t="s">
        <v>260</v>
      </c>
      <c r="G10" s="160">
        <v>1.2273E-3</v>
      </c>
      <c r="H10" s="160">
        <v>5.5099999999999998E-5</v>
      </c>
      <c r="I10" s="160">
        <v>-1.0261999999999999E-5</v>
      </c>
      <c r="J10" s="160">
        <v>-1.7520000000000001E-7</v>
      </c>
      <c r="K10" s="160">
        <v>1.2375999999999999E-3</v>
      </c>
      <c r="L10" s="160">
        <v>5.5300000000000002E-5</v>
      </c>
      <c r="M10" s="155">
        <v>2.56</v>
      </c>
      <c r="N10" s="155">
        <v>0</v>
      </c>
      <c r="O10" s="160">
        <v>0</v>
      </c>
      <c r="P10" s="160">
        <v>0</v>
      </c>
      <c r="Q10" s="155">
        <v>1</v>
      </c>
      <c r="R10" s="160">
        <v>1.2376E-5</v>
      </c>
      <c r="S10" s="160">
        <v>5.5319999999999995E-7</v>
      </c>
      <c r="T10" s="155">
        <v>4</v>
      </c>
      <c r="U10" s="155">
        <v>0</v>
      </c>
      <c r="V10" s="155">
        <v>0</v>
      </c>
      <c r="W10" s="161" t="s">
        <v>1141</v>
      </c>
      <c r="X10" s="162" t="s">
        <v>1135</v>
      </c>
      <c r="Y10" s="158" t="s">
        <v>263</v>
      </c>
      <c r="Z10" s="158"/>
      <c r="AA10" s="158"/>
      <c r="AB10" s="158"/>
      <c r="AC10" s="158"/>
      <c r="AD10" s="155">
        <v>18</v>
      </c>
      <c r="AE10" s="155">
        <v>9</v>
      </c>
      <c r="AF10" s="163" t="str">
        <f t="shared" ca="1" si="0"/>
        <v>109-ALL</v>
      </c>
      <c r="AG10" s="163">
        <f t="shared" ca="1" si="1"/>
        <v>200</v>
      </c>
      <c r="AH10" s="163">
        <f t="shared" ca="1" si="2"/>
        <v>15616</v>
      </c>
      <c r="AI10" s="164">
        <f t="shared" ca="1" si="3"/>
        <v>-1.0261999999999999E-5</v>
      </c>
      <c r="AJ10" s="164">
        <f t="shared" ca="1" si="4"/>
        <v>-1.7520000000000001E-7</v>
      </c>
      <c r="AK10" s="164">
        <f ca="1">AVERAGE(INDIRECT("K"&amp;AD10):INDIRECT("K"&amp;AD11-1))</f>
        <v>1.66285E-3</v>
      </c>
      <c r="AL10" s="164">
        <f ca="1">AVERAGE(INDIRECT("L"&amp;AD10):INDIRECT("L"&amp;AD11-1))</f>
        <v>6.8200000000000004E-5</v>
      </c>
      <c r="AM10" s="160">
        <f t="shared" ca="1" si="5"/>
        <v>1.6642479870800505E-3</v>
      </c>
      <c r="AN10" s="158"/>
      <c r="AO10" s="160">
        <f ca="1">STDEV(INDIRECT("K"&amp;AD10):INDIRECT("K"&amp;AD11-1))</f>
        <v>7.0710678118541467E-8</v>
      </c>
    </row>
    <row r="11" spans="1:41" ht="14.25" customHeight="1">
      <c r="A11" s="158" t="s">
        <v>334</v>
      </c>
      <c r="B11" s="158" t="s">
        <v>259</v>
      </c>
      <c r="C11" s="155">
        <v>0</v>
      </c>
      <c r="D11" s="155">
        <v>200</v>
      </c>
      <c r="E11" s="155">
        <v>15616</v>
      </c>
      <c r="F11" s="158" t="s">
        <v>260</v>
      </c>
      <c r="G11" s="160">
        <v>1.2274E-3</v>
      </c>
      <c r="H11" s="160">
        <v>5.5300000000000002E-5</v>
      </c>
      <c r="I11" s="160">
        <v>-1.0261999999999999E-5</v>
      </c>
      <c r="J11" s="160">
        <v>-1.7520000000000001E-7</v>
      </c>
      <c r="K11" s="160">
        <v>1.2377E-3</v>
      </c>
      <c r="L11" s="160">
        <v>5.5500000000000001E-5</v>
      </c>
      <c r="M11" s="155">
        <v>2.57</v>
      </c>
      <c r="N11" s="155">
        <v>0</v>
      </c>
      <c r="O11" s="160">
        <v>0</v>
      </c>
      <c r="P11" s="160">
        <v>0</v>
      </c>
      <c r="Q11" s="155">
        <v>1</v>
      </c>
      <c r="R11" s="160">
        <v>1.2377E-5</v>
      </c>
      <c r="S11" s="160">
        <v>5.5450000000000005E-7</v>
      </c>
      <c r="T11" s="155">
        <v>4</v>
      </c>
      <c r="U11" s="155">
        <v>0</v>
      </c>
      <c r="V11" s="155">
        <v>0</v>
      </c>
      <c r="W11" s="161" t="s">
        <v>1142</v>
      </c>
      <c r="X11" s="162" t="s">
        <v>1135</v>
      </c>
      <c r="Y11" s="158" t="s">
        <v>263</v>
      </c>
      <c r="Z11" s="158"/>
      <c r="AA11" s="158"/>
      <c r="AB11" s="158"/>
      <c r="AC11" s="158"/>
      <c r="AD11" s="155">
        <v>20</v>
      </c>
      <c r="AE11" s="155">
        <v>10</v>
      </c>
      <c r="AF11" s="163" t="str">
        <f t="shared" ca="1" si="0"/>
        <v>110-ALL</v>
      </c>
      <c r="AG11" s="163">
        <f t="shared" ca="1" si="1"/>
        <v>200</v>
      </c>
      <c r="AH11" s="163">
        <f t="shared" ca="1" si="2"/>
        <v>15616</v>
      </c>
      <c r="AI11" s="164">
        <f t="shared" ca="1" si="3"/>
        <v>-1.0261999999999999E-5</v>
      </c>
      <c r="AJ11" s="164">
        <f t="shared" ca="1" si="4"/>
        <v>-1.7520000000000001E-7</v>
      </c>
      <c r="AK11" s="164">
        <f ca="1">AVERAGE(INDIRECT("K"&amp;AD11):INDIRECT("K"&amp;AD12-1))</f>
        <v>9.4978499999999997E-4</v>
      </c>
      <c r="AL11" s="164">
        <f ca="1">AVERAGE(INDIRECT("L"&amp;AD11):INDIRECT("L"&amp;AD12-1))</f>
        <v>4.2564999999999997E-5</v>
      </c>
      <c r="AM11" s="160">
        <f t="shared" ca="1" si="5"/>
        <v>9.507383054500328E-4</v>
      </c>
      <c r="AN11" s="158"/>
      <c r="AO11" s="160">
        <f ca="1">STDEV(INDIRECT("K"&amp;AD11):INDIRECT("K"&amp;AD12-1))</f>
        <v>1.0606601717796554E-7</v>
      </c>
    </row>
    <row r="12" spans="1:41" ht="14.25" customHeight="1">
      <c r="A12" s="158" t="s">
        <v>352</v>
      </c>
      <c r="B12" s="158" t="s">
        <v>259</v>
      </c>
      <c r="C12" s="155">
        <v>0</v>
      </c>
      <c r="D12" s="155">
        <v>200</v>
      </c>
      <c r="E12" s="155">
        <v>15616</v>
      </c>
      <c r="F12" s="158" t="s">
        <v>260</v>
      </c>
      <c r="G12" s="160">
        <v>1.4584999999999999E-3</v>
      </c>
      <c r="H12" s="160">
        <v>6.41E-5</v>
      </c>
      <c r="I12" s="160">
        <v>-1.0261999999999999E-5</v>
      </c>
      <c r="J12" s="160">
        <v>-1.7520000000000001E-7</v>
      </c>
      <c r="K12" s="160">
        <v>1.4687999999999999E-3</v>
      </c>
      <c r="L12" s="160">
        <v>6.4300000000000004E-5</v>
      </c>
      <c r="M12" s="155">
        <v>2.5099999999999998</v>
      </c>
      <c r="N12" s="155">
        <v>0</v>
      </c>
      <c r="O12" s="160">
        <v>0</v>
      </c>
      <c r="P12" s="160">
        <v>0</v>
      </c>
      <c r="Q12" s="155">
        <v>1</v>
      </c>
      <c r="R12" s="160">
        <v>1.4688000000000001E-5</v>
      </c>
      <c r="S12" s="160">
        <v>6.4300000000000003E-7</v>
      </c>
      <c r="T12" s="155">
        <v>4</v>
      </c>
      <c r="U12" s="155">
        <v>0</v>
      </c>
      <c r="V12" s="155">
        <v>0</v>
      </c>
      <c r="W12" s="161" t="s">
        <v>670</v>
      </c>
      <c r="X12" s="162" t="s">
        <v>1135</v>
      </c>
      <c r="Y12" s="158" t="s">
        <v>263</v>
      </c>
      <c r="Z12" s="158"/>
      <c r="AA12" s="158"/>
      <c r="AB12" s="158"/>
      <c r="AC12" s="158"/>
      <c r="AD12" s="155">
        <v>22</v>
      </c>
      <c r="AE12" s="155">
        <v>11</v>
      </c>
      <c r="AF12" s="163" t="str">
        <f t="shared" ca="1" si="0"/>
        <v>111-ALL</v>
      </c>
      <c r="AG12" s="163">
        <f t="shared" ca="1" si="1"/>
        <v>200</v>
      </c>
      <c r="AH12" s="163">
        <f t="shared" ca="1" si="2"/>
        <v>15616</v>
      </c>
      <c r="AI12" s="164">
        <f t="shared" ca="1" si="3"/>
        <v>-1.0261999999999999E-5</v>
      </c>
      <c r="AJ12" s="164">
        <f t="shared" ca="1" si="4"/>
        <v>-1.7520000000000001E-7</v>
      </c>
      <c r="AK12" s="164">
        <f ca="1">AVERAGE(INDIRECT("K"&amp;AD12):INDIRECT("K"&amp;AD13-1))</f>
        <v>6.6503000000000005E-4</v>
      </c>
      <c r="AL12" s="164">
        <f ca="1">AVERAGE(INDIRECT("L"&amp;AD12):INDIRECT("L"&amp;AD13-1))</f>
        <v>2.0526E-5</v>
      </c>
      <c r="AM12" s="160">
        <f t="shared" ca="1" si="5"/>
        <v>6.6534668976105994E-4</v>
      </c>
      <c r="AN12" s="158"/>
      <c r="AO12" s="160">
        <f ca="1">STDEV(INDIRECT("K"&amp;AD12):INDIRECT("K"&amp;AD13-1))</f>
        <v>7.9195959492890648E-7</v>
      </c>
    </row>
    <row r="13" spans="1:41" ht="14.25" customHeight="1">
      <c r="A13" s="158" t="s">
        <v>352</v>
      </c>
      <c r="B13" s="158" t="s">
        <v>259</v>
      </c>
      <c r="C13" s="155">
        <v>0</v>
      </c>
      <c r="D13" s="155">
        <v>200</v>
      </c>
      <c r="E13" s="155">
        <v>15616</v>
      </c>
      <c r="F13" s="158" t="s">
        <v>260</v>
      </c>
      <c r="G13" s="160">
        <v>1.4589E-3</v>
      </c>
      <c r="H13" s="160">
        <v>6.3999999999999997E-5</v>
      </c>
      <c r="I13" s="160">
        <v>-1.0261999999999999E-5</v>
      </c>
      <c r="J13" s="160">
        <v>-1.7520000000000001E-7</v>
      </c>
      <c r="K13" s="160">
        <v>1.4691999999999999E-3</v>
      </c>
      <c r="L13" s="160">
        <v>6.4200000000000002E-5</v>
      </c>
      <c r="M13" s="155">
        <v>2.5</v>
      </c>
      <c r="N13" s="155">
        <v>0</v>
      </c>
      <c r="O13" s="160">
        <v>0</v>
      </c>
      <c r="P13" s="160">
        <v>0</v>
      </c>
      <c r="Q13" s="155">
        <v>1</v>
      </c>
      <c r="R13" s="160">
        <v>1.4691999999999999E-5</v>
      </c>
      <c r="S13" s="160">
        <v>6.4150000000000002E-7</v>
      </c>
      <c r="T13" s="155">
        <v>4</v>
      </c>
      <c r="U13" s="155">
        <v>0</v>
      </c>
      <c r="V13" s="155">
        <v>0</v>
      </c>
      <c r="W13" s="161" t="s">
        <v>1143</v>
      </c>
      <c r="X13" s="162" t="s">
        <v>1135</v>
      </c>
      <c r="Y13" s="158" t="s">
        <v>263</v>
      </c>
      <c r="Z13" s="158"/>
      <c r="AA13" s="158"/>
      <c r="AB13" s="158"/>
      <c r="AC13" s="158"/>
      <c r="AD13" s="155">
        <v>24</v>
      </c>
      <c r="AE13" s="155">
        <v>12</v>
      </c>
      <c r="AF13" s="163" t="str">
        <f t="shared" ca="1" si="0"/>
        <v>112-ALL</v>
      </c>
      <c r="AG13" s="163">
        <f t="shared" ca="1" si="1"/>
        <v>200</v>
      </c>
      <c r="AH13" s="163">
        <f t="shared" ca="1" si="2"/>
        <v>15616</v>
      </c>
      <c r="AI13" s="164">
        <f t="shared" ca="1" si="3"/>
        <v>-1.0261999999999999E-5</v>
      </c>
      <c r="AJ13" s="164">
        <f t="shared" ca="1" si="4"/>
        <v>-1.7520000000000001E-7</v>
      </c>
      <c r="AK13" s="164">
        <f ca="1">AVERAGE(INDIRECT("K"&amp;AD13):INDIRECT("K"&amp;AD14-1))</f>
        <v>1.9640500000000002E-3</v>
      </c>
      <c r="AL13" s="164">
        <f ca="1">AVERAGE(INDIRECT("L"&amp;AD13):INDIRECT("L"&amp;AD14-1))</f>
        <v>7.5099999999999996E-5</v>
      </c>
      <c r="AM13" s="160">
        <f t="shared" ca="1" si="5"/>
        <v>1.9654852867676217E-3</v>
      </c>
      <c r="AN13" s="158"/>
      <c r="AO13" s="160">
        <f ca="1">STDEV(INDIRECT("K"&amp;AD13):INDIRECT("K"&amp;AD14-1))</f>
        <v>7.071067811854148E-8</v>
      </c>
    </row>
    <row r="14" spans="1:41" ht="14.25" customHeight="1">
      <c r="A14" s="158" t="s">
        <v>370</v>
      </c>
      <c r="B14" s="158" t="s">
        <v>259</v>
      </c>
      <c r="C14" s="155">
        <v>0</v>
      </c>
      <c r="D14" s="155">
        <v>200</v>
      </c>
      <c r="E14" s="155">
        <v>15616</v>
      </c>
      <c r="F14" s="158" t="s">
        <v>260</v>
      </c>
      <c r="G14" s="160">
        <v>1.4767000000000001E-3</v>
      </c>
      <c r="H14" s="160">
        <v>6.1500000000000004E-5</v>
      </c>
      <c r="I14" s="160">
        <v>-1.0261999999999999E-5</v>
      </c>
      <c r="J14" s="160">
        <v>-1.7520000000000001E-7</v>
      </c>
      <c r="K14" s="160">
        <v>1.487E-3</v>
      </c>
      <c r="L14" s="160">
        <v>6.1699999999999995E-5</v>
      </c>
      <c r="M14" s="157">
        <v>2.38</v>
      </c>
      <c r="N14" s="155">
        <v>0</v>
      </c>
      <c r="O14" s="160">
        <v>0</v>
      </c>
      <c r="P14" s="160">
        <v>0</v>
      </c>
      <c r="Q14" s="155">
        <v>1</v>
      </c>
      <c r="R14" s="160">
        <v>1.487E-5</v>
      </c>
      <c r="S14" s="160">
        <v>6.1689999999999997E-7</v>
      </c>
      <c r="T14" s="155">
        <v>4</v>
      </c>
      <c r="U14" s="155">
        <v>0</v>
      </c>
      <c r="V14" s="155">
        <v>0</v>
      </c>
      <c r="W14" s="161" t="s">
        <v>1144</v>
      </c>
      <c r="X14" s="162" t="s">
        <v>1135</v>
      </c>
      <c r="Y14" s="158" t="s">
        <v>263</v>
      </c>
      <c r="Z14" s="158"/>
      <c r="AA14" s="158"/>
      <c r="AB14" s="158"/>
      <c r="AC14" s="158"/>
      <c r="AD14" s="155">
        <v>26</v>
      </c>
      <c r="AE14" s="155">
        <v>13</v>
      </c>
      <c r="AF14" s="163" t="str">
        <f t="shared" ca="1" si="0"/>
        <v>113-ALL</v>
      </c>
      <c r="AG14" s="163">
        <f t="shared" ca="1" si="1"/>
        <v>200</v>
      </c>
      <c r="AH14" s="163">
        <f t="shared" ca="1" si="2"/>
        <v>15616</v>
      </c>
      <c r="AI14" s="164">
        <f t="shared" ca="1" si="3"/>
        <v>-1.0261999999999999E-5</v>
      </c>
      <c r="AJ14" s="164">
        <f t="shared" ca="1" si="4"/>
        <v>-1.7520000000000001E-7</v>
      </c>
      <c r="AK14" s="164">
        <f ca="1">AVERAGE(INDIRECT("K"&amp;AD14):INDIRECT("K"&amp;AD15-1))</f>
        <v>6.2777500000000001E-4</v>
      </c>
      <c r="AL14" s="164">
        <f ca="1">AVERAGE(INDIRECT("L"&amp;AD14):INDIRECT("L"&amp;AD15-1))</f>
        <v>1.2638500000000001E-5</v>
      </c>
      <c r="AM14" s="160">
        <f t="shared" ca="1" si="5"/>
        <v>6.2790220759864352E-4</v>
      </c>
      <c r="AN14" s="158"/>
      <c r="AO14" s="160">
        <f ca="1">STDEV(INDIRECT("K"&amp;AD14):INDIRECT("K"&amp;AD15-1))</f>
        <v>4.9497474683071028E-8</v>
      </c>
    </row>
    <row r="15" spans="1:41" ht="14.25" customHeight="1">
      <c r="A15" s="158" t="s">
        <v>370</v>
      </c>
      <c r="B15" s="158" t="s">
        <v>259</v>
      </c>
      <c r="C15" s="155">
        <v>0</v>
      </c>
      <c r="D15" s="155">
        <v>200</v>
      </c>
      <c r="E15" s="155">
        <v>15616</v>
      </c>
      <c r="F15" s="158" t="s">
        <v>260</v>
      </c>
      <c r="G15" s="160">
        <v>1.477E-3</v>
      </c>
      <c r="H15" s="160">
        <v>6.1799999999999998E-5</v>
      </c>
      <c r="I15" s="160">
        <v>-1.0261999999999999E-5</v>
      </c>
      <c r="J15" s="160">
        <v>-1.7520000000000001E-7</v>
      </c>
      <c r="K15" s="160">
        <v>1.4871999999999999E-3</v>
      </c>
      <c r="L15" s="160">
        <v>6.2000000000000003E-5</v>
      </c>
      <c r="M15" s="157">
        <v>2.39</v>
      </c>
      <c r="N15" s="155">
        <v>0</v>
      </c>
      <c r="O15" s="160">
        <v>0</v>
      </c>
      <c r="P15" s="160">
        <v>0</v>
      </c>
      <c r="Q15" s="155">
        <v>1</v>
      </c>
      <c r="R15" s="160">
        <v>1.4871999999999999E-5</v>
      </c>
      <c r="S15" s="160">
        <v>6.1989999999999999E-7</v>
      </c>
      <c r="T15" s="155">
        <v>4</v>
      </c>
      <c r="U15" s="155">
        <v>0</v>
      </c>
      <c r="V15" s="155">
        <v>0</v>
      </c>
      <c r="W15" s="161" t="s">
        <v>1145</v>
      </c>
      <c r="X15" s="162" t="s">
        <v>1135</v>
      </c>
      <c r="Y15" s="158" t="s">
        <v>263</v>
      </c>
      <c r="Z15" s="158"/>
      <c r="AA15" s="158"/>
      <c r="AB15" s="158"/>
      <c r="AC15" s="158"/>
      <c r="AD15" s="155">
        <v>28</v>
      </c>
      <c r="AE15" s="155">
        <v>14</v>
      </c>
      <c r="AF15" s="163" t="str">
        <f t="shared" ca="1" si="0"/>
        <v>114-ALL</v>
      </c>
      <c r="AG15" s="163">
        <f t="shared" ca="1" si="1"/>
        <v>200</v>
      </c>
      <c r="AH15" s="163">
        <f t="shared" ca="1" si="2"/>
        <v>15616</v>
      </c>
      <c r="AI15" s="164">
        <f t="shared" ca="1" si="3"/>
        <v>-1.0261999999999999E-5</v>
      </c>
      <c r="AJ15" s="164">
        <f t="shared" ca="1" si="4"/>
        <v>-1.7520000000000001E-7</v>
      </c>
      <c r="AK15" s="164">
        <f ca="1">AVERAGE(INDIRECT("K"&amp;AD15):INDIRECT("K"&amp;AD16-1))</f>
        <v>5.6299999999999992E-4</v>
      </c>
      <c r="AL15" s="164">
        <f ca="1">AVERAGE(INDIRECT("L"&amp;AD15):INDIRECT("L"&amp;AD16-1))</f>
        <v>2.3362499999999999E-5</v>
      </c>
      <c r="AM15" s="160">
        <f t="shared" ca="1" si="5"/>
        <v>5.6348452188702562E-4</v>
      </c>
      <c r="AN15" s="158"/>
      <c r="AO15" s="160">
        <f ca="1">STDEV(INDIRECT("K"&amp;AD15):INDIRECT("K"&amp;AD16-1))</f>
        <v>1.6970562748476021E-7</v>
      </c>
    </row>
    <row r="16" spans="1:41" ht="14.25" customHeight="1">
      <c r="A16" s="158" t="s">
        <v>388</v>
      </c>
      <c r="B16" s="158" t="s">
        <v>259</v>
      </c>
      <c r="C16" s="155">
        <v>0</v>
      </c>
      <c r="D16" s="155">
        <v>200</v>
      </c>
      <c r="E16" s="155">
        <v>15616</v>
      </c>
      <c r="F16" s="158" t="s">
        <v>260</v>
      </c>
      <c r="G16" s="160">
        <v>1.0968E-3</v>
      </c>
      <c r="H16" s="160">
        <v>5.2099999999999999E-5</v>
      </c>
      <c r="I16" s="160">
        <v>-1.0261999999999999E-5</v>
      </c>
      <c r="J16" s="160">
        <v>-1.7520000000000001E-7</v>
      </c>
      <c r="K16" s="160">
        <v>1.1069999999999999E-3</v>
      </c>
      <c r="L16" s="160">
        <v>5.2299999999999997E-5</v>
      </c>
      <c r="M16" s="157">
        <v>2.7</v>
      </c>
      <c r="N16" s="155">
        <v>0</v>
      </c>
      <c r="O16" s="160">
        <v>0</v>
      </c>
      <c r="P16" s="160">
        <v>0</v>
      </c>
      <c r="Q16" s="155">
        <v>1</v>
      </c>
      <c r="R16" s="160">
        <v>1.1070000000000001E-5</v>
      </c>
      <c r="S16" s="160">
        <v>5.2300000000000001E-7</v>
      </c>
      <c r="T16" s="155">
        <v>4</v>
      </c>
      <c r="U16" s="155">
        <v>0</v>
      </c>
      <c r="V16" s="155">
        <v>0</v>
      </c>
      <c r="W16" s="161" t="s">
        <v>676</v>
      </c>
      <c r="X16" s="162" t="s">
        <v>1135</v>
      </c>
      <c r="Y16" s="158" t="s">
        <v>263</v>
      </c>
      <c r="Z16" s="158"/>
      <c r="AA16" s="158"/>
      <c r="AB16" s="158"/>
      <c r="AC16" s="158"/>
      <c r="AD16" s="155">
        <v>30</v>
      </c>
      <c r="AE16" s="155">
        <v>15</v>
      </c>
      <c r="AF16" s="163" t="str">
        <f t="shared" ca="1" si="0"/>
        <v>115-ALL</v>
      </c>
      <c r="AG16" s="163">
        <f t="shared" ca="1" si="1"/>
        <v>200</v>
      </c>
      <c r="AH16" s="163">
        <f t="shared" ca="1" si="2"/>
        <v>15616</v>
      </c>
      <c r="AI16" s="164">
        <f t="shared" ca="1" si="3"/>
        <v>-1.0261999999999999E-5</v>
      </c>
      <c r="AJ16" s="164">
        <f t="shared" ca="1" si="4"/>
        <v>-1.7520000000000001E-7</v>
      </c>
      <c r="AK16" s="164">
        <f ca="1">AVERAGE(INDIRECT("K"&amp;AD16):INDIRECT("K"&amp;AD17-1))</f>
        <v>6.5652500000000003E-4</v>
      </c>
      <c r="AL16" s="164">
        <f ca="1">AVERAGE(INDIRECT("L"&amp;AD16):INDIRECT("L"&amp;AD17-1))</f>
        <v>2.59175E-5</v>
      </c>
      <c r="AM16" s="160">
        <f t="shared" ca="1" si="5"/>
        <v>6.5703637070656142E-4</v>
      </c>
      <c r="AN16" s="158"/>
      <c r="AO16" s="160">
        <f ca="1">STDEV(INDIRECT("K"&amp;AD16):INDIRECT("K"&amp;AD17-1))</f>
        <v>9.1923881554241915E-8</v>
      </c>
    </row>
    <row r="17" spans="1:41" ht="14.25" customHeight="1">
      <c r="A17" s="158" t="s">
        <v>388</v>
      </c>
      <c r="B17" s="158" t="s">
        <v>259</v>
      </c>
      <c r="C17" s="155">
        <v>0</v>
      </c>
      <c r="D17" s="155">
        <v>200</v>
      </c>
      <c r="E17" s="155">
        <v>15616</v>
      </c>
      <c r="F17" s="158" t="s">
        <v>260</v>
      </c>
      <c r="G17" s="160">
        <v>1.0969E-3</v>
      </c>
      <c r="H17" s="160">
        <v>5.24E-5</v>
      </c>
      <c r="I17" s="160">
        <v>-1.0261999999999999E-5</v>
      </c>
      <c r="J17" s="160">
        <v>-1.7520000000000001E-7</v>
      </c>
      <c r="K17" s="160">
        <v>1.1071E-3</v>
      </c>
      <c r="L17" s="160">
        <v>5.2599999999999998E-5</v>
      </c>
      <c r="M17" s="155">
        <v>2.72</v>
      </c>
      <c r="N17" s="155">
        <v>0</v>
      </c>
      <c r="O17" s="160">
        <v>0</v>
      </c>
      <c r="P17" s="160">
        <v>0</v>
      </c>
      <c r="Q17" s="155">
        <v>1</v>
      </c>
      <c r="R17" s="160">
        <v>1.1071E-5</v>
      </c>
      <c r="S17" s="160">
        <v>5.2559999999999999E-7</v>
      </c>
      <c r="T17" s="155">
        <v>4</v>
      </c>
      <c r="U17" s="155">
        <v>0</v>
      </c>
      <c r="V17" s="155">
        <v>0</v>
      </c>
      <c r="W17" s="161" t="s">
        <v>1146</v>
      </c>
      <c r="X17" s="162" t="s">
        <v>1135</v>
      </c>
      <c r="Y17" s="158" t="s">
        <v>263</v>
      </c>
      <c r="Z17" s="158"/>
      <c r="AA17" s="158"/>
      <c r="AB17" s="158"/>
      <c r="AC17" s="158"/>
      <c r="AD17" s="155">
        <v>32</v>
      </c>
      <c r="AE17" s="155">
        <v>16</v>
      </c>
      <c r="AF17" s="163" t="str">
        <f t="shared" ca="1" si="0"/>
        <v>116-ALL</v>
      </c>
      <c r="AG17" s="163">
        <f t="shared" ca="1" si="1"/>
        <v>200</v>
      </c>
      <c r="AH17" s="163">
        <f t="shared" ca="1" si="2"/>
        <v>15616</v>
      </c>
      <c r="AI17" s="164">
        <f t="shared" ca="1" si="3"/>
        <v>-1.0261999999999999E-5</v>
      </c>
      <c r="AJ17" s="164">
        <f t="shared" ca="1" si="4"/>
        <v>-1.7520000000000001E-7</v>
      </c>
      <c r="AK17" s="164">
        <f ca="1">AVERAGE(INDIRECT("K"&amp;AD17):INDIRECT("K"&amp;AD18-1))</f>
        <v>4.9967999999999996E-4</v>
      </c>
      <c r="AL17" s="164">
        <f ca="1">AVERAGE(INDIRECT("L"&amp;AD17):INDIRECT("L"&amp;AD18-1))</f>
        <v>1.2899E-5</v>
      </c>
      <c r="AM17" s="160">
        <f t="shared" ca="1" si="5"/>
        <v>4.9984646302739808E-4</v>
      </c>
      <c r="AN17" s="158"/>
      <c r="AO17" s="160">
        <f ca="1">STDEV(INDIRECT("K"&amp;AD17):INDIRECT("K"&amp;AD18-1))</f>
        <v>7.0710678118618137E-8</v>
      </c>
    </row>
    <row r="18" spans="1:41" ht="14.25" customHeight="1">
      <c r="A18" s="158" t="s">
        <v>406</v>
      </c>
      <c r="B18" s="158" t="s">
        <v>259</v>
      </c>
      <c r="C18" s="155">
        <v>0</v>
      </c>
      <c r="D18" s="155">
        <v>200</v>
      </c>
      <c r="E18" s="155">
        <v>15616</v>
      </c>
      <c r="F18" s="158" t="s">
        <v>260</v>
      </c>
      <c r="G18" s="160">
        <v>1.6525999999999999E-3</v>
      </c>
      <c r="H18" s="160">
        <v>6.7700000000000006E-5</v>
      </c>
      <c r="I18" s="160">
        <v>-1.0261999999999999E-5</v>
      </c>
      <c r="J18" s="160">
        <v>-1.7520000000000001E-7</v>
      </c>
      <c r="K18" s="160">
        <v>1.6628000000000001E-3</v>
      </c>
      <c r="L18" s="160">
        <v>6.7899999999999997E-5</v>
      </c>
      <c r="M18" s="155">
        <v>2.34</v>
      </c>
      <c r="N18" s="155">
        <v>0</v>
      </c>
      <c r="O18" s="160">
        <v>0</v>
      </c>
      <c r="P18" s="160">
        <v>0</v>
      </c>
      <c r="Q18" s="155">
        <v>1</v>
      </c>
      <c r="R18" s="160">
        <v>1.6628000000000001E-5</v>
      </c>
      <c r="S18" s="160">
        <v>6.7919999999999999E-7</v>
      </c>
      <c r="T18" s="155">
        <v>4</v>
      </c>
      <c r="U18" s="155">
        <v>0</v>
      </c>
      <c r="V18" s="155">
        <v>0</v>
      </c>
      <c r="W18" s="161" t="s">
        <v>1147</v>
      </c>
      <c r="X18" s="162" t="s">
        <v>1135</v>
      </c>
      <c r="Y18" s="158" t="s">
        <v>263</v>
      </c>
      <c r="Z18" s="158"/>
      <c r="AA18" s="158"/>
      <c r="AB18" s="158"/>
      <c r="AC18" s="158"/>
      <c r="AD18" s="155">
        <v>34</v>
      </c>
      <c r="AE18" s="155">
        <v>17</v>
      </c>
      <c r="AF18" s="163" t="str">
        <f t="shared" ca="1" si="0"/>
        <v>117-ALL</v>
      </c>
      <c r="AG18" s="163">
        <f t="shared" ca="1" si="1"/>
        <v>200</v>
      </c>
      <c r="AH18" s="163">
        <f t="shared" ca="1" si="2"/>
        <v>15616</v>
      </c>
      <c r="AI18" s="164">
        <f t="shared" ca="1" si="3"/>
        <v>-1.0261999999999999E-5</v>
      </c>
      <c r="AJ18" s="164">
        <f t="shared" ca="1" si="4"/>
        <v>-1.7520000000000001E-7</v>
      </c>
      <c r="AK18" s="164">
        <f ca="1">AVERAGE(INDIRECT("K"&amp;AD18):INDIRECT("K"&amp;AD19-1))</f>
        <v>1.4444E-3</v>
      </c>
      <c r="AL18" s="164">
        <f ca="1">AVERAGE(INDIRECT("L"&amp;AD18):INDIRECT("L"&amp;AD19-1))</f>
        <v>5.6500000000000005E-5</v>
      </c>
      <c r="AM18" s="160">
        <f t="shared" ca="1" si="5"/>
        <v>1.4455046212309387E-3</v>
      </c>
      <c r="AN18" s="158"/>
      <c r="AO18" s="160">
        <f ca="1">STDEV(INDIRECT("K"&amp;AD18):INDIRECT("K"&amp;AD19-1))</f>
        <v>1.4142135623738961E-7</v>
      </c>
    </row>
    <row r="19" spans="1:41" ht="14.25" customHeight="1">
      <c r="A19" s="158" t="s">
        <v>406</v>
      </c>
      <c r="B19" s="158" t="s">
        <v>259</v>
      </c>
      <c r="C19" s="155">
        <v>0</v>
      </c>
      <c r="D19" s="155">
        <v>200</v>
      </c>
      <c r="E19" s="155">
        <v>15616</v>
      </c>
      <c r="F19" s="158" t="s">
        <v>260</v>
      </c>
      <c r="G19" s="160">
        <v>1.6527E-3</v>
      </c>
      <c r="H19" s="160">
        <v>6.8300000000000007E-5</v>
      </c>
      <c r="I19" s="160">
        <v>-1.0261999999999999E-5</v>
      </c>
      <c r="J19" s="160">
        <v>-1.7520000000000001E-7</v>
      </c>
      <c r="K19" s="160">
        <v>1.6628999999999999E-3</v>
      </c>
      <c r="L19" s="160">
        <v>6.8499999999999998E-5</v>
      </c>
      <c r="M19" s="157">
        <v>2.36</v>
      </c>
      <c r="N19" s="155">
        <v>0</v>
      </c>
      <c r="O19" s="160">
        <v>0</v>
      </c>
      <c r="P19" s="160">
        <v>0</v>
      </c>
      <c r="Q19" s="155">
        <v>1</v>
      </c>
      <c r="R19" s="160">
        <v>1.6629E-5</v>
      </c>
      <c r="S19" s="160">
        <v>6.8520000000000002E-7</v>
      </c>
      <c r="T19" s="155">
        <v>4</v>
      </c>
      <c r="U19" s="155">
        <v>0</v>
      </c>
      <c r="V19" s="155">
        <v>0</v>
      </c>
      <c r="W19" s="161" t="s">
        <v>1148</v>
      </c>
      <c r="X19" s="162" t="s">
        <v>1135</v>
      </c>
      <c r="Y19" s="158" t="s">
        <v>263</v>
      </c>
      <c r="Z19" s="158"/>
      <c r="AA19" s="158"/>
      <c r="AB19" s="158"/>
      <c r="AC19" s="158"/>
      <c r="AD19" s="155">
        <v>36</v>
      </c>
      <c r="AE19" s="155">
        <v>18</v>
      </c>
      <c r="AF19" s="163" t="str">
        <f t="shared" ca="1" si="0"/>
        <v>118-ALL</v>
      </c>
      <c r="AG19" s="163">
        <f t="shared" ca="1" si="1"/>
        <v>200</v>
      </c>
      <c r="AH19" s="163">
        <f t="shared" ca="1" si="2"/>
        <v>15616</v>
      </c>
      <c r="AI19" s="164">
        <f t="shared" ca="1" si="3"/>
        <v>-1.0261999999999999E-5</v>
      </c>
      <c r="AJ19" s="164">
        <f t="shared" ca="1" si="4"/>
        <v>-1.7520000000000001E-7</v>
      </c>
      <c r="AK19" s="164">
        <f ca="1">AVERAGE(INDIRECT("K"&amp;AD19):INDIRECT("K"&amp;AD20-1))</f>
        <v>3.41665E-4</v>
      </c>
      <c r="AL19" s="164">
        <f ca="1">AVERAGE(INDIRECT("L"&amp;AD19):INDIRECT("L"&amp;AD20-1))</f>
        <v>1.5705500000000001E-5</v>
      </c>
      <c r="AM19" s="160">
        <f t="shared" ca="1" si="5"/>
        <v>3.4202578112658408E-4</v>
      </c>
      <c r="AN19" s="158"/>
      <c r="AO19" s="160">
        <f ca="1">STDEV(INDIRECT("K"&amp;AD19):INDIRECT("K"&amp;AD20-1))</f>
        <v>6.3639610306794653E-8</v>
      </c>
    </row>
    <row r="20" spans="1:41" ht="14.25" customHeight="1">
      <c r="A20" s="158" t="s">
        <v>424</v>
      </c>
      <c r="B20" s="158" t="s">
        <v>259</v>
      </c>
      <c r="C20" s="155">
        <v>0</v>
      </c>
      <c r="D20" s="155">
        <v>200</v>
      </c>
      <c r="E20" s="155">
        <v>15616</v>
      </c>
      <c r="F20" s="158" t="s">
        <v>260</v>
      </c>
      <c r="G20" s="160">
        <v>9.3944999999999999E-4</v>
      </c>
      <c r="H20" s="160">
        <v>4.2749E-5</v>
      </c>
      <c r="I20" s="160">
        <v>-1.0261999999999999E-5</v>
      </c>
      <c r="J20" s="160">
        <v>-1.7520000000000001E-7</v>
      </c>
      <c r="K20" s="160">
        <v>9.4970999999999999E-4</v>
      </c>
      <c r="L20" s="160">
        <v>4.2923999999999998E-5</v>
      </c>
      <c r="M20" s="155">
        <v>2.59</v>
      </c>
      <c r="N20" s="155">
        <v>0</v>
      </c>
      <c r="O20" s="160">
        <v>0</v>
      </c>
      <c r="P20" s="160">
        <v>0</v>
      </c>
      <c r="Q20" s="155">
        <v>1</v>
      </c>
      <c r="R20" s="160">
        <v>9.4970999999999992E-6</v>
      </c>
      <c r="S20" s="160">
        <v>4.2920000000000001E-7</v>
      </c>
      <c r="T20" s="155">
        <v>4</v>
      </c>
      <c r="U20" s="155">
        <v>0</v>
      </c>
      <c r="V20" s="155">
        <v>0</v>
      </c>
      <c r="W20" s="161" t="s">
        <v>1149</v>
      </c>
      <c r="X20" s="162" t="s">
        <v>1135</v>
      </c>
      <c r="Y20" s="158" t="s">
        <v>263</v>
      </c>
      <c r="Z20" s="158"/>
      <c r="AA20" s="158"/>
      <c r="AB20" s="158"/>
      <c r="AC20" s="158"/>
      <c r="AD20" s="155">
        <v>38</v>
      </c>
      <c r="AE20" s="155">
        <v>19</v>
      </c>
      <c r="AF20" s="163" t="str">
        <f t="shared" ca="1" si="0"/>
        <v>119-ALL</v>
      </c>
      <c r="AG20" s="163">
        <f t="shared" ca="1" si="1"/>
        <v>200</v>
      </c>
      <c r="AH20" s="163">
        <f t="shared" ca="1" si="2"/>
        <v>15616</v>
      </c>
      <c r="AI20" s="164">
        <f t="shared" ca="1" si="3"/>
        <v>-1.0261999999999999E-5</v>
      </c>
      <c r="AJ20" s="164">
        <f t="shared" ca="1" si="4"/>
        <v>-1.7520000000000001E-7</v>
      </c>
      <c r="AK20" s="164">
        <f ca="1">AVERAGE(INDIRECT("K"&amp;AD20):INDIRECT("K"&amp;AD21-1))</f>
        <v>2.3111499999999997E-3</v>
      </c>
      <c r="AL20" s="164">
        <f ca="1">AVERAGE(INDIRECT("L"&amp;AD20):INDIRECT("L"&amp;AD21-1))</f>
        <v>1.172E-4</v>
      </c>
      <c r="AM20" s="160">
        <f t="shared" ca="1" si="5"/>
        <v>2.3141197381509881E-3</v>
      </c>
      <c r="AN20" s="158"/>
      <c r="AO20" s="160">
        <f ca="1">STDEV(INDIRECT("K"&amp;AD20):INDIRECT("K"&amp;AD21-1))</f>
        <v>7.071067811854148E-8</v>
      </c>
    </row>
    <row r="21" spans="1:41" ht="14.25" customHeight="1">
      <c r="A21" s="158" t="s">
        <v>424</v>
      </c>
      <c r="B21" s="158" t="s">
        <v>259</v>
      </c>
      <c r="C21" s="155">
        <v>0</v>
      </c>
      <c r="D21" s="155">
        <v>200</v>
      </c>
      <c r="E21" s="155">
        <v>15616</v>
      </c>
      <c r="F21" s="158" t="s">
        <v>260</v>
      </c>
      <c r="G21" s="160">
        <v>9.3959000000000002E-4</v>
      </c>
      <c r="H21" s="160">
        <v>4.2030000000000002E-5</v>
      </c>
      <c r="I21" s="160">
        <v>-1.0261999999999999E-5</v>
      </c>
      <c r="J21" s="160">
        <v>-1.7520000000000001E-7</v>
      </c>
      <c r="K21" s="160">
        <v>9.4985999999999996E-4</v>
      </c>
      <c r="L21" s="160">
        <v>4.2206000000000002E-5</v>
      </c>
      <c r="M21" s="155">
        <v>2.54</v>
      </c>
      <c r="N21" s="155">
        <v>0</v>
      </c>
      <c r="O21" s="155">
        <v>0</v>
      </c>
      <c r="P21" s="155">
        <v>0</v>
      </c>
      <c r="Q21" s="155">
        <v>1</v>
      </c>
      <c r="R21" s="160">
        <v>9.4986000000000008E-6</v>
      </c>
      <c r="S21" s="160">
        <v>4.221E-7</v>
      </c>
      <c r="T21" s="155">
        <v>4</v>
      </c>
      <c r="U21" s="155">
        <v>0</v>
      </c>
      <c r="V21" s="155">
        <v>0</v>
      </c>
      <c r="W21" s="161" t="s">
        <v>1150</v>
      </c>
      <c r="X21" s="162" t="s">
        <v>1135</v>
      </c>
      <c r="Y21" s="158" t="s">
        <v>263</v>
      </c>
      <c r="Z21" s="158"/>
      <c r="AA21" s="158"/>
      <c r="AB21" s="158"/>
      <c r="AC21" s="158"/>
      <c r="AD21" s="155">
        <v>40</v>
      </c>
      <c r="AE21" s="155">
        <v>20</v>
      </c>
      <c r="AF21" s="163" t="str">
        <f t="shared" ca="1" si="0"/>
        <v>120-ALL</v>
      </c>
      <c r="AG21" s="163">
        <f t="shared" ca="1" si="1"/>
        <v>200</v>
      </c>
      <c r="AH21" s="163">
        <f t="shared" ca="1" si="2"/>
        <v>15616</v>
      </c>
      <c r="AI21" s="164">
        <f t="shared" ca="1" si="3"/>
        <v>-1.0261999999999999E-5</v>
      </c>
      <c r="AJ21" s="164">
        <f t="shared" ca="1" si="4"/>
        <v>-1.7520000000000001E-7</v>
      </c>
      <c r="AK21" s="164">
        <f ca="1">AVERAGE(INDIRECT("K"&amp;AD21):INDIRECT("K"&amp;AD22-1))</f>
        <v>5.6016500000000006E-4</v>
      </c>
      <c r="AL21" s="164">
        <f ca="1">AVERAGE(INDIRECT("L"&amp;AD21):INDIRECT("L"&amp;AD22-1))</f>
        <v>1.6257499999999998E-5</v>
      </c>
      <c r="AM21" s="160">
        <f t="shared" ca="1" si="5"/>
        <v>5.6040086860322587E-4</v>
      </c>
      <c r="AN21" s="158"/>
      <c r="AO21" s="160">
        <f ca="1">STDEV(INDIRECT("K"&amp;AD21):INDIRECT("K"&amp;AD22-1))</f>
        <v>2.4748737341527844E-7</v>
      </c>
    </row>
    <row r="22" spans="1:41" ht="14.25" customHeight="1">
      <c r="A22" s="158" t="s">
        <v>442</v>
      </c>
      <c r="B22" s="158" t="s">
        <v>259</v>
      </c>
      <c r="C22" s="155">
        <v>0</v>
      </c>
      <c r="D22" s="155">
        <v>200</v>
      </c>
      <c r="E22" s="155">
        <v>15616</v>
      </c>
      <c r="F22" s="158" t="s">
        <v>260</v>
      </c>
      <c r="G22" s="160">
        <v>6.5532999999999998E-4</v>
      </c>
      <c r="H22" s="160">
        <v>1.0577000000000001E-5</v>
      </c>
      <c r="I22" s="160">
        <v>-1.0261999999999999E-5</v>
      </c>
      <c r="J22" s="160">
        <v>-1.7520000000000001E-7</v>
      </c>
      <c r="K22" s="160">
        <v>6.6558999999999998E-4</v>
      </c>
      <c r="L22" s="160">
        <v>1.0753E-5</v>
      </c>
      <c r="M22" s="155">
        <v>0.93</v>
      </c>
      <c r="N22" s="155">
        <v>0</v>
      </c>
      <c r="O22" s="155">
        <v>0</v>
      </c>
      <c r="P22" s="155">
        <v>0</v>
      </c>
      <c r="Q22" s="155">
        <v>1</v>
      </c>
      <c r="R22" s="160">
        <v>6.6559000000000001E-6</v>
      </c>
      <c r="S22" s="160">
        <v>1.075E-7</v>
      </c>
      <c r="T22" s="155">
        <v>3</v>
      </c>
      <c r="U22" s="155">
        <v>0</v>
      </c>
      <c r="V22" s="155">
        <v>0</v>
      </c>
      <c r="W22" s="161" t="s">
        <v>1151</v>
      </c>
      <c r="X22" s="162" t="s">
        <v>1135</v>
      </c>
      <c r="Y22" s="158" t="s">
        <v>263</v>
      </c>
      <c r="Z22" s="158"/>
      <c r="AA22" s="158"/>
      <c r="AB22" s="158"/>
      <c r="AC22" s="158"/>
      <c r="AD22" s="155">
        <v>42</v>
      </c>
      <c r="AE22" s="155">
        <v>21</v>
      </c>
      <c r="AF22" s="163" t="str">
        <f t="shared" ca="1" si="0"/>
        <v>121-ALL</v>
      </c>
      <c r="AG22" s="163">
        <f t="shared" ca="1" si="1"/>
        <v>200</v>
      </c>
      <c r="AH22" s="163">
        <f t="shared" ca="1" si="2"/>
        <v>15616</v>
      </c>
      <c r="AI22" s="164">
        <f t="shared" ca="1" si="3"/>
        <v>-1.0261999999999999E-5</v>
      </c>
      <c r="AJ22" s="164">
        <f t="shared" ca="1" si="4"/>
        <v>-1.7520000000000001E-7</v>
      </c>
      <c r="AK22" s="164">
        <f ca="1">AVERAGE(INDIRECT("K"&amp;AD22):INDIRECT("K"&amp;AD23-1))</f>
        <v>5.9085499999999994E-4</v>
      </c>
      <c r="AL22" s="164">
        <f ca="1">AVERAGE(INDIRECT("L"&amp;AD22):INDIRECT("L"&amp;AD23-1))</f>
        <v>1.5109499999999998E-5</v>
      </c>
      <c r="AM22" s="160">
        <f t="shared" ca="1" si="5"/>
        <v>5.9104816048715519E-4</v>
      </c>
      <c r="AN22" s="158"/>
      <c r="AO22" s="160">
        <f ca="1">STDEV(INDIRECT("K"&amp;AD22):INDIRECT("K"&amp;AD23-1))</f>
        <v>1.7606958851545498E-6</v>
      </c>
    </row>
    <row r="23" spans="1:41" ht="14.25" customHeight="1">
      <c r="A23" s="158" t="s">
        <v>442</v>
      </c>
      <c r="B23" s="158" t="s">
        <v>259</v>
      </c>
      <c r="C23" s="155">
        <v>0</v>
      </c>
      <c r="D23" s="155">
        <v>200</v>
      </c>
      <c r="E23" s="155">
        <v>15616</v>
      </c>
      <c r="F23" s="158" t="s">
        <v>260</v>
      </c>
      <c r="G23" s="160">
        <v>6.5421000000000001E-4</v>
      </c>
      <c r="H23" s="160">
        <v>3.0124000000000002E-5</v>
      </c>
      <c r="I23" s="160">
        <v>-1.0261999999999999E-5</v>
      </c>
      <c r="J23" s="160">
        <v>-1.7520000000000001E-7</v>
      </c>
      <c r="K23" s="160">
        <v>6.6447000000000001E-4</v>
      </c>
      <c r="L23" s="160">
        <v>3.0298999999999999E-5</v>
      </c>
      <c r="M23" s="155">
        <v>2.61</v>
      </c>
      <c r="N23" s="155">
        <v>0</v>
      </c>
      <c r="O23" s="155">
        <v>0</v>
      </c>
      <c r="P23" s="155">
        <v>0</v>
      </c>
      <c r="Q23" s="155">
        <v>1</v>
      </c>
      <c r="R23" s="160">
        <v>6.6447000000000001E-6</v>
      </c>
      <c r="S23" s="160">
        <v>3.03E-7</v>
      </c>
      <c r="T23" s="155">
        <v>4</v>
      </c>
      <c r="U23" s="155">
        <v>0</v>
      </c>
      <c r="V23" s="155">
        <v>0</v>
      </c>
      <c r="W23" s="161" t="s">
        <v>1152</v>
      </c>
      <c r="X23" s="162" t="s">
        <v>1135</v>
      </c>
      <c r="Y23" s="158" t="s">
        <v>263</v>
      </c>
      <c r="Z23" s="158"/>
      <c r="AA23" s="158"/>
      <c r="AB23" s="158"/>
      <c r="AC23" s="158"/>
      <c r="AD23" s="155">
        <v>44</v>
      </c>
      <c r="AE23" s="155">
        <v>22</v>
      </c>
      <c r="AF23" s="163" t="str">
        <f t="shared" ca="1" si="0"/>
        <v>122-ALL</v>
      </c>
      <c r="AG23" s="163">
        <f t="shared" ca="1" si="1"/>
        <v>200</v>
      </c>
      <c r="AH23" s="163">
        <f t="shared" ca="1" si="2"/>
        <v>15616</v>
      </c>
      <c r="AI23" s="164">
        <f t="shared" ca="1" si="3"/>
        <v>-1.0261999999999999E-5</v>
      </c>
      <c r="AJ23" s="164">
        <f t="shared" ca="1" si="4"/>
        <v>-1.7520000000000001E-7</v>
      </c>
      <c r="AK23" s="164">
        <f ca="1">AVERAGE(INDIRECT("K"&amp;AD23):INDIRECT("K"&amp;AD24-1))</f>
        <v>4.8868499999999999E-4</v>
      </c>
      <c r="AL23" s="164">
        <f ca="1">AVERAGE(INDIRECT("L"&amp;AD23):INDIRECT("L"&amp;AD24-1))</f>
        <v>1.3927999999999999E-5</v>
      </c>
      <c r="AM23" s="160">
        <f t="shared" ca="1" si="5"/>
        <v>4.8888344051419865E-4</v>
      </c>
      <c r="AN23" s="158"/>
      <c r="AO23" s="160">
        <f ca="1">STDEV(INDIRECT("K"&amp;AD23):INDIRECT("K"&amp;AD24-1))</f>
        <v>5.7275649276107528E-7</v>
      </c>
    </row>
    <row r="24" spans="1:41" ht="14.25" customHeight="1">
      <c r="A24" s="158" t="s">
        <v>460</v>
      </c>
      <c r="B24" s="158" t="s">
        <v>259</v>
      </c>
      <c r="C24" s="155">
        <v>0</v>
      </c>
      <c r="D24" s="155">
        <v>200</v>
      </c>
      <c r="E24" s="155">
        <v>15616</v>
      </c>
      <c r="F24" s="158" t="s">
        <v>260</v>
      </c>
      <c r="G24" s="160">
        <v>1.9537000000000001E-3</v>
      </c>
      <c r="H24" s="160">
        <v>7.4999999999999993E-5</v>
      </c>
      <c r="I24" s="160">
        <v>-1.0261999999999999E-5</v>
      </c>
      <c r="J24" s="160">
        <v>-1.7520000000000001E-7</v>
      </c>
      <c r="K24" s="160">
        <v>1.964E-3</v>
      </c>
      <c r="L24" s="160">
        <v>7.5199999999999998E-5</v>
      </c>
      <c r="M24" s="155">
        <v>2.19</v>
      </c>
      <c r="N24" s="155">
        <v>0</v>
      </c>
      <c r="O24" s="155">
        <v>0</v>
      </c>
      <c r="P24" s="155">
        <v>0</v>
      </c>
      <c r="Q24" s="155">
        <v>1</v>
      </c>
      <c r="R24" s="160">
        <v>1.9640000000000002E-5</v>
      </c>
      <c r="S24" s="160">
        <v>7.5209999999999997E-7</v>
      </c>
      <c r="T24" s="155">
        <v>4</v>
      </c>
      <c r="U24" s="155">
        <v>0</v>
      </c>
      <c r="V24" s="155">
        <v>0</v>
      </c>
      <c r="W24" s="161" t="s">
        <v>705</v>
      </c>
      <c r="X24" s="162" t="s">
        <v>1135</v>
      </c>
      <c r="Y24" s="158" t="s">
        <v>263</v>
      </c>
      <c r="Z24" s="158"/>
      <c r="AA24" s="158"/>
      <c r="AB24" s="158"/>
      <c r="AC24" s="158"/>
      <c r="AD24" s="155">
        <v>46</v>
      </c>
      <c r="AE24" s="155">
        <v>23</v>
      </c>
      <c r="AF24" s="163" t="str">
        <f t="shared" ca="1" si="0"/>
        <v>123-ALL</v>
      </c>
      <c r="AG24" s="163">
        <f t="shared" ca="1" si="1"/>
        <v>200</v>
      </c>
      <c r="AH24" s="163">
        <f t="shared" ca="1" si="2"/>
        <v>15616</v>
      </c>
      <c r="AI24" s="164">
        <f t="shared" ca="1" si="3"/>
        <v>-1.0261999999999999E-5</v>
      </c>
      <c r="AJ24" s="164">
        <f t="shared" ca="1" si="4"/>
        <v>-1.7520000000000001E-7</v>
      </c>
      <c r="AK24" s="164">
        <f ca="1">AVERAGE(INDIRECT("K"&amp;AD24):INDIRECT("K"&amp;AD25-1))</f>
        <v>1.3647500000000001E-3</v>
      </c>
      <c r="AL24" s="164">
        <f ca="1">AVERAGE(INDIRECT("L"&amp;AD24):INDIRECT("L"&amp;AD25-1))</f>
        <v>5.2349999999999999E-5</v>
      </c>
      <c r="AM24" s="160">
        <f t="shared" ca="1" si="5"/>
        <v>1.3657536692244323E-3</v>
      </c>
      <c r="AN24" s="158"/>
      <c r="AO24" s="160">
        <f ca="1">STDEV(INDIRECT("K"&amp;AD24):INDIRECT("K"&amp;AD25-1))</f>
        <v>1.4849242404916709E-6</v>
      </c>
    </row>
    <row r="25" spans="1:41" ht="14.25" customHeight="1">
      <c r="A25" s="158" t="s">
        <v>460</v>
      </c>
      <c r="B25" s="158" t="s">
        <v>259</v>
      </c>
      <c r="C25" s="155">
        <v>0</v>
      </c>
      <c r="D25" s="155">
        <v>200</v>
      </c>
      <c r="E25" s="155">
        <v>15616</v>
      </c>
      <c r="F25" s="158" t="s">
        <v>260</v>
      </c>
      <c r="G25" s="160">
        <v>1.9537999999999999E-3</v>
      </c>
      <c r="H25" s="160">
        <v>7.4800000000000002E-5</v>
      </c>
      <c r="I25" s="160">
        <v>-1.0261999999999999E-5</v>
      </c>
      <c r="J25" s="160">
        <v>-1.7520000000000001E-7</v>
      </c>
      <c r="K25" s="160">
        <v>1.9640999999999999E-3</v>
      </c>
      <c r="L25" s="160">
        <v>7.4999999999999993E-5</v>
      </c>
      <c r="M25" s="155">
        <v>2.19</v>
      </c>
      <c r="N25" s="155">
        <v>0</v>
      </c>
      <c r="O25" s="155">
        <v>0</v>
      </c>
      <c r="P25" s="155">
        <v>0</v>
      </c>
      <c r="Q25" s="155">
        <v>1</v>
      </c>
      <c r="R25" s="160">
        <v>1.9641E-5</v>
      </c>
      <c r="S25" s="160">
        <v>7.5010000000000003E-7</v>
      </c>
      <c r="T25" s="155">
        <v>4</v>
      </c>
      <c r="U25" s="155">
        <v>0</v>
      </c>
      <c r="V25" s="155">
        <v>0</v>
      </c>
      <c r="W25" s="161" t="s">
        <v>706</v>
      </c>
      <c r="X25" s="162" t="s">
        <v>1135</v>
      </c>
      <c r="Y25" s="158" t="s">
        <v>263</v>
      </c>
      <c r="Z25" s="158"/>
      <c r="AA25" s="158"/>
      <c r="AB25" s="158"/>
      <c r="AC25" s="158"/>
      <c r="AD25" s="155">
        <v>48</v>
      </c>
      <c r="AE25" s="155">
        <v>24</v>
      </c>
      <c r="AF25" s="163" t="str">
        <f t="shared" ca="1" si="0"/>
        <v>124-ALL</v>
      </c>
      <c r="AG25" s="163">
        <f t="shared" ca="1" si="1"/>
        <v>200</v>
      </c>
      <c r="AH25" s="163">
        <f t="shared" ca="1" si="2"/>
        <v>15616</v>
      </c>
      <c r="AI25" s="164">
        <f t="shared" ca="1" si="3"/>
        <v>-1.0261999999999999E-5</v>
      </c>
      <c r="AJ25" s="164">
        <f t="shared" ca="1" si="4"/>
        <v>-1.7520000000000001E-7</v>
      </c>
      <c r="AK25" s="164">
        <f ca="1">AVERAGE(INDIRECT("K"&amp;AD25):INDIRECT("K"&amp;AD26-1))</f>
        <v>6.2476999999999997E-4</v>
      </c>
      <c r="AL25" s="164">
        <f ca="1">AVERAGE(INDIRECT("L"&amp;AD25):INDIRECT("L"&amp;AD26-1))</f>
        <v>1.2016E-5</v>
      </c>
      <c r="AM25" s="160">
        <f t="shared" ca="1" si="5"/>
        <v>6.2488553924378823E-4</v>
      </c>
      <c r="AN25" s="158"/>
      <c r="AO25" s="160">
        <f ca="1">STDEV(INDIRECT("K"&amp;AD25):INDIRECT("K"&amp;AD26-1))</f>
        <v>1.1455129855222272E-6</v>
      </c>
    </row>
    <row r="26" spans="1:41" ht="14.25" customHeight="1">
      <c r="A26" s="158" t="s">
        <v>478</v>
      </c>
      <c r="B26" s="158" t="s">
        <v>259</v>
      </c>
      <c r="C26" s="155">
        <v>0</v>
      </c>
      <c r="D26" s="155">
        <v>200</v>
      </c>
      <c r="E26" s="155">
        <v>15616</v>
      </c>
      <c r="F26" s="158" t="s">
        <v>260</v>
      </c>
      <c r="G26" s="160">
        <v>6.1755000000000002E-4</v>
      </c>
      <c r="H26" s="160">
        <v>1.2653000000000001E-5</v>
      </c>
      <c r="I26" s="160">
        <v>-1.0261999999999999E-5</v>
      </c>
      <c r="J26" s="160">
        <v>-1.7520000000000001E-7</v>
      </c>
      <c r="K26" s="160">
        <v>6.2781000000000002E-4</v>
      </c>
      <c r="L26" s="160">
        <v>1.2828E-5</v>
      </c>
      <c r="M26" s="155">
        <v>1.17</v>
      </c>
      <c r="N26" s="155">
        <v>0</v>
      </c>
      <c r="O26" s="155">
        <v>0</v>
      </c>
      <c r="P26" s="155">
        <v>0</v>
      </c>
      <c r="Q26" s="155">
        <v>1</v>
      </c>
      <c r="R26" s="160">
        <v>6.2781000000000001E-6</v>
      </c>
      <c r="S26" s="160">
        <v>1.283E-7</v>
      </c>
      <c r="T26" s="155">
        <v>3</v>
      </c>
      <c r="U26" s="155">
        <v>0</v>
      </c>
      <c r="V26" s="155">
        <v>0</v>
      </c>
      <c r="W26" s="161" t="s">
        <v>1153</v>
      </c>
      <c r="X26" s="162" t="s">
        <v>1135</v>
      </c>
      <c r="Y26" s="158" t="s">
        <v>263</v>
      </c>
      <c r="Z26" s="158"/>
      <c r="AA26" s="158"/>
      <c r="AB26" s="158"/>
      <c r="AC26" s="158"/>
      <c r="AD26" s="155">
        <v>50</v>
      </c>
      <c r="AE26" s="155">
        <v>25</v>
      </c>
      <c r="AF26" s="163" t="str">
        <f t="shared" ca="1" si="0"/>
        <v>125-ALL</v>
      </c>
      <c r="AG26" s="163">
        <f t="shared" ca="1" si="1"/>
        <v>200</v>
      </c>
      <c r="AH26" s="163">
        <f t="shared" ca="1" si="2"/>
        <v>15616</v>
      </c>
      <c r="AI26" s="164">
        <f t="shared" ca="1" si="3"/>
        <v>-1.0261999999999999E-5</v>
      </c>
      <c r="AJ26" s="164">
        <f t="shared" ca="1" si="4"/>
        <v>-1.7520000000000001E-7</v>
      </c>
      <c r="AK26" s="164">
        <f ca="1">AVERAGE(INDIRECT("K"&amp;AD26):INDIRECT("K"&amp;AD27-1))</f>
        <v>8.5172999999999998E-4</v>
      </c>
      <c r="AL26" s="164">
        <f ca="1">AVERAGE(INDIRECT("L"&amp;AD26):INDIRECT("L"&amp;AD27-1))</f>
        <v>3.9097999999999997E-5</v>
      </c>
      <c r="AM26" s="160">
        <f t="shared" ca="1" si="5"/>
        <v>8.5262690932435387E-4</v>
      </c>
      <c r="AN26" s="158"/>
      <c r="AO26" s="160">
        <f ca="1">STDEV(INDIRECT("K"&amp;AD26):INDIRECT("K"&amp;AD27-1))</f>
        <v>1.7253405460952026E-6</v>
      </c>
    </row>
    <row r="27" spans="1:41" ht="14.25" customHeight="1">
      <c r="A27" s="158" t="s">
        <v>478</v>
      </c>
      <c r="B27" s="158" t="s">
        <v>259</v>
      </c>
      <c r="C27" s="155">
        <v>0</v>
      </c>
      <c r="D27" s="155">
        <v>200</v>
      </c>
      <c r="E27" s="155">
        <v>15616</v>
      </c>
      <c r="F27" s="158" t="s">
        <v>260</v>
      </c>
      <c r="G27" s="160">
        <v>6.1748E-4</v>
      </c>
      <c r="H27" s="160">
        <v>1.2274E-5</v>
      </c>
      <c r="I27" s="160">
        <v>-1.0261999999999999E-5</v>
      </c>
      <c r="J27" s="160">
        <v>-1.7520000000000001E-7</v>
      </c>
      <c r="K27" s="160">
        <v>6.2774E-4</v>
      </c>
      <c r="L27" s="160">
        <v>1.2449000000000001E-5</v>
      </c>
      <c r="M27" s="155">
        <v>1.1399999999999999</v>
      </c>
      <c r="N27" s="155">
        <v>0</v>
      </c>
      <c r="O27" s="155">
        <v>0</v>
      </c>
      <c r="P27" s="155">
        <v>0</v>
      </c>
      <c r="Q27" s="155">
        <v>1</v>
      </c>
      <c r="R27" s="160">
        <v>6.2774000000000002E-6</v>
      </c>
      <c r="S27" s="160">
        <v>1.2450000000000001E-7</v>
      </c>
      <c r="T27" s="155">
        <v>3</v>
      </c>
      <c r="U27" s="155">
        <v>0</v>
      </c>
      <c r="V27" s="155">
        <v>0</v>
      </c>
      <c r="W27" s="161" t="s">
        <v>1154</v>
      </c>
      <c r="X27" s="162" t="s">
        <v>1135</v>
      </c>
      <c r="Y27" s="158" t="s">
        <v>263</v>
      </c>
      <c r="Z27" s="158"/>
      <c r="AA27" s="158"/>
      <c r="AB27" s="158"/>
      <c r="AC27" s="158"/>
      <c r="AD27" s="155">
        <v>52</v>
      </c>
      <c r="AE27" s="155">
        <v>26</v>
      </c>
      <c r="AF27" s="163" t="str">
        <f t="shared" ca="1" si="0"/>
        <v>126-ALL</v>
      </c>
      <c r="AG27" s="163">
        <f t="shared" ca="1" si="1"/>
        <v>200</v>
      </c>
      <c r="AH27" s="163">
        <f t="shared" ca="1" si="2"/>
        <v>15616</v>
      </c>
      <c r="AI27" s="164">
        <f t="shared" ca="1" si="3"/>
        <v>-1.0261999999999999E-5</v>
      </c>
      <c r="AJ27" s="164">
        <f t="shared" ca="1" si="4"/>
        <v>-1.7520000000000001E-7</v>
      </c>
      <c r="AK27" s="164">
        <f ca="1">AVERAGE(INDIRECT("K"&amp;AD27):INDIRECT("K"&amp;AD28-1))</f>
        <v>5.1380999999999996E-4</v>
      </c>
      <c r="AL27" s="164">
        <f ca="1">AVERAGE(INDIRECT("L"&amp;AD27):INDIRECT("L"&amp;AD28-1))</f>
        <v>1.3647499999999999E-5</v>
      </c>
      <c r="AM27" s="160">
        <f t="shared" ca="1" si="5"/>
        <v>5.1399121622480086E-4</v>
      </c>
      <c r="AN27" s="158"/>
      <c r="AO27" s="160">
        <f ca="1">STDEV(INDIRECT("K"&amp;AD27):INDIRECT("K"&amp;AD28-1))</f>
        <v>4.2426406871170881E-8</v>
      </c>
    </row>
    <row r="28" spans="1:41" ht="14.25" customHeight="1">
      <c r="A28" s="158" t="s">
        <v>496</v>
      </c>
      <c r="B28" s="158" t="s">
        <v>259</v>
      </c>
      <c r="C28" s="155">
        <v>0</v>
      </c>
      <c r="D28" s="155">
        <v>200</v>
      </c>
      <c r="E28" s="155">
        <v>15616</v>
      </c>
      <c r="F28" s="158" t="s">
        <v>260</v>
      </c>
      <c r="G28" s="160">
        <v>5.5285000000000002E-4</v>
      </c>
      <c r="H28" s="160">
        <v>2.3447000000000001E-5</v>
      </c>
      <c r="I28" s="160">
        <v>-1.0261999999999999E-5</v>
      </c>
      <c r="J28" s="160">
        <v>-1.7520000000000001E-7</v>
      </c>
      <c r="K28" s="160">
        <v>5.6311999999999996E-4</v>
      </c>
      <c r="L28" s="160">
        <v>2.3621999999999998E-5</v>
      </c>
      <c r="M28" s="155">
        <v>2.4</v>
      </c>
      <c r="N28" s="155">
        <v>0</v>
      </c>
      <c r="O28" s="155">
        <v>0</v>
      </c>
      <c r="P28" s="155">
        <v>0</v>
      </c>
      <c r="Q28" s="155">
        <v>1</v>
      </c>
      <c r="R28" s="160">
        <v>5.6312000000000004E-6</v>
      </c>
      <c r="S28" s="160">
        <v>2.3620000000000001E-7</v>
      </c>
      <c r="T28" s="155">
        <v>3</v>
      </c>
      <c r="U28" s="155">
        <v>0</v>
      </c>
      <c r="V28" s="155">
        <v>0</v>
      </c>
      <c r="W28" s="161" t="s">
        <v>1155</v>
      </c>
      <c r="X28" s="162" t="s">
        <v>1135</v>
      </c>
      <c r="Y28" s="158" t="s">
        <v>263</v>
      </c>
      <c r="Z28" s="158"/>
      <c r="AA28" s="158"/>
      <c r="AB28" s="158"/>
      <c r="AC28" s="158"/>
      <c r="AD28" s="155">
        <v>54</v>
      </c>
      <c r="AE28" s="155">
        <v>27</v>
      </c>
      <c r="AF28" s="163" t="str">
        <f t="shared" ca="1" si="0"/>
        <v>127-ALL</v>
      </c>
      <c r="AG28" s="163">
        <f t="shared" ca="1" si="1"/>
        <v>200</v>
      </c>
      <c r="AH28" s="163">
        <f t="shared" ca="1" si="2"/>
        <v>15616</v>
      </c>
      <c r="AI28" s="164">
        <f t="shared" ca="1" si="3"/>
        <v>-1.0261999999999999E-5</v>
      </c>
      <c r="AJ28" s="164">
        <f t="shared" ca="1" si="4"/>
        <v>-1.7520000000000001E-7</v>
      </c>
      <c r="AK28" s="164">
        <f ca="1">AVERAGE(INDIRECT("K"&amp;AD28):INDIRECT("K"&amp;AD29-1))</f>
        <v>5.5514499999999994E-4</v>
      </c>
      <c r="AL28" s="164">
        <f ca="1">AVERAGE(INDIRECT("L"&amp;AD28):INDIRECT("L"&amp;AD29-1))</f>
        <v>1.5159500000000001E-5</v>
      </c>
      <c r="AM28" s="160">
        <f t="shared" ca="1" si="5"/>
        <v>5.5535194378452475E-4</v>
      </c>
      <c r="AN28" s="158"/>
      <c r="AO28" s="160">
        <f ca="1">STDEV(INDIRECT("K"&amp;AD28):INDIRECT("K"&amp;AD29-1))</f>
        <v>6.8589357775094104E-7</v>
      </c>
    </row>
    <row r="29" spans="1:41" ht="14.25" customHeight="1">
      <c r="A29" s="158" t="s">
        <v>496</v>
      </c>
      <c r="B29" s="158" t="s">
        <v>259</v>
      </c>
      <c r="C29" s="155">
        <v>0</v>
      </c>
      <c r="D29" s="155">
        <v>200</v>
      </c>
      <c r="E29" s="155">
        <v>15616</v>
      </c>
      <c r="F29" s="158" t="s">
        <v>260</v>
      </c>
      <c r="G29" s="160">
        <v>5.5261999999999998E-4</v>
      </c>
      <c r="H29" s="160">
        <v>2.2928000000000001E-5</v>
      </c>
      <c r="I29" s="160">
        <v>-1.0261999999999999E-5</v>
      </c>
      <c r="J29" s="160">
        <v>-1.7520000000000001E-7</v>
      </c>
      <c r="K29" s="160">
        <v>5.6287999999999998E-4</v>
      </c>
      <c r="L29" s="160">
        <v>2.3102999999999999E-5</v>
      </c>
      <c r="M29" s="155">
        <v>2.35</v>
      </c>
      <c r="N29" s="155">
        <v>0</v>
      </c>
      <c r="O29" s="155">
        <v>0</v>
      </c>
      <c r="P29" s="155">
        <v>0</v>
      </c>
      <c r="Q29" s="155">
        <v>1</v>
      </c>
      <c r="R29" s="160">
        <v>5.6288000000000002E-6</v>
      </c>
      <c r="S29" s="160">
        <v>2.3099999999999999E-7</v>
      </c>
      <c r="T29" s="155">
        <v>3</v>
      </c>
      <c r="U29" s="155">
        <v>0</v>
      </c>
      <c r="V29" s="155">
        <v>0</v>
      </c>
      <c r="W29" s="161" t="s">
        <v>1156</v>
      </c>
      <c r="X29" s="162" t="s">
        <v>1135</v>
      </c>
      <c r="Y29" s="158" t="s">
        <v>263</v>
      </c>
      <c r="Z29" s="158"/>
      <c r="AA29" s="158"/>
      <c r="AB29" s="158"/>
      <c r="AC29" s="158"/>
      <c r="AD29" s="155">
        <v>56</v>
      </c>
      <c r="AE29" s="155">
        <v>28</v>
      </c>
      <c r="AF29" s="163" t="str">
        <f t="shared" ca="1" si="0"/>
        <v>128-ALL</v>
      </c>
      <c r="AG29" s="163">
        <f t="shared" ca="1" si="1"/>
        <v>200</v>
      </c>
      <c r="AH29" s="163">
        <f t="shared" ca="1" si="2"/>
        <v>15616</v>
      </c>
      <c r="AI29" s="164">
        <f t="shared" ca="1" si="3"/>
        <v>-1.0261999999999999E-5</v>
      </c>
      <c r="AJ29" s="164">
        <f t="shared" ca="1" si="4"/>
        <v>-1.7520000000000001E-7</v>
      </c>
      <c r="AK29" s="164">
        <f ca="1">AVERAGE(INDIRECT("K"&amp;AD29):INDIRECT("K"&amp;AD30-1))</f>
        <v>5.5561E-4</v>
      </c>
      <c r="AL29" s="164">
        <f ca="1">AVERAGE(INDIRECT("L"&amp;AD29):INDIRECT("L"&amp;AD30-1))</f>
        <v>1.2935499999999998E-5</v>
      </c>
      <c r="AM29" s="160">
        <f t="shared" ca="1" si="5"/>
        <v>5.5576055928812545E-4</v>
      </c>
      <c r="AN29" s="158"/>
      <c r="AO29" s="160">
        <f ca="1">STDEV(INDIRECT("K"&amp;AD29):INDIRECT("K"&amp;AD30-1))</f>
        <v>7.9195959492898314E-7</v>
      </c>
    </row>
    <row r="30" spans="1:41" ht="14.25" customHeight="1">
      <c r="A30" s="158" t="s">
        <v>514</v>
      </c>
      <c r="B30" s="158" t="s">
        <v>259</v>
      </c>
      <c r="C30" s="155">
        <v>0</v>
      </c>
      <c r="D30" s="155">
        <v>200</v>
      </c>
      <c r="E30" s="155">
        <v>15616</v>
      </c>
      <c r="F30" s="158" t="s">
        <v>260</v>
      </c>
      <c r="G30" s="160">
        <v>6.4619999999999999E-4</v>
      </c>
      <c r="H30" s="160">
        <v>2.6083000000000001E-5</v>
      </c>
      <c r="I30" s="160">
        <v>-1.0261999999999999E-5</v>
      </c>
      <c r="J30" s="160">
        <v>-1.7520000000000001E-7</v>
      </c>
      <c r="K30" s="160">
        <v>6.5645999999999999E-4</v>
      </c>
      <c r="L30" s="160">
        <v>2.6258000000000002E-5</v>
      </c>
      <c r="M30" s="155">
        <v>2.29</v>
      </c>
      <c r="N30" s="155">
        <v>0</v>
      </c>
      <c r="O30" s="155">
        <v>0</v>
      </c>
      <c r="P30" s="155">
        <v>0</v>
      </c>
      <c r="Q30" s="155">
        <v>1</v>
      </c>
      <c r="R30" s="160">
        <v>6.5645999999999998E-6</v>
      </c>
      <c r="S30" s="160">
        <v>2.6259999999999998E-7</v>
      </c>
      <c r="T30" s="155">
        <v>3</v>
      </c>
      <c r="U30" s="155">
        <v>0</v>
      </c>
      <c r="V30" s="155">
        <v>0</v>
      </c>
      <c r="W30" s="161" t="s">
        <v>1157</v>
      </c>
      <c r="X30" s="162" t="s">
        <v>1135</v>
      </c>
      <c r="Y30" s="158" t="s">
        <v>263</v>
      </c>
      <c r="Z30" s="158"/>
      <c r="AA30" s="158"/>
      <c r="AB30" s="158"/>
      <c r="AC30" s="158"/>
      <c r="AD30" s="155">
        <v>58</v>
      </c>
      <c r="AE30" s="155">
        <v>29</v>
      </c>
      <c r="AF30" s="163" t="str">
        <f t="shared" ca="1" si="0"/>
        <v>129-ALL</v>
      </c>
      <c r="AG30" s="163">
        <f t="shared" ca="1" si="1"/>
        <v>200</v>
      </c>
      <c r="AH30" s="163">
        <f t="shared" ca="1" si="2"/>
        <v>15616</v>
      </c>
      <c r="AI30" s="164">
        <f t="shared" ca="1" si="3"/>
        <v>-1.0261999999999999E-5</v>
      </c>
      <c r="AJ30" s="164">
        <f t="shared" ca="1" si="4"/>
        <v>-1.7520000000000001E-7</v>
      </c>
      <c r="AK30" s="164">
        <f ca="1">AVERAGE(INDIRECT("K"&amp;AD30):INDIRECT("K"&amp;AD31-1))</f>
        <v>3.5657500000000003E-4</v>
      </c>
      <c r="AL30" s="164">
        <f ca="1">AVERAGE(INDIRECT("L"&amp;AD30):INDIRECT("L"&amp;AD31-1))</f>
        <v>1.5460499999999999E-5</v>
      </c>
      <c r="AM30" s="160">
        <f t="shared" ca="1" si="5"/>
        <v>3.5691001342810492E-4</v>
      </c>
      <c r="AN30" s="158"/>
      <c r="AO30" s="160">
        <f ca="1">STDEV(INDIRECT("K"&amp;AD30):INDIRECT("K"&amp;AD31-1))</f>
        <v>1.6263455967289839E-7</v>
      </c>
    </row>
    <row r="31" spans="1:41" ht="14.25" customHeight="1">
      <c r="A31" s="158" t="s">
        <v>514</v>
      </c>
      <c r="B31" s="158" t="s">
        <v>259</v>
      </c>
      <c r="C31" s="155">
        <v>0</v>
      </c>
      <c r="D31" s="155">
        <v>200</v>
      </c>
      <c r="E31" s="155">
        <v>15616</v>
      </c>
      <c r="F31" s="158" t="s">
        <v>260</v>
      </c>
      <c r="G31" s="160">
        <v>6.4632000000000003E-4</v>
      </c>
      <c r="H31" s="160">
        <v>2.5401999999999998E-5</v>
      </c>
      <c r="I31" s="160">
        <v>-1.0261999999999999E-5</v>
      </c>
      <c r="J31" s="160">
        <v>-1.7520000000000001E-7</v>
      </c>
      <c r="K31" s="160">
        <v>6.5658999999999997E-4</v>
      </c>
      <c r="L31" s="160">
        <v>2.5576999999999999E-5</v>
      </c>
      <c r="M31" s="155">
        <v>2.23</v>
      </c>
      <c r="N31" s="155">
        <v>0</v>
      </c>
      <c r="O31" s="155">
        <v>0</v>
      </c>
      <c r="P31" s="155">
        <v>0</v>
      </c>
      <c r="Q31" s="155">
        <v>1</v>
      </c>
      <c r="R31" s="160">
        <v>6.5659000000000001E-6</v>
      </c>
      <c r="S31" s="160">
        <v>2.558E-7</v>
      </c>
      <c r="T31" s="155">
        <v>3</v>
      </c>
      <c r="U31" s="155">
        <v>0</v>
      </c>
      <c r="V31" s="155">
        <v>0</v>
      </c>
      <c r="W31" s="161" t="s">
        <v>1158</v>
      </c>
      <c r="X31" s="162" t="s">
        <v>1135</v>
      </c>
      <c r="Y31" s="158" t="s">
        <v>263</v>
      </c>
      <c r="Z31" s="158"/>
      <c r="AA31" s="158"/>
      <c r="AB31" s="158"/>
      <c r="AC31" s="158"/>
      <c r="AD31" s="155">
        <v>60</v>
      </c>
      <c r="AE31" s="155">
        <v>30</v>
      </c>
      <c r="AF31" s="163" t="str">
        <f t="shared" ca="1" si="0"/>
        <v>130-ALL</v>
      </c>
      <c r="AG31" s="163">
        <f t="shared" ca="1" si="1"/>
        <v>200</v>
      </c>
      <c r="AH31" s="163">
        <f t="shared" ca="1" si="2"/>
        <v>15616</v>
      </c>
      <c r="AI31" s="164">
        <f t="shared" ca="1" si="3"/>
        <v>-1.0261999999999999E-5</v>
      </c>
      <c r="AJ31" s="164">
        <f t="shared" ca="1" si="4"/>
        <v>-1.7520000000000001E-7</v>
      </c>
      <c r="AK31" s="164">
        <f ca="1">AVERAGE(INDIRECT("K"&amp;AD31):INDIRECT("K"&amp;AD32-1))</f>
        <v>9.8420000000000018E-4</v>
      </c>
      <c r="AL31" s="164">
        <f ca="1">AVERAGE(INDIRECT("L"&amp;AD31):INDIRECT("L"&amp;AD32-1))</f>
        <v>4.7871000000000003E-5</v>
      </c>
      <c r="AM31" s="160">
        <f t="shared" ca="1" si="5"/>
        <v>9.8536352309236625E-4</v>
      </c>
      <c r="AN31" s="158"/>
      <c r="AO31" s="160">
        <f ca="1">STDEV(INDIRECT("K"&amp;AD31):INDIRECT("K"&amp;AD32-1))</f>
        <v>3.3941125496952041E-7</v>
      </c>
    </row>
    <row r="32" spans="1:41" ht="14.25" customHeight="1">
      <c r="A32" s="158" t="s">
        <v>532</v>
      </c>
      <c r="B32" s="158" t="s">
        <v>259</v>
      </c>
      <c r="C32" s="155">
        <v>0</v>
      </c>
      <c r="D32" s="155">
        <v>200</v>
      </c>
      <c r="E32" s="155">
        <v>15616</v>
      </c>
      <c r="F32" s="158" t="s">
        <v>260</v>
      </c>
      <c r="G32" s="160">
        <v>4.8946999999999999E-4</v>
      </c>
      <c r="H32" s="160">
        <v>1.3018E-5</v>
      </c>
      <c r="I32" s="160">
        <v>-1.0261999999999999E-5</v>
      </c>
      <c r="J32" s="160">
        <v>-1.7520000000000001E-7</v>
      </c>
      <c r="K32" s="160">
        <v>4.9972999999999999E-4</v>
      </c>
      <c r="L32" s="160">
        <v>1.3193000000000001E-5</v>
      </c>
      <c r="M32" s="155">
        <v>1.51</v>
      </c>
      <c r="N32" s="155">
        <v>0</v>
      </c>
      <c r="O32" s="155">
        <v>0</v>
      </c>
      <c r="P32" s="155">
        <v>0</v>
      </c>
      <c r="Q32" s="155">
        <v>1</v>
      </c>
      <c r="R32" s="160">
        <v>4.9973000000000004E-6</v>
      </c>
      <c r="S32" s="160">
        <v>1.3190000000000001E-7</v>
      </c>
      <c r="T32" s="155">
        <v>3</v>
      </c>
      <c r="U32" s="155">
        <v>0</v>
      </c>
      <c r="V32" s="155">
        <v>0</v>
      </c>
      <c r="W32" s="161" t="s">
        <v>1159</v>
      </c>
      <c r="X32" s="162" t="s">
        <v>1135</v>
      </c>
      <c r="Y32" s="158" t="s">
        <v>263</v>
      </c>
      <c r="Z32" s="158"/>
      <c r="AA32" s="158"/>
      <c r="AB32" s="158"/>
      <c r="AC32" s="158"/>
      <c r="AD32" s="155">
        <v>62</v>
      </c>
      <c r="AE32" s="155">
        <v>31</v>
      </c>
      <c r="AF32" s="163" t="str">
        <f t="shared" ca="1" si="0"/>
        <v>131-ALL</v>
      </c>
      <c r="AG32" s="163">
        <f t="shared" ca="1" si="1"/>
        <v>200</v>
      </c>
      <c r="AH32" s="163">
        <f t="shared" ca="1" si="2"/>
        <v>15616</v>
      </c>
      <c r="AI32" s="164">
        <f t="shared" ca="1" si="3"/>
        <v>-1.0261999999999999E-5</v>
      </c>
      <c r="AJ32" s="164">
        <f t="shared" ca="1" si="4"/>
        <v>-1.7520000000000001E-7</v>
      </c>
      <c r="AK32" s="164">
        <f ca="1">AVERAGE(INDIRECT("K"&amp;AD32):INDIRECT("K"&amp;AD33-1))</f>
        <v>6.5795999999999997E-4</v>
      </c>
      <c r="AL32" s="164">
        <f ca="1">AVERAGE(INDIRECT("L"&amp;AD32):INDIRECT("L"&amp;AD33-1))</f>
        <v>1.0549500000000001E-5</v>
      </c>
      <c r="AM32" s="160">
        <f t="shared" ca="1" si="5"/>
        <v>6.5804456805770384E-4</v>
      </c>
      <c r="AN32" s="158"/>
      <c r="AO32" s="160">
        <f ca="1">STDEV(INDIRECT("K"&amp;AD32):INDIRECT("K"&amp;AD33-1))</f>
        <v>1.6970562748476021E-7</v>
      </c>
    </row>
    <row r="33" spans="1:41" ht="14.25" customHeight="1">
      <c r="A33" s="158" t="s">
        <v>532</v>
      </c>
      <c r="B33" s="158" t="s">
        <v>259</v>
      </c>
      <c r="C33" s="155">
        <v>0</v>
      </c>
      <c r="D33" s="155">
        <v>200</v>
      </c>
      <c r="E33" s="155">
        <v>15616</v>
      </c>
      <c r="F33" s="158" t="s">
        <v>260</v>
      </c>
      <c r="G33" s="160">
        <v>4.8935999999999999E-4</v>
      </c>
      <c r="H33" s="160">
        <v>1.2429000000000001E-5</v>
      </c>
      <c r="I33" s="160">
        <v>-1.0261999999999999E-5</v>
      </c>
      <c r="J33" s="160">
        <v>-1.7520000000000001E-7</v>
      </c>
      <c r="K33" s="160">
        <v>4.9963000000000004E-4</v>
      </c>
      <c r="L33" s="160">
        <v>1.2605E-5</v>
      </c>
      <c r="M33" s="155">
        <v>1.45</v>
      </c>
      <c r="N33" s="155">
        <v>0</v>
      </c>
      <c r="O33" s="155">
        <v>0</v>
      </c>
      <c r="P33" s="155">
        <v>0</v>
      </c>
      <c r="Q33" s="155">
        <v>1</v>
      </c>
      <c r="R33" s="160">
        <v>4.9962999999999999E-6</v>
      </c>
      <c r="S33" s="160">
        <v>1.2599999999999999E-7</v>
      </c>
      <c r="T33" s="155">
        <v>3</v>
      </c>
      <c r="U33" s="155">
        <v>0</v>
      </c>
      <c r="V33" s="155">
        <v>0</v>
      </c>
      <c r="W33" s="161" t="s">
        <v>1160</v>
      </c>
      <c r="X33" s="162" t="s">
        <v>1135</v>
      </c>
      <c r="Y33" s="158" t="s">
        <v>263</v>
      </c>
      <c r="Z33" s="158"/>
      <c r="AA33" s="158"/>
      <c r="AB33" s="158"/>
      <c r="AC33" s="158"/>
      <c r="AD33" s="155">
        <v>64</v>
      </c>
      <c r="AE33" s="155">
        <v>32</v>
      </c>
      <c r="AF33" s="163" t="str">
        <f t="shared" ca="1" si="0"/>
        <v>132-ALL</v>
      </c>
      <c r="AG33" s="163">
        <f t="shared" ca="1" si="1"/>
        <v>200</v>
      </c>
      <c r="AH33" s="163">
        <f t="shared" ca="1" si="2"/>
        <v>15616</v>
      </c>
      <c r="AI33" s="164">
        <f t="shared" ca="1" si="3"/>
        <v>-1.0261999999999999E-5</v>
      </c>
      <c r="AJ33" s="164">
        <f t="shared" ca="1" si="4"/>
        <v>-1.7520000000000001E-7</v>
      </c>
      <c r="AK33" s="164">
        <f ca="1">AVERAGE(INDIRECT("K"&amp;AD33):INDIRECT("K"&amp;AD34-1))</f>
        <v>3.3325E-4</v>
      </c>
      <c r="AL33" s="164">
        <f ca="1">AVERAGE(INDIRECT("L"&amp;AD33):INDIRECT("L"&amp;AD34-1))</f>
        <v>1.4370500000000001E-5</v>
      </c>
      <c r="AM33" s="160">
        <f t="shared" ca="1" si="5"/>
        <v>3.3355970045892836E-4</v>
      </c>
      <c r="AN33" s="158"/>
      <c r="AO33" s="160">
        <f ca="1">STDEV(INDIRECT("K"&amp;AD33):INDIRECT("K"&amp;AD34-1))</f>
        <v>1.9798989873220746E-7</v>
      </c>
    </row>
    <row r="34" spans="1:41" ht="14.25" customHeight="1">
      <c r="A34" s="158" t="s">
        <v>551</v>
      </c>
      <c r="B34" s="158" t="s">
        <v>259</v>
      </c>
      <c r="C34" s="155">
        <v>0</v>
      </c>
      <c r="D34" s="155">
        <v>200</v>
      </c>
      <c r="E34" s="155">
        <v>15616</v>
      </c>
      <c r="F34" s="158" t="s">
        <v>260</v>
      </c>
      <c r="G34" s="160">
        <v>1.4339999999999999E-3</v>
      </c>
      <c r="H34" s="160">
        <v>5.6199999999999997E-5</v>
      </c>
      <c r="I34" s="160">
        <v>-1.0261999999999999E-5</v>
      </c>
      <c r="J34" s="160">
        <v>-1.7520000000000001E-7</v>
      </c>
      <c r="K34" s="160">
        <v>1.4442999999999999E-3</v>
      </c>
      <c r="L34" s="160">
        <v>5.6400000000000002E-5</v>
      </c>
      <c r="M34" s="155">
        <v>2.2400000000000002</v>
      </c>
      <c r="N34" s="155">
        <v>0</v>
      </c>
      <c r="O34" s="155">
        <v>0</v>
      </c>
      <c r="P34" s="155">
        <v>0</v>
      </c>
      <c r="Q34" s="155">
        <v>1</v>
      </c>
      <c r="R34" s="160">
        <v>1.4443E-5</v>
      </c>
      <c r="S34" s="160">
        <v>5.6420000000000004E-7</v>
      </c>
      <c r="T34" s="155">
        <v>4</v>
      </c>
      <c r="U34" s="155">
        <v>0</v>
      </c>
      <c r="V34" s="155">
        <v>0</v>
      </c>
      <c r="W34" s="161" t="s">
        <v>1161</v>
      </c>
      <c r="X34" s="162" t="s">
        <v>1135</v>
      </c>
      <c r="Y34" s="158" t="s">
        <v>263</v>
      </c>
      <c r="Z34" s="158"/>
      <c r="AA34" s="158"/>
      <c r="AB34" s="158"/>
      <c r="AC34" s="158"/>
      <c r="AD34" s="155">
        <v>66</v>
      </c>
      <c r="AE34" s="155">
        <v>33</v>
      </c>
      <c r="AF34" s="163" t="str">
        <f t="shared" ref="AF34:AF51" ca="1" si="6">INDIRECT("A"&amp;AD34)</f>
        <v>133-ALL</v>
      </c>
      <c r="AG34" s="163">
        <f t="shared" ref="AG34:AG51" ca="1" si="7">INDIRECT("D"&amp;AD34)</f>
        <v>200</v>
      </c>
      <c r="AH34" s="163">
        <f t="shared" ref="AH34:AH51" ca="1" si="8">INDIRECT("E"&amp;AD34)</f>
        <v>15616</v>
      </c>
      <c r="AI34" s="164">
        <f t="shared" ref="AI34:AI51" ca="1" si="9">INDIRECT("I"&amp;AD34)</f>
        <v>-1.0261999999999999E-5</v>
      </c>
      <c r="AJ34" s="164">
        <f t="shared" ref="AJ34:AJ51" ca="1" si="10">INDIRECT("J"&amp;AD34)</f>
        <v>-1.7520000000000001E-7</v>
      </c>
      <c r="AK34" s="164">
        <f ca="1">AVERAGE(INDIRECT("K"&amp;AD34):INDIRECT("K"&amp;AD35-1))</f>
        <v>4.1209500000000002E-4</v>
      </c>
      <c r="AL34" s="164">
        <f ca="1">AVERAGE(INDIRECT("L"&amp;AD34):INDIRECT("L"&amp;AD35-1))</f>
        <v>1.3868499999999999E-5</v>
      </c>
      <c r="AM34" s="160">
        <f t="shared" ref="AM34:AM65" ca="1" si="11">(ABS(AK34)/AK34*SQRT((AK34)^2+(AL34)^2))</f>
        <v>4.1232829677000099E-4</v>
      </c>
      <c r="AN34" s="158"/>
      <c r="AO34" s="160">
        <f ca="1">STDEV(INDIRECT("K"&amp;AD34):INDIRECT("K"&amp;AD35-1))</f>
        <v>1.2020815280172752E-7</v>
      </c>
    </row>
    <row r="35" spans="1:41" ht="14.25" customHeight="1">
      <c r="A35" s="158" t="s">
        <v>551</v>
      </c>
      <c r="B35" s="158" t="s">
        <v>259</v>
      </c>
      <c r="C35" s="155">
        <v>0</v>
      </c>
      <c r="D35" s="155">
        <v>200</v>
      </c>
      <c r="E35" s="155">
        <v>15616</v>
      </c>
      <c r="F35" s="158" t="s">
        <v>260</v>
      </c>
      <c r="G35" s="160">
        <v>1.4342000000000001E-3</v>
      </c>
      <c r="H35" s="160">
        <v>5.6400000000000002E-5</v>
      </c>
      <c r="I35" s="160">
        <v>-1.0261999999999999E-5</v>
      </c>
      <c r="J35" s="160">
        <v>-1.7520000000000001E-7</v>
      </c>
      <c r="K35" s="160">
        <v>1.4445E-3</v>
      </c>
      <c r="L35" s="160">
        <v>5.66E-5</v>
      </c>
      <c r="M35" s="155">
        <v>2.2400000000000002</v>
      </c>
      <c r="N35" s="155">
        <v>0</v>
      </c>
      <c r="O35" s="155">
        <v>0</v>
      </c>
      <c r="P35" s="155">
        <v>0</v>
      </c>
      <c r="Q35" s="155">
        <v>1</v>
      </c>
      <c r="R35" s="160">
        <v>1.4445E-5</v>
      </c>
      <c r="S35" s="160">
        <v>5.6580000000000005E-7</v>
      </c>
      <c r="T35" s="155">
        <v>4</v>
      </c>
      <c r="U35" s="155">
        <v>0</v>
      </c>
      <c r="V35" s="155">
        <v>0</v>
      </c>
      <c r="W35" s="161" t="s">
        <v>1162</v>
      </c>
      <c r="X35" s="162" t="s">
        <v>1135</v>
      </c>
      <c r="Y35" s="158" t="s">
        <v>263</v>
      </c>
      <c r="Z35" s="158"/>
      <c r="AA35" s="158"/>
      <c r="AB35" s="158"/>
      <c r="AC35" s="158"/>
      <c r="AD35" s="155">
        <v>68</v>
      </c>
      <c r="AE35" s="155">
        <v>34</v>
      </c>
      <c r="AF35" s="163" t="str">
        <f t="shared" ca="1" si="6"/>
        <v>134-ALL</v>
      </c>
      <c r="AG35" s="163">
        <f t="shared" ca="1" si="7"/>
        <v>200</v>
      </c>
      <c r="AH35" s="163">
        <f t="shared" ca="1" si="8"/>
        <v>15616</v>
      </c>
      <c r="AI35" s="164">
        <f t="shared" ca="1" si="9"/>
        <v>-1.0261999999999999E-5</v>
      </c>
      <c r="AJ35" s="164">
        <f t="shared" ca="1" si="10"/>
        <v>-1.7520000000000001E-7</v>
      </c>
      <c r="AK35" s="164">
        <f ca="1">AVERAGE(INDIRECT("K"&amp;AD35):INDIRECT("K"&amp;AD36-1))</f>
        <v>3.7485999999999997E-4</v>
      </c>
      <c r="AL35" s="164">
        <f ca="1">AVERAGE(INDIRECT("L"&amp;AD35):INDIRECT("L"&amp;AD36-1))</f>
        <v>1.4006000000000001E-5</v>
      </c>
      <c r="AM35" s="160">
        <f t="shared" ca="1" si="11"/>
        <v>3.7512156381098647E-4</v>
      </c>
      <c r="AN35" s="158"/>
      <c r="AO35" s="160">
        <f ca="1">STDEV(INDIRECT("K"&amp;AD35):INDIRECT("K"&amp;AD36-1))</f>
        <v>1.414213562376196E-8</v>
      </c>
    </row>
    <row r="36" spans="1:41" ht="14.25" customHeight="1">
      <c r="A36" s="158" t="s">
        <v>569</v>
      </c>
      <c r="B36" s="158" t="s">
        <v>259</v>
      </c>
      <c r="C36" s="155">
        <v>0</v>
      </c>
      <c r="D36" s="155">
        <v>200</v>
      </c>
      <c r="E36" s="155">
        <v>15616</v>
      </c>
      <c r="F36" s="158" t="s">
        <v>260</v>
      </c>
      <c r="G36" s="160">
        <v>3.3136E-4</v>
      </c>
      <c r="H36" s="160">
        <v>1.5668E-5</v>
      </c>
      <c r="I36" s="160">
        <v>-1.0261999999999999E-5</v>
      </c>
      <c r="J36" s="160">
        <v>-1.7520000000000001E-7</v>
      </c>
      <c r="K36" s="160">
        <v>3.4162E-4</v>
      </c>
      <c r="L36" s="160">
        <v>1.5843000000000001E-5</v>
      </c>
      <c r="M36" s="155">
        <v>2.66</v>
      </c>
      <c r="N36" s="155">
        <v>0</v>
      </c>
      <c r="O36" s="155">
        <v>0</v>
      </c>
      <c r="P36" s="155">
        <v>0</v>
      </c>
      <c r="Q36" s="155">
        <v>1</v>
      </c>
      <c r="R36" s="160">
        <v>3.4162E-6</v>
      </c>
      <c r="S36" s="160">
        <v>1.5839999999999999E-7</v>
      </c>
      <c r="T36" s="155">
        <v>3</v>
      </c>
      <c r="U36" s="155">
        <v>0</v>
      </c>
      <c r="V36" s="155">
        <v>0</v>
      </c>
      <c r="W36" s="161" t="s">
        <v>1163</v>
      </c>
      <c r="X36" s="162" t="s">
        <v>1135</v>
      </c>
      <c r="Y36" s="158" t="s">
        <v>263</v>
      </c>
      <c r="Z36" s="158"/>
      <c r="AA36" s="158"/>
      <c r="AB36" s="158"/>
      <c r="AC36" s="158"/>
      <c r="AD36" s="155">
        <v>70</v>
      </c>
      <c r="AE36" s="155">
        <v>35</v>
      </c>
      <c r="AF36" s="163" t="str">
        <f t="shared" ca="1" si="6"/>
        <v>135-ALL</v>
      </c>
      <c r="AG36" s="163">
        <f t="shared" ca="1" si="7"/>
        <v>200</v>
      </c>
      <c r="AH36" s="163">
        <f t="shared" ca="1" si="8"/>
        <v>15616</v>
      </c>
      <c r="AI36" s="164">
        <f t="shared" ca="1" si="9"/>
        <v>-1.0261999999999999E-5</v>
      </c>
      <c r="AJ36" s="164">
        <f t="shared" ca="1" si="10"/>
        <v>-1.7520000000000001E-7</v>
      </c>
      <c r="AK36" s="164">
        <f ca="1">AVERAGE(INDIRECT("K"&amp;AD36):INDIRECT("K"&amp;AD37-1))</f>
        <v>4.5333500000000002E-4</v>
      </c>
      <c r="AL36" s="164">
        <f ca="1">AVERAGE(INDIRECT("L"&amp;AD36):INDIRECT("L"&amp;AD37-1))</f>
        <v>1.41685E-5</v>
      </c>
      <c r="AM36" s="160">
        <f t="shared" ca="1" si="11"/>
        <v>4.5355635660549397E-4</v>
      </c>
      <c r="AN36" s="158"/>
      <c r="AO36" s="160">
        <f ca="1">STDEV(INDIRECT("K"&amp;AD36):INDIRECT("K"&amp;AD37-1))</f>
        <v>6.3639610306794653E-8</v>
      </c>
    </row>
    <row r="37" spans="1:41" ht="14.25" customHeight="1">
      <c r="A37" s="158" t="s">
        <v>569</v>
      </c>
      <c r="B37" s="158" t="s">
        <v>259</v>
      </c>
      <c r="C37" s="155">
        <v>0</v>
      </c>
      <c r="D37" s="155">
        <v>200</v>
      </c>
      <c r="E37" s="155">
        <v>15616</v>
      </c>
      <c r="F37" s="158" t="s">
        <v>260</v>
      </c>
      <c r="G37" s="160">
        <v>3.3144000000000001E-4</v>
      </c>
      <c r="H37" s="160">
        <v>1.5393E-5</v>
      </c>
      <c r="I37" s="160">
        <v>-1.0261999999999999E-5</v>
      </c>
      <c r="J37" s="160">
        <v>-1.7520000000000001E-7</v>
      </c>
      <c r="K37" s="160">
        <v>3.4171000000000001E-4</v>
      </c>
      <c r="L37" s="160">
        <v>1.5568000000000001E-5</v>
      </c>
      <c r="M37" s="155">
        <v>2.61</v>
      </c>
      <c r="N37" s="155">
        <v>0</v>
      </c>
      <c r="O37" s="155">
        <v>0</v>
      </c>
      <c r="P37" s="155">
        <v>0</v>
      </c>
      <c r="Q37" s="155">
        <v>1</v>
      </c>
      <c r="R37" s="160">
        <v>3.4170999999999999E-6</v>
      </c>
      <c r="S37" s="160">
        <v>1.557E-7</v>
      </c>
      <c r="T37" s="155">
        <v>3</v>
      </c>
      <c r="U37" s="155">
        <v>0</v>
      </c>
      <c r="V37" s="155">
        <v>0</v>
      </c>
      <c r="W37" s="161" t="s">
        <v>1164</v>
      </c>
      <c r="X37" s="162" t="s">
        <v>1135</v>
      </c>
      <c r="Y37" s="158" t="s">
        <v>263</v>
      </c>
      <c r="Z37" s="158"/>
      <c r="AA37" s="158"/>
      <c r="AB37" s="158"/>
      <c r="AC37" s="158"/>
      <c r="AD37" s="155">
        <v>72</v>
      </c>
      <c r="AE37" s="155">
        <v>36</v>
      </c>
      <c r="AF37" s="163" t="str">
        <f t="shared" ca="1" si="6"/>
        <v>136-ALL</v>
      </c>
      <c r="AG37" s="163">
        <f t="shared" ca="1" si="7"/>
        <v>200</v>
      </c>
      <c r="AH37" s="163">
        <f t="shared" ca="1" si="8"/>
        <v>15616</v>
      </c>
      <c r="AI37" s="164">
        <f t="shared" ca="1" si="9"/>
        <v>-1.0261999999999999E-5</v>
      </c>
      <c r="AJ37" s="164">
        <f t="shared" ca="1" si="10"/>
        <v>-1.7520000000000001E-7</v>
      </c>
      <c r="AK37" s="164">
        <f ca="1">AVERAGE(INDIRECT("K"&amp;AD37):INDIRECT("K"&amp;AD38-1))</f>
        <v>1.3579E-3</v>
      </c>
      <c r="AL37" s="164">
        <f ca="1">AVERAGE(INDIRECT("L"&amp;AD37):INDIRECT("L"&amp;AD38-1))</f>
        <v>6.1149999999999996E-5</v>
      </c>
      <c r="AM37" s="160">
        <f t="shared" ca="1" si="11"/>
        <v>1.3592761796264951E-3</v>
      </c>
      <c r="AN37" s="158"/>
      <c r="AO37" s="160">
        <f ca="1">STDEV(INDIRECT("K"&amp;AD37):INDIRECT("K"&amp;AD38-1))</f>
        <v>0</v>
      </c>
    </row>
    <row r="38" spans="1:41" ht="14.25" customHeight="1">
      <c r="A38" s="158" t="s">
        <v>587</v>
      </c>
      <c r="B38" s="158" t="s">
        <v>259</v>
      </c>
      <c r="C38" s="155">
        <v>0</v>
      </c>
      <c r="D38" s="155">
        <v>200</v>
      </c>
      <c r="E38" s="155">
        <v>15616</v>
      </c>
      <c r="F38" s="158" t="s">
        <v>260</v>
      </c>
      <c r="G38" s="160">
        <v>2.3008999999999998E-3</v>
      </c>
      <c r="H38" s="160">
        <v>1.167E-4</v>
      </c>
      <c r="I38" s="160">
        <v>-1.0261999999999999E-5</v>
      </c>
      <c r="J38" s="160">
        <v>-1.7520000000000001E-7</v>
      </c>
      <c r="K38" s="160">
        <v>2.3111999999999998E-3</v>
      </c>
      <c r="L38" s="160">
        <v>1.1680000000000001E-4</v>
      </c>
      <c r="M38" s="155">
        <v>2.89</v>
      </c>
      <c r="N38" s="155">
        <v>0</v>
      </c>
      <c r="O38" s="155">
        <v>0</v>
      </c>
      <c r="P38" s="155">
        <v>0</v>
      </c>
      <c r="Q38" s="155">
        <v>1</v>
      </c>
      <c r="R38" s="160">
        <v>2.3112000000000002E-5</v>
      </c>
      <c r="S38" s="160">
        <v>1.1683000000000001E-6</v>
      </c>
      <c r="T38" s="155">
        <v>4</v>
      </c>
      <c r="U38" s="155">
        <v>0</v>
      </c>
      <c r="V38" s="155">
        <v>0</v>
      </c>
      <c r="W38" s="161" t="s">
        <v>1165</v>
      </c>
      <c r="X38" s="162" t="s">
        <v>1135</v>
      </c>
      <c r="Y38" s="158" t="s">
        <v>263</v>
      </c>
      <c r="Z38" s="158"/>
      <c r="AA38" s="158"/>
      <c r="AB38" s="158"/>
      <c r="AC38" s="158"/>
      <c r="AD38" s="155">
        <v>74</v>
      </c>
      <c r="AE38" s="155">
        <v>37</v>
      </c>
      <c r="AF38" s="163" t="str">
        <f t="shared" ca="1" si="6"/>
        <v>137-ALL</v>
      </c>
      <c r="AG38" s="163">
        <f t="shared" ca="1" si="7"/>
        <v>200</v>
      </c>
      <c r="AH38" s="163">
        <f t="shared" ca="1" si="8"/>
        <v>15616</v>
      </c>
      <c r="AI38" s="164">
        <f t="shared" ca="1" si="9"/>
        <v>-1.0261999999999999E-5</v>
      </c>
      <c r="AJ38" s="164">
        <f t="shared" ca="1" si="10"/>
        <v>-1.7520000000000001E-7</v>
      </c>
      <c r="AK38" s="164">
        <f ca="1">AVERAGE(INDIRECT("K"&amp;AD38):INDIRECT("K"&amp;AD39-1))</f>
        <v>8.24215E-4</v>
      </c>
      <c r="AL38" s="164">
        <f ca="1">AVERAGE(INDIRECT("L"&amp;AD38):INDIRECT("L"&amp;AD39-1))</f>
        <v>4.0568999999999997E-5</v>
      </c>
      <c r="AM38" s="160">
        <f t="shared" ca="1" si="11"/>
        <v>8.2521282708523133E-4</v>
      </c>
      <c r="AN38" s="158"/>
      <c r="AO38" s="160">
        <f ca="1">STDEV(INDIRECT("K"&amp;AD38):INDIRECT("K"&amp;AD39-1))</f>
        <v>2.4748737341535515E-7</v>
      </c>
    </row>
    <row r="39" spans="1:41" ht="14.25" customHeight="1">
      <c r="A39" s="158" t="s">
        <v>587</v>
      </c>
      <c r="B39" s="158" t="s">
        <v>259</v>
      </c>
      <c r="C39" s="155">
        <v>0</v>
      </c>
      <c r="D39" s="155">
        <v>200</v>
      </c>
      <c r="E39" s="155">
        <v>15616</v>
      </c>
      <c r="F39" s="158" t="s">
        <v>260</v>
      </c>
      <c r="G39" s="160">
        <v>2.3008E-3</v>
      </c>
      <c r="H39" s="160">
        <v>1.1739999999999999E-4</v>
      </c>
      <c r="I39" s="160">
        <v>-1.0261999999999999E-5</v>
      </c>
      <c r="J39" s="160">
        <v>-1.7520000000000001E-7</v>
      </c>
      <c r="K39" s="160">
        <v>2.3111E-3</v>
      </c>
      <c r="L39" s="160">
        <v>1.176E-4</v>
      </c>
      <c r="M39" s="155">
        <v>2.91</v>
      </c>
      <c r="N39" s="155">
        <v>0</v>
      </c>
      <c r="O39" s="155">
        <v>0</v>
      </c>
      <c r="P39" s="155">
        <v>0</v>
      </c>
      <c r="Q39" s="155">
        <v>1</v>
      </c>
      <c r="R39" s="160">
        <v>2.3110999999999999E-5</v>
      </c>
      <c r="S39" s="160">
        <v>1.1762000000000001E-6</v>
      </c>
      <c r="T39" s="155">
        <v>4</v>
      </c>
      <c r="U39" s="155">
        <v>0</v>
      </c>
      <c r="V39" s="155">
        <v>0</v>
      </c>
      <c r="W39" s="161" t="s">
        <v>1166</v>
      </c>
      <c r="X39" s="162" t="s">
        <v>1135</v>
      </c>
      <c r="Y39" s="158" t="s">
        <v>263</v>
      </c>
      <c r="Z39" s="158"/>
      <c r="AA39" s="158"/>
      <c r="AB39" s="158"/>
      <c r="AC39" s="158"/>
      <c r="AD39" s="155">
        <v>76</v>
      </c>
      <c r="AE39" s="155">
        <v>38</v>
      </c>
      <c r="AF39" s="163" t="str">
        <f t="shared" ca="1" si="6"/>
        <v>138-ALL</v>
      </c>
      <c r="AG39" s="163">
        <f t="shared" ca="1" si="7"/>
        <v>200</v>
      </c>
      <c r="AH39" s="163">
        <f t="shared" ca="1" si="8"/>
        <v>15616</v>
      </c>
      <c r="AI39" s="164">
        <f t="shared" ca="1" si="9"/>
        <v>-1.0261999999999999E-5</v>
      </c>
      <c r="AJ39" s="164">
        <f t="shared" ca="1" si="10"/>
        <v>-1.7520000000000001E-7</v>
      </c>
      <c r="AK39" s="164">
        <f ca="1">AVERAGE(INDIRECT("K"&amp;AD39):INDIRECT("K"&amp;AD40-1))</f>
        <v>6.5259499999999995E-4</v>
      </c>
      <c r="AL39" s="164">
        <f ca="1">AVERAGE(INDIRECT("L"&amp;AD39):INDIRECT("L"&amp;AD40-1))</f>
        <v>1.21975E-5</v>
      </c>
      <c r="AM39" s="160">
        <f t="shared" ca="1" si="11"/>
        <v>6.527089803513125E-4</v>
      </c>
      <c r="AN39" s="158"/>
      <c r="AO39" s="160">
        <f ca="1">STDEV(INDIRECT("K"&amp;AD39):INDIRECT("K"&amp;AD40-1))</f>
        <v>9.1923881554241915E-8</v>
      </c>
    </row>
    <row r="40" spans="1:41" ht="14.25" customHeight="1">
      <c r="A40" s="158" t="s">
        <v>605</v>
      </c>
      <c r="B40" s="158" t="s">
        <v>259</v>
      </c>
      <c r="C40" s="155">
        <v>0</v>
      </c>
      <c r="D40" s="155">
        <v>200</v>
      </c>
      <c r="E40" s="155">
        <v>15616</v>
      </c>
      <c r="F40" s="158" t="s">
        <v>260</v>
      </c>
      <c r="G40" s="160">
        <v>5.5007999999999999E-4</v>
      </c>
      <c r="H40" s="160">
        <v>1.6192999999999999E-5</v>
      </c>
      <c r="I40" s="160">
        <v>-1.0261999999999999E-5</v>
      </c>
      <c r="J40" s="160">
        <v>-1.7520000000000001E-7</v>
      </c>
      <c r="K40" s="160">
        <v>5.6033999999999999E-4</v>
      </c>
      <c r="L40" s="160">
        <v>1.6368999999999999E-5</v>
      </c>
      <c r="M40" s="155">
        <v>1.67</v>
      </c>
      <c r="N40" s="155">
        <v>0</v>
      </c>
      <c r="O40" s="155">
        <v>0</v>
      </c>
      <c r="P40" s="155">
        <v>0</v>
      </c>
      <c r="Q40" s="155">
        <v>1</v>
      </c>
      <c r="R40" s="160">
        <v>5.6033999999999996E-6</v>
      </c>
      <c r="S40" s="160">
        <v>1.6369999999999999E-7</v>
      </c>
      <c r="T40" s="155">
        <v>3</v>
      </c>
      <c r="U40" s="155">
        <v>0</v>
      </c>
      <c r="V40" s="155">
        <v>0</v>
      </c>
      <c r="W40" s="161" t="s">
        <v>1167</v>
      </c>
      <c r="X40" s="162" t="s">
        <v>1135</v>
      </c>
      <c r="Y40" s="158" t="s">
        <v>263</v>
      </c>
      <c r="Z40" s="158"/>
      <c r="AA40" s="158"/>
      <c r="AB40" s="158"/>
      <c r="AC40" s="158"/>
      <c r="AD40" s="155">
        <v>78</v>
      </c>
      <c r="AE40" s="155">
        <v>39</v>
      </c>
      <c r="AF40" s="163" t="str">
        <f t="shared" ca="1" si="6"/>
        <v>139-ALL</v>
      </c>
      <c r="AG40" s="163">
        <f t="shared" ca="1" si="7"/>
        <v>200</v>
      </c>
      <c r="AH40" s="163">
        <f t="shared" ca="1" si="8"/>
        <v>15616</v>
      </c>
      <c r="AI40" s="164">
        <f t="shared" ca="1" si="9"/>
        <v>-1.0261999999999999E-5</v>
      </c>
      <c r="AJ40" s="164">
        <f t="shared" ca="1" si="10"/>
        <v>-1.7520000000000001E-7</v>
      </c>
      <c r="AK40" s="164">
        <f ca="1">AVERAGE(INDIRECT("K"&amp;AD40):INDIRECT("K"&amp;AD41-1))</f>
        <v>6.4855499999999999E-4</v>
      </c>
      <c r="AL40" s="164">
        <f ca="1">AVERAGE(INDIRECT("L"&amp;AD40):INDIRECT("L"&amp;AD41-1))</f>
        <v>9.8946500000000002E-6</v>
      </c>
      <c r="AM40" s="160">
        <f t="shared" ca="1" si="11"/>
        <v>6.4863047424833697E-4</v>
      </c>
      <c r="AN40" s="158"/>
      <c r="AO40" s="160">
        <f ca="1">STDEV(INDIRECT("K"&amp;AD40):INDIRECT("K"&amp;AD41-1))</f>
        <v>1.3435028842541279E-7</v>
      </c>
    </row>
    <row r="41" spans="1:41" ht="14.25" customHeight="1">
      <c r="A41" s="158" t="s">
        <v>605</v>
      </c>
      <c r="B41" s="158" t="s">
        <v>259</v>
      </c>
      <c r="C41" s="155">
        <v>0</v>
      </c>
      <c r="D41" s="155">
        <v>200</v>
      </c>
      <c r="E41" s="155">
        <v>15616</v>
      </c>
      <c r="F41" s="158" t="s">
        <v>260</v>
      </c>
      <c r="G41" s="160">
        <v>5.4973000000000001E-4</v>
      </c>
      <c r="H41" s="160">
        <v>1.5971E-5</v>
      </c>
      <c r="I41" s="160">
        <v>-1.0261999999999999E-5</v>
      </c>
      <c r="J41" s="160">
        <v>-1.7520000000000001E-7</v>
      </c>
      <c r="K41" s="160">
        <v>5.5999000000000001E-4</v>
      </c>
      <c r="L41" s="160">
        <v>1.6146000000000001E-5</v>
      </c>
      <c r="M41" s="155">
        <v>1.65</v>
      </c>
      <c r="N41" s="155">
        <v>0</v>
      </c>
      <c r="O41" s="155">
        <v>0</v>
      </c>
      <c r="P41" s="155">
        <v>0</v>
      </c>
      <c r="Q41" s="155">
        <v>1</v>
      </c>
      <c r="R41" s="160">
        <v>5.5999000000000004E-6</v>
      </c>
      <c r="S41" s="160">
        <v>1.6150000000000001E-7</v>
      </c>
      <c r="T41" s="155">
        <v>3</v>
      </c>
      <c r="U41" s="155">
        <v>0</v>
      </c>
      <c r="V41" s="155">
        <v>0</v>
      </c>
      <c r="W41" s="161" t="s">
        <v>1168</v>
      </c>
      <c r="X41" s="162" t="s">
        <v>1135</v>
      </c>
      <c r="Y41" s="158" t="s">
        <v>263</v>
      </c>
      <c r="Z41" s="158"/>
      <c r="AA41" s="158"/>
      <c r="AB41" s="158"/>
      <c r="AC41" s="158"/>
      <c r="AD41" s="155">
        <v>80</v>
      </c>
      <c r="AE41" s="155">
        <v>40</v>
      </c>
      <c r="AF41" s="163" t="str">
        <f t="shared" ca="1" si="6"/>
        <v>140-ALL</v>
      </c>
      <c r="AG41" s="163">
        <f t="shared" ca="1" si="7"/>
        <v>200</v>
      </c>
      <c r="AH41" s="163">
        <f t="shared" ca="1" si="8"/>
        <v>15616</v>
      </c>
      <c r="AI41" s="164">
        <f t="shared" ca="1" si="9"/>
        <v>-1.0261999999999999E-5</v>
      </c>
      <c r="AJ41" s="164">
        <f t="shared" ca="1" si="10"/>
        <v>-1.7520000000000001E-7</v>
      </c>
      <c r="AK41" s="164">
        <f ca="1">AVERAGE(INDIRECT("K"&amp;AD41):INDIRECT("K"&amp;AD42-1))</f>
        <v>4.5162000000000002E-4</v>
      </c>
      <c r="AL41" s="164">
        <f ca="1">AVERAGE(INDIRECT("L"&amp;AD41):INDIRECT("L"&amp;AD42-1))</f>
        <v>1.03614E-5</v>
      </c>
      <c r="AM41" s="160">
        <f t="shared" ca="1" si="11"/>
        <v>4.517388438135025E-4</v>
      </c>
      <c r="AN41" s="158"/>
      <c r="AO41" s="160">
        <f ca="1">STDEV(INDIRECT("K"&amp;AD41):INDIRECT("K"&amp;AD42-1))</f>
        <v>1.4142135623731293E-7</v>
      </c>
    </row>
    <row r="42" spans="1:41" ht="14.25" customHeight="1">
      <c r="A42" s="158" t="s">
        <v>623</v>
      </c>
      <c r="B42" s="158" t="s">
        <v>259</v>
      </c>
      <c r="C42" s="155">
        <v>0</v>
      </c>
      <c r="D42" s="155">
        <v>200</v>
      </c>
      <c r="E42" s="155">
        <v>15616</v>
      </c>
      <c r="F42" s="158" t="s">
        <v>260</v>
      </c>
      <c r="G42" s="160">
        <v>5.7934999999999996E-4</v>
      </c>
      <c r="H42" s="160">
        <v>1.5769000000000001E-5</v>
      </c>
      <c r="I42" s="160">
        <v>-1.0261999999999999E-5</v>
      </c>
      <c r="J42" s="160">
        <v>-1.7520000000000001E-7</v>
      </c>
      <c r="K42" s="160">
        <v>5.8960999999999996E-4</v>
      </c>
      <c r="L42" s="160">
        <v>1.5943999999999998E-5</v>
      </c>
      <c r="M42" s="155">
        <v>1.55</v>
      </c>
      <c r="N42" s="155">
        <v>0</v>
      </c>
      <c r="O42" s="155">
        <v>0</v>
      </c>
      <c r="P42" s="155">
        <v>0</v>
      </c>
      <c r="Q42" s="155">
        <v>1</v>
      </c>
      <c r="R42" s="160">
        <v>5.8961000000000002E-6</v>
      </c>
      <c r="S42" s="160">
        <v>1.5940000000000001E-7</v>
      </c>
      <c r="T42" s="155">
        <v>3</v>
      </c>
      <c r="U42" s="155">
        <v>0</v>
      </c>
      <c r="V42" s="155">
        <v>0</v>
      </c>
      <c r="W42" s="161" t="s">
        <v>1169</v>
      </c>
      <c r="X42" s="162" t="s">
        <v>1135</v>
      </c>
      <c r="Y42" s="158" t="s">
        <v>263</v>
      </c>
      <c r="Z42" s="158"/>
      <c r="AA42" s="158"/>
      <c r="AB42" s="158"/>
      <c r="AC42" s="158"/>
      <c r="AD42" s="155">
        <v>82</v>
      </c>
      <c r="AE42" s="155">
        <v>41</v>
      </c>
      <c r="AF42" s="163" t="str">
        <f t="shared" ca="1" si="6"/>
        <v>141-ALL</v>
      </c>
      <c r="AG42" s="163">
        <f t="shared" ca="1" si="7"/>
        <v>200</v>
      </c>
      <c r="AH42" s="163">
        <f t="shared" ca="1" si="8"/>
        <v>15616</v>
      </c>
      <c r="AI42" s="164">
        <f t="shared" ca="1" si="9"/>
        <v>-1.0261999999999999E-5</v>
      </c>
      <c r="AJ42" s="164">
        <f t="shared" ca="1" si="10"/>
        <v>-1.7520000000000001E-7</v>
      </c>
      <c r="AK42" s="164">
        <f ca="1">AVERAGE(INDIRECT("K"&amp;AD42):INDIRECT("K"&amp;AD43-1))</f>
        <v>4.2137499999999998E-4</v>
      </c>
      <c r="AL42" s="164">
        <f ca="1">AVERAGE(INDIRECT("L"&amp;AD42):INDIRECT("L"&amp;AD43-1))</f>
        <v>1.0593499999999999E-5</v>
      </c>
      <c r="AM42" s="160">
        <f t="shared" ca="1" si="11"/>
        <v>4.2150814092642387E-4</v>
      </c>
      <c r="AN42" s="158"/>
      <c r="AO42" s="160">
        <f ca="1">STDEV(INDIRECT("K"&amp;AD42):INDIRECT("K"&amp;AD43-1))</f>
        <v>6.3639610306794653E-8</v>
      </c>
    </row>
    <row r="43" spans="1:41" ht="14.25" customHeight="1">
      <c r="A43" s="158" t="s">
        <v>623</v>
      </c>
      <c r="B43" s="158" t="s">
        <v>259</v>
      </c>
      <c r="C43" s="155">
        <v>0</v>
      </c>
      <c r="D43" s="155">
        <v>200</v>
      </c>
      <c r="E43" s="155">
        <v>15616</v>
      </c>
      <c r="F43" s="158" t="s">
        <v>260</v>
      </c>
      <c r="G43" s="160">
        <v>5.8184000000000003E-4</v>
      </c>
      <c r="H43" s="160">
        <v>1.4100000000000001E-5</v>
      </c>
      <c r="I43" s="160">
        <v>-1.0261999999999999E-5</v>
      </c>
      <c r="J43" s="160">
        <v>-1.7520000000000001E-7</v>
      </c>
      <c r="K43" s="160">
        <v>5.9210000000000003E-4</v>
      </c>
      <c r="L43" s="160">
        <v>1.4275E-5</v>
      </c>
      <c r="M43" s="155">
        <v>1.38</v>
      </c>
      <c r="N43" s="155">
        <v>0</v>
      </c>
      <c r="O43" s="155">
        <v>0</v>
      </c>
      <c r="P43" s="155">
        <v>0</v>
      </c>
      <c r="Q43" s="155">
        <v>1</v>
      </c>
      <c r="R43" s="160">
        <v>5.9209999999999997E-6</v>
      </c>
      <c r="S43" s="160">
        <v>1.4280000000000001E-7</v>
      </c>
      <c r="T43" s="155">
        <v>3</v>
      </c>
      <c r="U43" s="155">
        <v>0</v>
      </c>
      <c r="V43" s="155">
        <v>0</v>
      </c>
      <c r="W43" s="161" t="s">
        <v>1170</v>
      </c>
      <c r="X43" s="162" t="s">
        <v>1135</v>
      </c>
      <c r="Y43" s="158" t="s">
        <v>263</v>
      </c>
      <c r="Z43" s="158"/>
      <c r="AA43" s="158"/>
      <c r="AB43" s="158"/>
      <c r="AC43" s="158"/>
      <c r="AD43" s="155">
        <v>84</v>
      </c>
      <c r="AE43" s="155">
        <v>42</v>
      </c>
      <c r="AF43" s="163" t="str">
        <f t="shared" ca="1" si="6"/>
        <v>142-ALL</v>
      </c>
      <c r="AG43" s="163">
        <f t="shared" ca="1" si="7"/>
        <v>200</v>
      </c>
      <c r="AH43" s="163">
        <f t="shared" ca="1" si="8"/>
        <v>15616</v>
      </c>
      <c r="AI43" s="164">
        <f t="shared" ca="1" si="9"/>
        <v>-1.0261999999999999E-5</v>
      </c>
      <c r="AJ43" s="164">
        <f t="shared" ca="1" si="10"/>
        <v>-1.7520000000000001E-7</v>
      </c>
      <c r="AK43" s="164">
        <f ca="1">AVERAGE(INDIRECT("K"&amp;AD43):INDIRECT("K"&amp;AD44-1))</f>
        <v>8.42945E-4</v>
      </c>
      <c r="AL43" s="164">
        <f ca="1">AVERAGE(INDIRECT("L"&amp;AD43):INDIRECT("L"&amp;AD44-1))</f>
        <v>3.8575499999999997E-5</v>
      </c>
      <c r="AM43" s="160">
        <f t="shared" ca="1" si="11"/>
        <v>8.4382719926845797E-4</v>
      </c>
      <c r="AN43" s="158"/>
      <c r="AO43" s="160">
        <f ca="1">STDEV(INDIRECT("K"&amp;AD43):INDIRECT("K"&amp;AD44-1))</f>
        <v>1.0606601717796554E-7</v>
      </c>
    </row>
    <row r="44" spans="1:41" ht="14.25" customHeight="1">
      <c r="A44" s="158" t="s">
        <v>641</v>
      </c>
      <c r="B44" s="158" t="s">
        <v>259</v>
      </c>
      <c r="C44" s="155">
        <v>0</v>
      </c>
      <c r="D44" s="155">
        <v>200</v>
      </c>
      <c r="E44" s="155">
        <v>15616</v>
      </c>
      <c r="F44" s="158" t="s">
        <v>260</v>
      </c>
      <c r="G44" s="160">
        <v>4.7883000000000002E-4</v>
      </c>
      <c r="H44" s="160">
        <v>1.3932E-5</v>
      </c>
      <c r="I44" s="160">
        <v>-1.0261999999999999E-5</v>
      </c>
      <c r="J44" s="160">
        <v>-1.7520000000000001E-7</v>
      </c>
      <c r="K44" s="160">
        <v>4.8908999999999997E-4</v>
      </c>
      <c r="L44" s="160">
        <v>1.4107999999999999E-5</v>
      </c>
      <c r="M44" s="155">
        <v>1.65</v>
      </c>
      <c r="N44" s="155">
        <v>0</v>
      </c>
      <c r="O44" s="155">
        <v>0</v>
      </c>
      <c r="P44" s="155">
        <v>0</v>
      </c>
      <c r="Q44" s="155">
        <v>1</v>
      </c>
      <c r="R44" s="160">
        <v>4.8909E-6</v>
      </c>
      <c r="S44" s="160">
        <v>1.4110000000000001E-7</v>
      </c>
      <c r="T44" s="155">
        <v>3</v>
      </c>
      <c r="U44" s="155">
        <v>0</v>
      </c>
      <c r="V44" s="155">
        <v>0</v>
      </c>
      <c r="W44" s="161" t="s">
        <v>1171</v>
      </c>
      <c r="X44" s="162" t="s">
        <v>1135</v>
      </c>
      <c r="Y44" s="158" t="s">
        <v>263</v>
      </c>
      <c r="Z44" s="158"/>
      <c r="AA44" s="158"/>
      <c r="AB44" s="158"/>
      <c r="AC44" s="158"/>
      <c r="AD44" s="155">
        <v>86</v>
      </c>
      <c r="AE44" s="155">
        <v>43</v>
      </c>
      <c r="AF44" s="163" t="str">
        <f t="shared" ca="1" si="6"/>
        <v>143-ALL</v>
      </c>
      <c r="AG44" s="163">
        <f t="shared" ca="1" si="7"/>
        <v>200</v>
      </c>
      <c r="AH44" s="163">
        <f t="shared" ca="1" si="8"/>
        <v>15616</v>
      </c>
      <c r="AI44" s="164">
        <f t="shared" ca="1" si="9"/>
        <v>-1.0261999999999999E-5</v>
      </c>
      <c r="AJ44" s="164">
        <f t="shared" ca="1" si="10"/>
        <v>-1.7520000000000001E-7</v>
      </c>
      <c r="AK44" s="164">
        <f ca="1">AVERAGE(INDIRECT("K"&amp;AD44):INDIRECT("K"&amp;AD45-1))</f>
        <v>2.15295E-4</v>
      </c>
      <c r="AL44" s="164">
        <f ca="1">AVERAGE(INDIRECT("L"&amp;AD44):INDIRECT("L"&amp;AD45-1))</f>
        <v>9.3051500000000002E-6</v>
      </c>
      <c r="AM44" s="160">
        <f t="shared" ca="1" si="11"/>
        <v>2.1549599263448612E-4</v>
      </c>
      <c r="AN44" s="158"/>
      <c r="AO44" s="160">
        <f ca="1">STDEV(INDIRECT("K"&amp;AD44):INDIRECT("K"&amp;AD45-1))</f>
        <v>2.121320343558544E-8</v>
      </c>
    </row>
    <row r="45" spans="1:41" ht="14.25" customHeight="1">
      <c r="A45" s="158" t="s">
        <v>641</v>
      </c>
      <c r="B45" s="158" t="s">
        <v>259</v>
      </c>
      <c r="C45" s="155">
        <v>0</v>
      </c>
      <c r="D45" s="155">
        <v>200</v>
      </c>
      <c r="E45" s="155">
        <v>15616</v>
      </c>
      <c r="F45" s="158" t="s">
        <v>260</v>
      </c>
      <c r="G45" s="160">
        <v>4.7802000000000001E-4</v>
      </c>
      <c r="H45" s="160">
        <v>1.3573E-5</v>
      </c>
      <c r="I45" s="160">
        <v>-1.0261999999999999E-5</v>
      </c>
      <c r="J45" s="160">
        <v>-1.7520000000000001E-7</v>
      </c>
      <c r="K45" s="160">
        <v>4.8828000000000001E-4</v>
      </c>
      <c r="L45" s="160">
        <v>1.3747999999999999E-5</v>
      </c>
      <c r="M45" s="155">
        <v>1.61</v>
      </c>
      <c r="N45" s="155">
        <v>0</v>
      </c>
      <c r="O45" s="155">
        <v>0</v>
      </c>
      <c r="P45" s="155">
        <v>0</v>
      </c>
      <c r="Q45" s="155">
        <v>1</v>
      </c>
      <c r="R45" s="160">
        <v>4.8828000000000001E-6</v>
      </c>
      <c r="S45" s="160">
        <v>1.3750000000000001E-7</v>
      </c>
      <c r="T45" s="155">
        <v>3</v>
      </c>
      <c r="U45" s="155">
        <v>0</v>
      </c>
      <c r="V45" s="155">
        <v>0</v>
      </c>
      <c r="W45" s="161" t="s">
        <v>1172</v>
      </c>
      <c r="X45" s="162" t="s">
        <v>1135</v>
      </c>
      <c r="Y45" s="158" t="s">
        <v>263</v>
      </c>
      <c r="Z45" s="158"/>
      <c r="AA45" s="158"/>
      <c r="AB45" s="158"/>
      <c r="AC45" s="158"/>
      <c r="AD45" s="155">
        <v>88</v>
      </c>
      <c r="AE45" s="155">
        <v>44</v>
      </c>
      <c r="AF45" s="163" t="str">
        <f t="shared" ca="1" si="6"/>
        <v>144-ALL</v>
      </c>
      <c r="AG45" s="163">
        <f t="shared" ca="1" si="7"/>
        <v>200</v>
      </c>
      <c r="AH45" s="163">
        <f t="shared" ca="1" si="8"/>
        <v>15616</v>
      </c>
      <c r="AI45" s="164">
        <f t="shared" ca="1" si="9"/>
        <v>-1.0261999999999999E-5</v>
      </c>
      <c r="AJ45" s="164">
        <f t="shared" ca="1" si="10"/>
        <v>-1.7520000000000001E-7</v>
      </c>
      <c r="AK45" s="164">
        <f ca="1">AVERAGE(INDIRECT("K"&amp;AD45):INDIRECT("K"&amp;AD46-1))</f>
        <v>6.1852999999999995E-4</v>
      </c>
      <c r="AL45" s="164">
        <f ca="1">AVERAGE(INDIRECT("L"&amp;AD45):INDIRECT("L"&amp;AD46-1))</f>
        <v>1.29355E-5</v>
      </c>
      <c r="AM45" s="160">
        <f t="shared" ca="1" si="11"/>
        <v>6.1866524717350162E-4</v>
      </c>
      <c r="AN45" s="158"/>
      <c r="AO45" s="160">
        <f ca="1">STDEV(INDIRECT("K"&amp;AD45):INDIRECT("K"&amp;AD46-1))</f>
        <v>3.3941125496959702E-7</v>
      </c>
    </row>
    <row r="46" spans="1:41" ht="14.25" customHeight="1">
      <c r="A46" s="158" t="s">
        <v>659</v>
      </c>
      <c r="B46" s="158" t="s">
        <v>259</v>
      </c>
      <c r="C46" s="155">
        <v>0</v>
      </c>
      <c r="D46" s="155">
        <v>200</v>
      </c>
      <c r="E46" s="155">
        <v>15616</v>
      </c>
      <c r="F46" s="158" t="s">
        <v>260</v>
      </c>
      <c r="G46" s="160">
        <v>1.3554999999999999E-3</v>
      </c>
      <c r="H46" s="160">
        <v>5.1900000000000001E-5</v>
      </c>
      <c r="I46" s="160">
        <v>-1.0261999999999999E-5</v>
      </c>
      <c r="J46" s="160">
        <v>-1.7520000000000001E-7</v>
      </c>
      <c r="K46" s="160">
        <v>1.3657999999999999E-3</v>
      </c>
      <c r="L46" s="160">
        <v>5.2099999999999999E-5</v>
      </c>
      <c r="M46" s="155">
        <v>2.19</v>
      </c>
      <c r="N46" s="155">
        <v>0</v>
      </c>
      <c r="O46" s="155">
        <v>0</v>
      </c>
      <c r="P46" s="155">
        <v>0</v>
      </c>
      <c r="Q46" s="155">
        <v>1</v>
      </c>
      <c r="R46" s="160">
        <v>1.3658E-5</v>
      </c>
      <c r="S46" s="160">
        <v>5.2109999999999997E-7</v>
      </c>
      <c r="T46" s="155">
        <v>4</v>
      </c>
      <c r="U46" s="155">
        <v>0</v>
      </c>
      <c r="V46" s="155">
        <v>0</v>
      </c>
      <c r="W46" s="161" t="s">
        <v>1173</v>
      </c>
      <c r="X46" s="162" t="s">
        <v>1135</v>
      </c>
      <c r="Y46" s="158" t="s">
        <v>263</v>
      </c>
      <c r="Z46" s="158"/>
      <c r="AA46" s="158"/>
      <c r="AB46" s="158"/>
      <c r="AC46" s="158"/>
      <c r="AD46" s="155">
        <v>90</v>
      </c>
      <c r="AE46" s="155">
        <v>45</v>
      </c>
      <c r="AF46" s="163" t="str">
        <f t="shared" ca="1" si="6"/>
        <v>145-ALL</v>
      </c>
      <c r="AG46" s="163">
        <f t="shared" ca="1" si="7"/>
        <v>200</v>
      </c>
      <c r="AH46" s="163">
        <f t="shared" ca="1" si="8"/>
        <v>15616</v>
      </c>
      <c r="AI46" s="164">
        <f t="shared" ca="1" si="9"/>
        <v>-1.0261999999999999E-5</v>
      </c>
      <c r="AJ46" s="164">
        <f t="shared" ca="1" si="10"/>
        <v>-1.7520000000000001E-7</v>
      </c>
      <c r="AK46" s="164">
        <f ca="1">AVERAGE(INDIRECT("K"&amp;AD46):INDIRECT("K"&amp;AD47-1))</f>
        <v>3.7992000000000001E-4</v>
      </c>
      <c r="AL46" s="164">
        <f ca="1">AVERAGE(INDIRECT("L"&amp;AD46):INDIRECT("L"&amp;AD47-1))</f>
        <v>1.42705E-5</v>
      </c>
      <c r="AM46" s="160">
        <f t="shared" ca="1" si="11"/>
        <v>3.8018791875893431E-4</v>
      </c>
      <c r="AN46" s="158"/>
      <c r="AO46" s="160">
        <f ca="1">STDEV(INDIRECT("K"&amp;AD46):INDIRECT("K"&amp;AD47-1))</f>
        <v>1.2727922061358931E-7</v>
      </c>
    </row>
    <row r="47" spans="1:41" ht="14.25" customHeight="1">
      <c r="A47" s="158" t="s">
        <v>659</v>
      </c>
      <c r="B47" s="158" t="s">
        <v>259</v>
      </c>
      <c r="C47" s="155">
        <v>0</v>
      </c>
      <c r="D47" s="155">
        <v>200</v>
      </c>
      <c r="E47" s="155">
        <v>15616</v>
      </c>
      <c r="F47" s="158" t="s">
        <v>260</v>
      </c>
      <c r="G47" s="160">
        <v>1.3534E-3</v>
      </c>
      <c r="H47" s="160">
        <v>5.24E-5</v>
      </c>
      <c r="I47" s="160">
        <v>-1.0261999999999999E-5</v>
      </c>
      <c r="J47" s="160">
        <v>-1.7520000000000001E-7</v>
      </c>
      <c r="K47" s="160">
        <v>1.3637E-3</v>
      </c>
      <c r="L47" s="160">
        <v>5.2599999999999998E-5</v>
      </c>
      <c r="M47" s="155">
        <v>2.21</v>
      </c>
      <c r="N47" s="155">
        <v>0</v>
      </c>
      <c r="O47" s="155">
        <v>0</v>
      </c>
      <c r="P47" s="155">
        <v>0</v>
      </c>
      <c r="Q47" s="155">
        <v>1</v>
      </c>
      <c r="R47" s="160">
        <v>1.3637E-5</v>
      </c>
      <c r="S47" s="160">
        <v>5.2590000000000002E-7</v>
      </c>
      <c r="T47" s="155">
        <v>4</v>
      </c>
      <c r="U47" s="155">
        <v>0</v>
      </c>
      <c r="V47" s="155">
        <v>0</v>
      </c>
      <c r="W47" s="161" t="s">
        <v>1174</v>
      </c>
      <c r="X47" s="162" t="s">
        <v>1135</v>
      </c>
      <c r="Y47" s="158" t="s">
        <v>263</v>
      </c>
      <c r="Z47" s="158"/>
      <c r="AA47" s="158"/>
      <c r="AB47" s="158"/>
      <c r="AC47" s="158"/>
      <c r="AD47" s="155">
        <v>92</v>
      </c>
      <c r="AE47" s="155">
        <v>46</v>
      </c>
      <c r="AF47" s="163" t="str">
        <f t="shared" ca="1" si="6"/>
        <v>146-ALL</v>
      </c>
      <c r="AG47" s="163">
        <f t="shared" ca="1" si="7"/>
        <v>200</v>
      </c>
      <c r="AH47" s="163">
        <f t="shared" ca="1" si="8"/>
        <v>15616</v>
      </c>
      <c r="AI47" s="164">
        <f t="shared" ca="1" si="9"/>
        <v>-1.0261999999999999E-5</v>
      </c>
      <c r="AJ47" s="164">
        <f t="shared" ca="1" si="10"/>
        <v>-1.7520000000000001E-7</v>
      </c>
      <c r="AK47" s="164">
        <f ca="1">AVERAGE(INDIRECT("K"&amp;AD47):INDIRECT("K"&amp;AD48-1))</f>
        <v>2.18495E-4</v>
      </c>
      <c r="AL47" s="164">
        <f ca="1">AVERAGE(INDIRECT("L"&amp;AD47):INDIRECT("L"&amp;AD48-1))</f>
        <v>8.7246999999999997E-6</v>
      </c>
      <c r="AM47" s="160">
        <f t="shared" ca="1" si="11"/>
        <v>2.1866912314062541E-4</v>
      </c>
      <c r="AN47" s="158"/>
      <c r="AO47" s="160">
        <f ca="1">STDEV(INDIRECT("K"&amp;AD47):INDIRECT("K"&amp;AD48-1))</f>
        <v>1.2020815280172752E-7</v>
      </c>
    </row>
    <row r="48" spans="1:41" ht="14.25" customHeight="1">
      <c r="A48" s="158" t="s">
        <v>677</v>
      </c>
      <c r="B48" s="158" t="s">
        <v>259</v>
      </c>
      <c r="C48" s="155">
        <v>0</v>
      </c>
      <c r="D48" s="155">
        <v>200</v>
      </c>
      <c r="E48" s="155">
        <v>15616</v>
      </c>
      <c r="F48" s="158" t="s">
        <v>260</v>
      </c>
      <c r="G48" s="160">
        <v>6.1532000000000004E-4</v>
      </c>
      <c r="H48" s="160">
        <v>1.2095E-5</v>
      </c>
      <c r="I48" s="160">
        <v>-1.0261999999999999E-5</v>
      </c>
      <c r="J48" s="160">
        <v>-1.7520000000000001E-7</v>
      </c>
      <c r="K48" s="160">
        <v>6.2558000000000004E-4</v>
      </c>
      <c r="L48" s="160">
        <v>1.2269999999999999E-5</v>
      </c>
      <c r="M48" s="155">
        <v>1.1200000000000001</v>
      </c>
      <c r="N48" s="155">
        <v>0</v>
      </c>
      <c r="O48" s="155">
        <v>0</v>
      </c>
      <c r="P48" s="155">
        <v>0</v>
      </c>
      <c r="Q48" s="155">
        <v>1</v>
      </c>
      <c r="R48" s="160">
        <v>6.2558000000000003E-6</v>
      </c>
      <c r="S48" s="160">
        <v>1.2270000000000001E-7</v>
      </c>
      <c r="T48" s="155">
        <v>3</v>
      </c>
      <c r="U48" s="155">
        <v>0</v>
      </c>
      <c r="V48" s="155">
        <v>0</v>
      </c>
      <c r="W48" s="161" t="s">
        <v>1175</v>
      </c>
      <c r="X48" s="162" t="s">
        <v>1135</v>
      </c>
      <c r="Y48" s="158" t="s">
        <v>263</v>
      </c>
      <c r="Z48" s="158"/>
      <c r="AA48" s="158"/>
      <c r="AB48" s="158"/>
      <c r="AC48" s="158"/>
      <c r="AD48" s="155">
        <v>94</v>
      </c>
      <c r="AE48" s="155">
        <v>47</v>
      </c>
      <c r="AF48" s="163" t="str">
        <f t="shared" ca="1" si="6"/>
        <v>147-ALL</v>
      </c>
      <c r="AG48" s="163">
        <f t="shared" ca="1" si="7"/>
        <v>200</v>
      </c>
      <c r="AH48" s="163">
        <f t="shared" ca="1" si="8"/>
        <v>15616</v>
      </c>
      <c r="AI48" s="164">
        <f t="shared" ca="1" si="9"/>
        <v>-1.0261999999999999E-5</v>
      </c>
      <c r="AJ48" s="164">
        <f t="shared" ca="1" si="10"/>
        <v>-1.7520000000000001E-7</v>
      </c>
      <c r="AK48" s="164">
        <f ca="1">AVERAGE(INDIRECT("K"&amp;AD48):INDIRECT("K"&amp;AD49-1))</f>
        <v>2.6906E-4</v>
      </c>
      <c r="AL48" s="164">
        <f ca="1">AVERAGE(INDIRECT("L"&amp;AD48):INDIRECT("L"&amp;AD49-1))</f>
        <v>1.1818000000000001E-5</v>
      </c>
      <c r="AM48" s="160">
        <f t="shared" ca="1" si="11"/>
        <v>2.6931941765123436E-4</v>
      </c>
      <c r="AN48" s="158"/>
      <c r="AO48" s="160">
        <f ca="1">STDEV(INDIRECT("K"&amp;AD48):INDIRECT("K"&amp;AD49-1))</f>
        <v>1.4142135623723628E-8</v>
      </c>
    </row>
    <row r="49" spans="1:41" ht="14.25" customHeight="1">
      <c r="A49" s="158" t="s">
        <v>677</v>
      </c>
      <c r="B49" s="158" t="s">
        <v>259</v>
      </c>
      <c r="C49" s="155">
        <v>0</v>
      </c>
      <c r="D49" s="155">
        <v>200</v>
      </c>
      <c r="E49" s="155">
        <v>15616</v>
      </c>
      <c r="F49" s="158" t="s">
        <v>260</v>
      </c>
      <c r="G49" s="160">
        <v>6.1370000000000001E-4</v>
      </c>
      <c r="H49" s="160">
        <v>1.1586000000000001E-5</v>
      </c>
      <c r="I49" s="160">
        <v>-1.0261999999999999E-5</v>
      </c>
      <c r="J49" s="160">
        <v>-1.7520000000000001E-7</v>
      </c>
      <c r="K49" s="160">
        <v>6.2396000000000001E-4</v>
      </c>
      <c r="L49" s="160">
        <v>1.1762E-5</v>
      </c>
      <c r="M49" s="155">
        <v>1.08</v>
      </c>
      <c r="N49" s="155">
        <v>0</v>
      </c>
      <c r="O49" s="155">
        <v>0</v>
      </c>
      <c r="P49" s="155">
        <v>0</v>
      </c>
      <c r="Q49" s="155">
        <v>1</v>
      </c>
      <c r="R49" s="160">
        <v>6.2396000000000004E-6</v>
      </c>
      <c r="S49" s="160">
        <v>1.1759999999999999E-7</v>
      </c>
      <c r="T49" s="155">
        <v>3</v>
      </c>
      <c r="U49" s="155">
        <v>0</v>
      </c>
      <c r="V49" s="155">
        <v>0</v>
      </c>
      <c r="W49" s="161" t="s">
        <v>738</v>
      </c>
      <c r="X49" s="162" t="s">
        <v>1135</v>
      </c>
      <c r="Y49" s="158" t="s">
        <v>263</v>
      </c>
      <c r="Z49" s="158"/>
      <c r="AA49" s="158"/>
      <c r="AB49" s="158"/>
      <c r="AC49" s="158"/>
      <c r="AD49" s="155">
        <v>96</v>
      </c>
      <c r="AE49" s="155">
        <v>48</v>
      </c>
      <c r="AF49" s="163" t="str">
        <f t="shared" ca="1" si="6"/>
        <v>148-ALL</v>
      </c>
      <c r="AG49" s="163">
        <f t="shared" ca="1" si="7"/>
        <v>200</v>
      </c>
      <c r="AH49" s="163">
        <f t="shared" ca="1" si="8"/>
        <v>15616</v>
      </c>
      <c r="AI49" s="164">
        <f t="shared" ca="1" si="9"/>
        <v>-1.0261999999999999E-5</v>
      </c>
      <c r="AJ49" s="164">
        <f t="shared" ca="1" si="10"/>
        <v>-1.7520000000000001E-7</v>
      </c>
      <c r="AK49" s="164">
        <f ca="1">AVERAGE(INDIRECT("K"&amp;AD49):INDIRECT("K"&amp;AD50-1))</f>
        <v>1.1126500000000002E-3</v>
      </c>
      <c r="AL49" s="164">
        <f ca="1">AVERAGE(INDIRECT("L"&amp;AD49):INDIRECT("L"&amp;AD50-1))</f>
        <v>6.7999999999999999E-5</v>
      </c>
      <c r="AM49" s="160">
        <f t="shared" ca="1" si="11"/>
        <v>1.1147259853883376E-3</v>
      </c>
      <c r="AN49" s="158"/>
      <c r="AO49" s="160">
        <f ca="1">STDEV(INDIRECT("K"&amp;AD49):INDIRECT("K"&amp;AD50-1))</f>
        <v>7.0710678118694807E-8</v>
      </c>
    </row>
    <row r="50" spans="1:41" ht="14.25" customHeight="1">
      <c r="A50" s="158" t="s">
        <v>695</v>
      </c>
      <c r="B50" s="158" t="s">
        <v>259</v>
      </c>
      <c r="C50" s="155">
        <v>0</v>
      </c>
      <c r="D50" s="155">
        <v>200</v>
      </c>
      <c r="E50" s="155">
        <v>15616</v>
      </c>
      <c r="F50" s="158" t="s">
        <v>260</v>
      </c>
      <c r="G50" s="160">
        <v>8.4024999999999996E-4</v>
      </c>
      <c r="H50" s="160">
        <v>3.9113000000000003E-5</v>
      </c>
      <c r="I50" s="160">
        <v>-1.0261999999999999E-5</v>
      </c>
      <c r="J50" s="160">
        <v>-1.7520000000000001E-7</v>
      </c>
      <c r="K50" s="160">
        <v>8.5050999999999996E-4</v>
      </c>
      <c r="L50" s="160">
        <v>3.9288000000000001E-5</v>
      </c>
      <c r="M50" s="155">
        <v>2.64</v>
      </c>
      <c r="N50" s="155">
        <v>0</v>
      </c>
      <c r="O50" s="155">
        <v>0</v>
      </c>
      <c r="P50" s="155">
        <v>0</v>
      </c>
      <c r="Q50" s="155">
        <v>1</v>
      </c>
      <c r="R50" s="160">
        <v>8.5050999999999993E-6</v>
      </c>
      <c r="S50" s="160">
        <v>3.9289999999999998E-7</v>
      </c>
      <c r="T50" s="155">
        <v>4</v>
      </c>
      <c r="U50" s="155">
        <v>0</v>
      </c>
      <c r="V50" s="155">
        <v>0</v>
      </c>
      <c r="W50" s="161" t="s">
        <v>1176</v>
      </c>
      <c r="X50" s="162" t="s">
        <v>1135</v>
      </c>
      <c r="Y50" s="158" t="s">
        <v>263</v>
      </c>
      <c r="Z50" s="158"/>
      <c r="AA50" s="158"/>
      <c r="AB50" s="158"/>
      <c r="AC50" s="158"/>
      <c r="AD50" s="155">
        <v>98</v>
      </c>
      <c r="AE50" s="155">
        <v>49</v>
      </c>
      <c r="AF50" s="163" t="str">
        <f t="shared" ca="1" si="6"/>
        <v>149-ALL</v>
      </c>
      <c r="AG50" s="163">
        <f t="shared" ca="1" si="7"/>
        <v>200</v>
      </c>
      <c r="AH50" s="163">
        <f t="shared" ca="1" si="8"/>
        <v>15616</v>
      </c>
      <c r="AI50" s="164">
        <f t="shared" ca="1" si="9"/>
        <v>-1.0261999999999999E-5</v>
      </c>
      <c r="AJ50" s="164">
        <f t="shared" ca="1" si="10"/>
        <v>-1.7520000000000001E-7</v>
      </c>
      <c r="AK50" s="164">
        <f ca="1">AVERAGE(INDIRECT("K"&amp;AD50):INDIRECT("K"&amp;AD51-1))</f>
        <v>3.3839500000000002E-4</v>
      </c>
      <c r="AL50" s="164">
        <f ca="1">AVERAGE(INDIRECT("L"&amp;AD50):INDIRECT("L"&amp;AD51-1))</f>
        <v>1.24295E-5</v>
      </c>
      <c r="AM50" s="160">
        <f t="shared" ca="1" si="11"/>
        <v>3.3862319544775724E-4</v>
      </c>
      <c r="AN50" s="158"/>
      <c r="AO50" s="160">
        <f ca="1">STDEV(INDIRECT("K"&amp;AD50):INDIRECT("K"&amp;AD51-1))</f>
        <v>1.0606601717796554E-7</v>
      </c>
    </row>
    <row r="51" spans="1:41" ht="14.25" customHeight="1">
      <c r="A51" s="158" t="s">
        <v>695</v>
      </c>
      <c r="B51" s="158" t="s">
        <v>259</v>
      </c>
      <c r="C51" s="155">
        <v>0</v>
      </c>
      <c r="D51" s="155">
        <v>200</v>
      </c>
      <c r="E51" s="155">
        <v>15616</v>
      </c>
      <c r="F51" s="158" t="s">
        <v>260</v>
      </c>
      <c r="G51" s="160">
        <v>8.4269E-4</v>
      </c>
      <c r="H51" s="160">
        <v>3.8732000000000001E-5</v>
      </c>
      <c r="I51" s="160">
        <v>-1.0261999999999999E-5</v>
      </c>
      <c r="J51" s="160">
        <v>-1.7520000000000001E-7</v>
      </c>
      <c r="K51" s="160">
        <v>8.5295E-4</v>
      </c>
      <c r="L51" s="160">
        <v>3.8908000000000001E-5</v>
      </c>
      <c r="M51" s="155">
        <v>2.61</v>
      </c>
      <c r="N51" s="155">
        <v>0</v>
      </c>
      <c r="O51" s="155">
        <v>0</v>
      </c>
      <c r="P51" s="155">
        <v>0</v>
      </c>
      <c r="Q51" s="155">
        <v>1</v>
      </c>
      <c r="R51" s="160">
        <v>8.5295000000000002E-6</v>
      </c>
      <c r="S51" s="160">
        <v>3.8910000000000001E-7</v>
      </c>
      <c r="T51" s="155">
        <v>4</v>
      </c>
      <c r="U51" s="155">
        <v>0</v>
      </c>
      <c r="V51" s="155">
        <v>0</v>
      </c>
      <c r="W51" s="161" t="s">
        <v>1177</v>
      </c>
      <c r="X51" s="162" t="s">
        <v>1135</v>
      </c>
      <c r="Y51" s="158" t="s">
        <v>263</v>
      </c>
      <c r="Z51" s="158"/>
      <c r="AA51" s="158"/>
      <c r="AB51" s="158"/>
      <c r="AC51" s="158"/>
      <c r="AD51" s="155">
        <v>100</v>
      </c>
      <c r="AE51" s="155">
        <v>50</v>
      </c>
      <c r="AF51" s="163">
        <f t="shared" ca="1" si="6"/>
        <v>0</v>
      </c>
      <c r="AG51" s="163">
        <f t="shared" ca="1" si="7"/>
        <v>0</v>
      </c>
      <c r="AH51" s="163">
        <f t="shared" ca="1" si="8"/>
        <v>0</v>
      </c>
      <c r="AI51" s="164">
        <f t="shared" ca="1" si="9"/>
        <v>0</v>
      </c>
      <c r="AJ51" s="164">
        <f t="shared" ca="1" si="10"/>
        <v>0</v>
      </c>
      <c r="AK51" s="164" t="e">
        <f ca="1">AVERAGE(INDIRECT("K"&amp;AD51):INDIRECT("K"&amp;AD52-1))</f>
        <v>#REF!</v>
      </c>
      <c r="AL51" s="164" t="e">
        <f ca="1">AVERAGE(INDIRECT("L"&amp;AD51):INDIRECT("L"&amp;AD52-1))</f>
        <v>#REF!</v>
      </c>
      <c r="AM51" s="160" t="e">
        <f t="shared" ca="1" si="11"/>
        <v>#REF!</v>
      </c>
      <c r="AN51" s="158"/>
      <c r="AO51" s="160" t="e">
        <f ca="1">STDEV(INDIRECT("K"&amp;AD51):INDIRECT("K"&amp;AD52-1))</f>
        <v>#REF!</v>
      </c>
    </row>
    <row r="52" spans="1:41" ht="14.25" customHeight="1">
      <c r="A52" s="158" t="s">
        <v>713</v>
      </c>
      <c r="B52" s="158" t="s">
        <v>259</v>
      </c>
      <c r="C52" s="155">
        <v>0</v>
      </c>
      <c r="D52" s="155">
        <v>200</v>
      </c>
      <c r="E52" s="155">
        <v>15616</v>
      </c>
      <c r="F52" s="158" t="s">
        <v>260</v>
      </c>
      <c r="G52" s="160">
        <v>5.0352000000000003E-4</v>
      </c>
      <c r="H52" s="160">
        <v>1.3722E-5</v>
      </c>
      <c r="I52" s="160">
        <v>-1.0261999999999999E-5</v>
      </c>
      <c r="J52" s="160">
        <v>-1.7520000000000001E-7</v>
      </c>
      <c r="K52" s="160">
        <v>5.1378000000000003E-4</v>
      </c>
      <c r="L52" s="160">
        <v>1.3896999999999999E-5</v>
      </c>
      <c r="M52" s="155">
        <v>1.55</v>
      </c>
      <c r="N52" s="155">
        <v>0</v>
      </c>
      <c r="O52" s="155">
        <v>0</v>
      </c>
      <c r="P52" s="155">
        <v>0</v>
      </c>
      <c r="Q52" s="155">
        <v>1</v>
      </c>
      <c r="R52" s="160">
        <v>5.1378000000000002E-6</v>
      </c>
      <c r="S52" s="160">
        <v>1.3899999999999999E-7</v>
      </c>
      <c r="T52" s="155">
        <v>3</v>
      </c>
      <c r="U52" s="155">
        <v>0</v>
      </c>
      <c r="V52" s="155">
        <v>0</v>
      </c>
      <c r="W52" s="161" t="s">
        <v>1178</v>
      </c>
      <c r="X52" s="162" t="s">
        <v>1135</v>
      </c>
      <c r="Y52" s="158" t="s">
        <v>263</v>
      </c>
      <c r="Z52" s="158"/>
      <c r="AA52" s="158"/>
      <c r="AB52" s="158"/>
      <c r="AC52" s="158"/>
      <c r="AD52" s="155"/>
      <c r="AE52" s="155"/>
      <c r="AF52" s="163"/>
      <c r="AG52" s="163"/>
      <c r="AH52" s="163"/>
      <c r="AI52" s="164"/>
      <c r="AJ52" s="164"/>
      <c r="AK52" s="164"/>
      <c r="AL52" s="164"/>
      <c r="AM52" s="160"/>
      <c r="AN52" s="158"/>
      <c r="AO52" s="160"/>
    </row>
    <row r="53" spans="1:41" ht="14.25" customHeight="1">
      <c r="A53" s="158" t="s">
        <v>713</v>
      </c>
      <c r="B53" s="158" t="s">
        <v>259</v>
      </c>
      <c r="C53" s="155">
        <v>0</v>
      </c>
      <c r="D53" s="155">
        <v>200</v>
      </c>
      <c r="E53" s="155">
        <v>15616</v>
      </c>
      <c r="F53" s="158" t="s">
        <v>260</v>
      </c>
      <c r="G53" s="160">
        <v>5.0358E-4</v>
      </c>
      <c r="H53" s="160">
        <v>1.3222E-5</v>
      </c>
      <c r="I53" s="160">
        <v>-1.0261999999999999E-5</v>
      </c>
      <c r="J53" s="160">
        <v>-1.7520000000000001E-7</v>
      </c>
      <c r="K53" s="160">
        <v>5.1384E-4</v>
      </c>
      <c r="L53" s="160">
        <v>1.3397999999999999E-5</v>
      </c>
      <c r="M53" s="155">
        <v>1.49</v>
      </c>
      <c r="N53" s="155">
        <v>0</v>
      </c>
      <c r="O53" s="155">
        <v>0</v>
      </c>
      <c r="P53" s="155">
        <v>0</v>
      </c>
      <c r="Q53" s="155">
        <v>1</v>
      </c>
      <c r="R53" s="160">
        <v>5.1383999999999998E-6</v>
      </c>
      <c r="S53" s="160">
        <v>1.3400000000000001E-7</v>
      </c>
      <c r="T53" s="155">
        <v>3</v>
      </c>
      <c r="U53" s="155">
        <v>0</v>
      </c>
      <c r="V53" s="155">
        <v>0</v>
      </c>
      <c r="W53" s="161" t="s">
        <v>1179</v>
      </c>
      <c r="X53" s="162" t="s">
        <v>1135</v>
      </c>
      <c r="Y53" s="158" t="s">
        <v>263</v>
      </c>
      <c r="Z53" s="158"/>
      <c r="AA53" s="158"/>
      <c r="AB53" s="158"/>
      <c r="AC53" s="158"/>
      <c r="AD53" s="155"/>
      <c r="AE53" s="155"/>
      <c r="AF53" s="163"/>
      <c r="AG53" s="163"/>
      <c r="AH53" s="163"/>
      <c r="AI53" s="164"/>
      <c r="AJ53" s="164"/>
      <c r="AK53" s="164"/>
      <c r="AL53" s="164"/>
      <c r="AM53" s="160"/>
      <c r="AN53" s="158"/>
      <c r="AO53" s="160"/>
    </row>
    <row r="54" spans="1:41" ht="14.25" customHeight="1">
      <c r="A54" s="158" t="s">
        <v>731</v>
      </c>
      <c r="B54" s="158" t="s">
        <v>259</v>
      </c>
      <c r="C54" s="155">
        <v>0</v>
      </c>
      <c r="D54" s="155">
        <v>200</v>
      </c>
      <c r="E54" s="155">
        <v>15616</v>
      </c>
      <c r="F54" s="158" t="s">
        <v>260</v>
      </c>
      <c r="G54" s="160">
        <v>5.4536000000000005E-4</v>
      </c>
      <c r="H54" s="160">
        <v>1.4829E-5</v>
      </c>
      <c r="I54" s="160">
        <v>-1.0261999999999999E-5</v>
      </c>
      <c r="J54" s="160">
        <v>-1.7520000000000001E-7</v>
      </c>
      <c r="K54" s="160">
        <v>5.5562999999999999E-4</v>
      </c>
      <c r="L54" s="160">
        <v>1.5004000000000001E-5</v>
      </c>
      <c r="M54" s="155">
        <v>1.55</v>
      </c>
      <c r="N54" s="155">
        <v>0</v>
      </c>
      <c r="O54" s="155">
        <v>0</v>
      </c>
      <c r="P54" s="155">
        <v>0</v>
      </c>
      <c r="Q54" s="155">
        <v>1</v>
      </c>
      <c r="R54" s="160">
        <v>5.5562999999999996E-6</v>
      </c>
      <c r="S54" s="160">
        <v>1.4999999999999999E-7</v>
      </c>
      <c r="T54" s="155">
        <v>3</v>
      </c>
      <c r="U54" s="155">
        <v>0</v>
      </c>
      <c r="V54" s="155">
        <v>0</v>
      </c>
      <c r="W54" s="161" t="s">
        <v>1180</v>
      </c>
      <c r="X54" s="162" t="s">
        <v>1135</v>
      </c>
      <c r="Y54" s="158" t="s">
        <v>263</v>
      </c>
      <c r="Z54" s="158"/>
      <c r="AA54" s="158"/>
      <c r="AB54" s="158"/>
      <c r="AC54" s="158"/>
      <c r="AD54" s="155"/>
      <c r="AE54" s="155"/>
      <c r="AF54" s="163"/>
      <c r="AG54" s="163"/>
      <c r="AH54" s="163"/>
      <c r="AI54" s="164"/>
      <c r="AJ54" s="164"/>
      <c r="AK54" s="164"/>
      <c r="AL54" s="164"/>
      <c r="AM54" s="160"/>
      <c r="AN54" s="158"/>
      <c r="AO54" s="160"/>
    </row>
    <row r="55" spans="1:41" ht="14.25" customHeight="1">
      <c r="A55" s="158" t="s">
        <v>731</v>
      </c>
      <c r="B55" s="158" t="s">
        <v>259</v>
      </c>
      <c r="C55" s="155">
        <v>0</v>
      </c>
      <c r="D55" s="155">
        <v>200</v>
      </c>
      <c r="E55" s="155">
        <v>15616</v>
      </c>
      <c r="F55" s="158" t="s">
        <v>260</v>
      </c>
      <c r="G55" s="160">
        <v>5.4440000000000001E-4</v>
      </c>
      <c r="H55" s="160">
        <v>1.5140000000000001E-5</v>
      </c>
      <c r="I55" s="160">
        <v>-1.0261999999999999E-5</v>
      </c>
      <c r="J55" s="160">
        <v>-1.7520000000000001E-7</v>
      </c>
      <c r="K55" s="160">
        <v>5.5466000000000001E-4</v>
      </c>
      <c r="L55" s="160">
        <v>1.5315000000000002E-5</v>
      </c>
      <c r="M55" s="155">
        <v>1.58</v>
      </c>
      <c r="N55" s="155">
        <v>0</v>
      </c>
      <c r="O55" s="155">
        <v>0</v>
      </c>
      <c r="P55" s="155">
        <v>0</v>
      </c>
      <c r="Q55" s="155">
        <v>1</v>
      </c>
      <c r="R55" s="160">
        <v>5.5466000000000004E-6</v>
      </c>
      <c r="S55" s="160">
        <v>1.532E-7</v>
      </c>
      <c r="T55" s="155">
        <v>3</v>
      </c>
      <c r="U55" s="155">
        <v>0</v>
      </c>
      <c r="V55" s="155">
        <v>0</v>
      </c>
      <c r="W55" s="161" t="s">
        <v>1181</v>
      </c>
      <c r="X55" s="162" t="s">
        <v>1135</v>
      </c>
      <c r="Y55" s="158" t="s">
        <v>263</v>
      </c>
      <c r="Z55" s="158"/>
      <c r="AA55" s="158"/>
      <c r="AB55" s="158"/>
      <c r="AC55" s="158"/>
      <c r="AD55" s="155"/>
      <c r="AE55" s="155"/>
      <c r="AF55" s="163"/>
      <c r="AG55" s="163"/>
      <c r="AH55" s="163"/>
      <c r="AI55" s="164"/>
      <c r="AJ55" s="164"/>
      <c r="AK55" s="164"/>
      <c r="AL55" s="164"/>
      <c r="AM55" s="160"/>
      <c r="AN55" s="158"/>
      <c r="AO55" s="160"/>
    </row>
    <row r="56" spans="1:41" ht="14.25" customHeight="1">
      <c r="A56" s="158" t="s">
        <v>749</v>
      </c>
      <c r="B56" s="158" t="s">
        <v>259</v>
      </c>
      <c r="C56" s="155">
        <v>0</v>
      </c>
      <c r="D56" s="155">
        <v>200</v>
      </c>
      <c r="E56" s="155">
        <v>15616</v>
      </c>
      <c r="F56" s="158" t="s">
        <v>260</v>
      </c>
      <c r="G56" s="160">
        <v>5.4591000000000004E-4</v>
      </c>
      <c r="H56" s="160">
        <v>1.2808E-5</v>
      </c>
      <c r="I56" s="160">
        <v>-1.0261999999999999E-5</v>
      </c>
      <c r="J56" s="160">
        <v>-1.7520000000000001E-7</v>
      </c>
      <c r="K56" s="160">
        <v>5.5617000000000004E-4</v>
      </c>
      <c r="L56" s="160">
        <v>1.2982999999999999E-5</v>
      </c>
      <c r="M56" s="155">
        <v>1.34</v>
      </c>
      <c r="N56" s="155">
        <v>0</v>
      </c>
      <c r="O56" s="155">
        <v>0</v>
      </c>
      <c r="P56" s="155">
        <v>0</v>
      </c>
      <c r="Q56" s="155">
        <v>1</v>
      </c>
      <c r="R56" s="160">
        <v>5.5616999999999996E-6</v>
      </c>
      <c r="S56" s="160">
        <v>1.2980000000000001E-7</v>
      </c>
      <c r="T56" s="155">
        <v>3</v>
      </c>
      <c r="U56" s="155">
        <v>0</v>
      </c>
      <c r="V56" s="155">
        <v>0</v>
      </c>
      <c r="W56" s="161" t="s">
        <v>1182</v>
      </c>
      <c r="X56" s="162" t="s">
        <v>1135</v>
      </c>
      <c r="Y56" s="158" t="s">
        <v>263</v>
      </c>
      <c r="Z56" s="158"/>
      <c r="AA56" s="158"/>
      <c r="AB56" s="158"/>
      <c r="AC56" s="158"/>
      <c r="AD56" s="155"/>
      <c r="AE56" s="155"/>
      <c r="AF56" s="163"/>
      <c r="AG56" s="163"/>
      <c r="AH56" s="163"/>
      <c r="AI56" s="164"/>
      <c r="AJ56" s="164"/>
      <c r="AK56" s="164"/>
      <c r="AL56" s="164"/>
      <c r="AM56" s="160"/>
      <c r="AN56" s="158"/>
      <c r="AO56" s="160"/>
    </row>
    <row r="57" spans="1:41" ht="14.25" customHeight="1">
      <c r="A57" s="158" t="s">
        <v>749</v>
      </c>
      <c r="B57" s="158" t="s">
        <v>259</v>
      </c>
      <c r="C57" s="155">
        <v>0</v>
      </c>
      <c r="D57" s="155">
        <v>200</v>
      </c>
      <c r="E57" s="155">
        <v>15616</v>
      </c>
      <c r="F57" s="158" t="s">
        <v>260</v>
      </c>
      <c r="G57" s="160">
        <v>5.4478999999999997E-4</v>
      </c>
      <c r="H57" s="160">
        <v>1.2713E-5</v>
      </c>
      <c r="I57" s="160">
        <v>-1.0261999999999999E-5</v>
      </c>
      <c r="J57" s="160">
        <v>-1.7520000000000001E-7</v>
      </c>
      <c r="K57" s="160">
        <v>5.5504999999999997E-4</v>
      </c>
      <c r="L57" s="160">
        <v>1.2887999999999999E-5</v>
      </c>
      <c r="M57" s="155">
        <v>1.33</v>
      </c>
      <c r="N57" s="155">
        <v>0</v>
      </c>
      <c r="O57" s="155">
        <v>0</v>
      </c>
      <c r="P57" s="155">
        <v>0</v>
      </c>
      <c r="Q57" s="155">
        <v>1</v>
      </c>
      <c r="R57" s="160">
        <v>5.5504999999999996E-6</v>
      </c>
      <c r="S57" s="160">
        <v>1.289E-7</v>
      </c>
      <c r="T57" s="155">
        <v>3</v>
      </c>
      <c r="U57" s="155">
        <v>0</v>
      </c>
      <c r="V57" s="155">
        <v>0</v>
      </c>
      <c r="W57" s="161" t="s">
        <v>1183</v>
      </c>
      <c r="X57" s="162" t="s">
        <v>1135</v>
      </c>
      <c r="Y57" s="158" t="s">
        <v>263</v>
      </c>
      <c r="Z57" s="158"/>
      <c r="AA57" s="158"/>
      <c r="AB57" s="158"/>
      <c r="AC57" s="158"/>
      <c r="AD57" s="155"/>
      <c r="AE57" s="155"/>
      <c r="AF57" s="163"/>
      <c r="AG57" s="163"/>
      <c r="AH57" s="163"/>
      <c r="AI57" s="164"/>
      <c r="AJ57" s="164"/>
      <c r="AK57" s="164"/>
      <c r="AL57" s="164"/>
      <c r="AM57" s="160"/>
      <c r="AN57" s="158"/>
      <c r="AO57" s="160"/>
    </row>
    <row r="58" spans="1:41" ht="14.25" customHeight="1">
      <c r="A58" s="158" t="s">
        <v>767</v>
      </c>
      <c r="B58" s="158" t="s">
        <v>259</v>
      </c>
      <c r="C58" s="155">
        <v>0</v>
      </c>
      <c r="D58" s="155">
        <v>200</v>
      </c>
      <c r="E58" s="155">
        <v>15616</v>
      </c>
      <c r="F58" s="158" t="s">
        <v>260</v>
      </c>
      <c r="G58" s="160">
        <v>3.4620000000000001E-4</v>
      </c>
      <c r="H58" s="160">
        <v>1.5287000000000001E-5</v>
      </c>
      <c r="I58" s="160">
        <v>-1.0261999999999999E-5</v>
      </c>
      <c r="J58" s="160">
        <v>-1.7520000000000001E-7</v>
      </c>
      <c r="K58" s="160">
        <v>3.5646000000000001E-4</v>
      </c>
      <c r="L58" s="160">
        <v>1.5461999999999999E-5</v>
      </c>
      <c r="M58" s="155">
        <v>2.48</v>
      </c>
      <c r="N58" s="155">
        <v>0</v>
      </c>
      <c r="O58" s="155">
        <v>0</v>
      </c>
      <c r="P58" s="155">
        <v>0</v>
      </c>
      <c r="Q58" s="155">
        <v>1</v>
      </c>
      <c r="R58" s="160">
        <v>3.5646000000000001E-6</v>
      </c>
      <c r="S58" s="160">
        <v>1.5459999999999999E-7</v>
      </c>
      <c r="T58" s="155">
        <v>3</v>
      </c>
      <c r="U58" s="155">
        <v>0</v>
      </c>
      <c r="V58" s="155">
        <v>0</v>
      </c>
      <c r="W58" s="161" t="s">
        <v>1184</v>
      </c>
      <c r="X58" s="162" t="s">
        <v>1135</v>
      </c>
      <c r="Y58" s="158" t="s">
        <v>263</v>
      </c>
      <c r="Z58" s="158"/>
      <c r="AA58" s="158"/>
      <c r="AB58" s="158"/>
      <c r="AC58" s="158"/>
      <c r="AD58" s="155"/>
      <c r="AE58" s="155"/>
      <c r="AF58" s="163"/>
      <c r="AG58" s="163"/>
      <c r="AH58" s="163"/>
      <c r="AI58" s="164"/>
      <c r="AJ58" s="164"/>
      <c r="AK58" s="164"/>
      <c r="AL58" s="164"/>
      <c r="AM58" s="160"/>
      <c r="AN58" s="158"/>
      <c r="AO58" s="160"/>
    </row>
    <row r="59" spans="1:41" ht="14.25" customHeight="1">
      <c r="A59" s="158" t="s">
        <v>767</v>
      </c>
      <c r="B59" s="158" t="s">
        <v>259</v>
      </c>
      <c r="C59" s="155">
        <v>0</v>
      </c>
      <c r="D59" s="155">
        <v>200</v>
      </c>
      <c r="E59" s="155">
        <v>15616</v>
      </c>
      <c r="F59" s="158" t="s">
        <v>260</v>
      </c>
      <c r="G59" s="160">
        <v>3.4642000000000001E-4</v>
      </c>
      <c r="H59" s="160">
        <v>1.5284000000000001E-5</v>
      </c>
      <c r="I59" s="160">
        <v>-1.0261999999999999E-5</v>
      </c>
      <c r="J59" s="160">
        <v>-1.7520000000000001E-7</v>
      </c>
      <c r="K59" s="160">
        <v>3.5669E-4</v>
      </c>
      <c r="L59" s="160">
        <v>1.5458999999999999E-5</v>
      </c>
      <c r="M59" s="155">
        <v>2.48</v>
      </c>
      <c r="N59" s="155">
        <v>0</v>
      </c>
      <c r="O59" s="155">
        <v>0</v>
      </c>
      <c r="P59" s="155">
        <v>0</v>
      </c>
      <c r="Q59" s="155">
        <v>1</v>
      </c>
      <c r="R59" s="160">
        <v>3.5669000000000001E-6</v>
      </c>
      <c r="S59" s="160">
        <v>1.5459999999999999E-7</v>
      </c>
      <c r="T59" s="155">
        <v>3</v>
      </c>
      <c r="U59" s="155">
        <v>0</v>
      </c>
      <c r="V59" s="155">
        <v>0</v>
      </c>
      <c r="W59" s="161" t="s">
        <v>1185</v>
      </c>
      <c r="X59" s="162" t="s">
        <v>1135</v>
      </c>
      <c r="Y59" s="158" t="s">
        <v>263</v>
      </c>
      <c r="Z59" s="158"/>
      <c r="AA59" s="158"/>
      <c r="AB59" s="158"/>
      <c r="AC59" s="158"/>
      <c r="AD59" s="155"/>
      <c r="AE59" s="155"/>
      <c r="AF59" s="163"/>
      <c r="AG59" s="163"/>
      <c r="AH59" s="163"/>
      <c r="AI59" s="164"/>
      <c r="AJ59" s="164"/>
      <c r="AK59" s="164"/>
      <c r="AL59" s="164"/>
      <c r="AM59" s="160"/>
      <c r="AN59" s="158"/>
      <c r="AO59" s="160"/>
    </row>
    <row r="60" spans="1:41" ht="14.25" customHeight="1">
      <c r="A60" s="158" t="s">
        <v>785</v>
      </c>
      <c r="B60" s="158" t="s">
        <v>259</v>
      </c>
      <c r="C60" s="155">
        <v>0</v>
      </c>
      <c r="D60" s="155">
        <v>200</v>
      </c>
      <c r="E60" s="155">
        <v>15616</v>
      </c>
      <c r="F60" s="158" t="s">
        <v>260</v>
      </c>
      <c r="G60" s="160">
        <v>9.7417999999999995E-4</v>
      </c>
      <c r="H60" s="160">
        <v>4.7661999999999999E-5</v>
      </c>
      <c r="I60" s="160">
        <v>-1.0261999999999999E-5</v>
      </c>
      <c r="J60" s="160">
        <v>-1.7520000000000001E-7</v>
      </c>
      <c r="K60" s="160">
        <v>9.8444000000000005E-4</v>
      </c>
      <c r="L60" s="160">
        <v>4.7837000000000003E-5</v>
      </c>
      <c r="M60" s="155">
        <v>2.78</v>
      </c>
      <c r="N60" s="155">
        <v>0</v>
      </c>
      <c r="O60" s="155">
        <v>0</v>
      </c>
      <c r="P60" s="155">
        <v>0</v>
      </c>
      <c r="Q60" s="155">
        <v>1</v>
      </c>
      <c r="R60" s="160">
        <v>9.8444000000000001E-6</v>
      </c>
      <c r="S60" s="160">
        <v>4.7840000000000005E-7</v>
      </c>
      <c r="T60" s="155">
        <v>4</v>
      </c>
      <c r="U60" s="155">
        <v>0</v>
      </c>
      <c r="V60" s="155">
        <v>0</v>
      </c>
      <c r="W60" s="161" t="s">
        <v>1186</v>
      </c>
      <c r="X60" s="162" t="s">
        <v>1135</v>
      </c>
      <c r="Y60" s="158" t="s">
        <v>263</v>
      </c>
      <c r="Z60" s="158"/>
      <c r="AA60" s="158"/>
      <c r="AB60" s="158"/>
      <c r="AC60" s="158"/>
      <c r="AD60" s="155"/>
      <c r="AE60" s="155"/>
      <c r="AF60" s="163"/>
      <c r="AG60" s="163"/>
      <c r="AH60" s="163"/>
      <c r="AI60" s="164"/>
      <c r="AJ60" s="164"/>
      <c r="AK60" s="164"/>
      <c r="AL60" s="164"/>
      <c r="AM60" s="160"/>
      <c r="AN60" s="158"/>
      <c r="AO60" s="160"/>
    </row>
    <row r="61" spans="1:41" ht="14.25" customHeight="1">
      <c r="A61" s="158" t="s">
        <v>785</v>
      </c>
      <c r="B61" s="158" t="s">
        <v>259</v>
      </c>
      <c r="C61" s="155">
        <v>0</v>
      </c>
      <c r="D61" s="155">
        <v>200</v>
      </c>
      <c r="E61" s="155">
        <v>15616</v>
      </c>
      <c r="F61" s="158" t="s">
        <v>260</v>
      </c>
      <c r="G61" s="160">
        <v>9.7369000000000004E-4</v>
      </c>
      <c r="H61" s="160">
        <v>4.7729000000000003E-5</v>
      </c>
      <c r="I61" s="160">
        <v>-1.0261999999999999E-5</v>
      </c>
      <c r="J61" s="160">
        <v>-1.7520000000000001E-7</v>
      </c>
      <c r="K61" s="160">
        <v>9.8396000000000009E-4</v>
      </c>
      <c r="L61" s="160">
        <v>4.7905000000000003E-5</v>
      </c>
      <c r="M61" s="155">
        <v>2.79</v>
      </c>
      <c r="N61" s="155">
        <v>0</v>
      </c>
      <c r="O61" s="155">
        <v>0</v>
      </c>
      <c r="P61" s="155">
        <v>0</v>
      </c>
      <c r="Q61" s="155">
        <v>1</v>
      </c>
      <c r="R61" s="160">
        <v>9.8395999999999998E-6</v>
      </c>
      <c r="S61" s="160">
        <v>4.7899999999999999E-7</v>
      </c>
      <c r="T61" s="155">
        <v>4</v>
      </c>
      <c r="U61" s="155">
        <v>0</v>
      </c>
      <c r="V61" s="155">
        <v>0</v>
      </c>
      <c r="W61" s="161" t="s">
        <v>1187</v>
      </c>
      <c r="X61" s="162" t="s">
        <v>1135</v>
      </c>
      <c r="Y61" s="158" t="s">
        <v>263</v>
      </c>
      <c r="Z61" s="158"/>
      <c r="AA61" s="158"/>
      <c r="AB61" s="158"/>
      <c r="AC61" s="158"/>
      <c r="AD61" s="155"/>
      <c r="AE61" s="155"/>
      <c r="AF61" s="163"/>
      <c r="AG61" s="163"/>
      <c r="AH61" s="163"/>
      <c r="AI61" s="164"/>
      <c r="AJ61" s="164"/>
      <c r="AK61" s="164"/>
      <c r="AL61" s="164"/>
      <c r="AM61" s="160"/>
      <c r="AN61" s="158"/>
      <c r="AO61" s="160"/>
    </row>
    <row r="62" spans="1:41" ht="14.25" customHeight="1">
      <c r="A62" s="158" t="s">
        <v>803</v>
      </c>
      <c r="B62" s="158" t="s">
        <v>259</v>
      </c>
      <c r="C62" s="155">
        <v>0</v>
      </c>
      <c r="D62" s="155">
        <v>200</v>
      </c>
      <c r="E62" s="155">
        <v>15616</v>
      </c>
      <c r="F62" s="158" t="s">
        <v>260</v>
      </c>
      <c r="G62" s="160">
        <v>6.4780999999999997E-4</v>
      </c>
      <c r="H62" s="160">
        <v>1.0526999999999999E-5</v>
      </c>
      <c r="I62" s="160">
        <v>-1.0261999999999999E-5</v>
      </c>
      <c r="J62" s="160">
        <v>-1.7520000000000001E-7</v>
      </c>
      <c r="K62" s="160">
        <v>6.5808000000000001E-4</v>
      </c>
      <c r="L62" s="160">
        <v>1.0702E-5</v>
      </c>
      <c r="M62" s="155">
        <v>0.93</v>
      </c>
      <c r="N62" s="155">
        <v>0</v>
      </c>
      <c r="O62" s="155">
        <v>0</v>
      </c>
      <c r="P62" s="155">
        <v>0</v>
      </c>
      <c r="Q62" s="155">
        <v>1</v>
      </c>
      <c r="R62" s="160">
        <v>6.5807999999999997E-6</v>
      </c>
      <c r="S62" s="160">
        <v>1.0700000000000001E-7</v>
      </c>
      <c r="T62" s="155">
        <v>3</v>
      </c>
      <c r="U62" s="155">
        <v>0</v>
      </c>
      <c r="V62" s="155">
        <v>0</v>
      </c>
      <c r="W62" s="161" t="s">
        <v>1188</v>
      </c>
      <c r="X62" s="162" t="s">
        <v>1135</v>
      </c>
      <c r="Y62" s="158" t="s">
        <v>263</v>
      </c>
      <c r="Z62" s="158"/>
      <c r="AA62" s="158"/>
      <c r="AB62" s="158"/>
      <c r="AC62" s="158"/>
      <c r="AD62" s="155"/>
      <c r="AE62" s="155"/>
      <c r="AF62" s="163"/>
      <c r="AG62" s="163"/>
      <c r="AH62" s="163"/>
      <c r="AI62" s="164"/>
      <c r="AJ62" s="164"/>
      <c r="AK62" s="164"/>
      <c r="AL62" s="164"/>
      <c r="AM62" s="160"/>
      <c r="AN62" s="158"/>
      <c r="AO62" s="160"/>
    </row>
    <row r="63" spans="1:41" ht="14.25" customHeight="1">
      <c r="A63" s="158" t="s">
        <v>803</v>
      </c>
      <c r="B63" s="158" t="s">
        <v>259</v>
      </c>
      <c r="C63" s="155">
        <v>0</v>
      </c>
      <c r="D63" s="155">
        <v>200</v>
      </c>
      <c r="E63" s="155">
        <v>15616</v>
      </c>
      <c r="F63" s="158" t="s">
        <v>260</v>
      </c>
      <c r="G63" s="160">
        <v>6.4758000000000003E-4</v>
      </c>
      <c r="H63" s="160">
        <v>1.0222E-5</v>
      </c>
      <c r="I63" s="160">
        <v>-1.0261999999999999E-5</v>
      </c>
      <c r="J63" s="160">
        <v>-1.7520000000000001E-7</v>
      </c>
      <c r="K63" s="160">
        <v>6.5784000000000003E-4</v>
      </c>
      <c r="L63" s="160">
        <v>1.0397000000000001E-5</v>
      </c>
      <c r="M63" s="155">
        <v>0.91</v>
      </c>
      <c r="N63" s="155">
        <v>0</v>
      </c>
      <c r="O63" s="155">
        <v>0</v>
      </c>
      <c r="P63" s="155">
        <v>0</v>
      </c>
      <c r="Q63" s="155">
        <v>1</v>
      </c>
      <c r="R63" s="160">
        <v>6.5784000000000004E-6</v>
      </c>
      <c r="S63" s="160">
        <v>1.04E-7</v>
      </c>
      <c r="T63" s="155">
        <v>3</v>
      </c>
      <c r="U63" s="155">
        <v>0</v>
      </c>
      <c r="V63" s="155">
        <v>0</v>
      </c>
      <c r="W63" s="161" t="s">
        <v>1189</v>
      </c>
      <c r="X63" s="162" t="s">
        <v>1135</v>
      </c>
      <c r="Y63" s="158" t="s">
        <v>263</v>
      </c>
      <c r="Z63" s="158"/>
      <c r="AA63" s="158"/>
      <c r="AB63" s="158"/>
      <c r="AC63" s="158"/>
      <c r="AD63" s="155"/>
      <c r="AE63" s="155"/>
      <c r="AF63" s="163"/>
      <c r="AG63" s="163"/>
      <c r="AH63" s="163"/>
      <c r="AI63" s="164"/>
      <c r="AJ63" s="164"/>
      <c r="AK63" s="164"/>
      <c r="AL63" s="164"/>
      <c r="AM63" s="160"/>
      <c r="AN63" s="158"/>
      <c r="AO63" s="160"/>
    </row>
    <row r="64" spans="1:41" ht="14.25" customHeight="1">
      <c r="A64" s="158" t="s">
        <v>819</v>
      </c>
      <c r="B64" s="158" t="s">
        <v>259</v>
      </c>
      <c r="C64" s="155">
        <v>0</v>
      </c>
      <c r="D64" s="155">
        <v>200</v>
      </c>
      <c r="E64" s="155">
        <v>15616</v>
      </c>
      <c r="F64" s="158" t="s">
        <v>260</v>
      </c>
      <c r="G64" s="160">
        <v>3.2285000000000001E-4</v>
      </c>
      <c r="H64" s="160">
        <v>1.4258E-5</v>
      </c>
      <c r="I64" s="160">
        <v>-1.0261999999999999E-5</v>
      </c>
      <c r="J64" s="160">
        <v>-1.7520000000000001E-7</v>
      </c>
      <c r="K64" s="160">
        <v>3.3311000000000001E-4</v>
      </c>
      <c r="L64" s="160">
        <v>1.4433000000000001E-5</v>
      </c>
      <c r="M64" s="155">
        <v>2.48</v>
      </c>
      <c r="N64" s="155">
        <v>0</v>
      </c>
      <c r="O64" s="155">
        <v>0</v>
      </c>
      <c r="P64" s="155">
        <v>0</v>
      </c>
      <c r="Q64" s="155">
        <v>1</v>
      </c>
      <c r="R64" s="160">
        <v>3.3311000000000002E-6</v>
      </c>
      <c r="S64" s="160">
        <v>1.4429999999999999E-7</v>
      </c>
      <c r="T64" s="155">
        <v>3</v>
      </c>
      <c r="U64" s="155">
        <v>0</v>
      </c>
      <c r="V64" s="155">
        <v>0</v>
      </c>
      <c r="W64" s="161" t="s">
        <v>1190</v>
      </c>
      <c r="X64" s="162" t="s">
        <v>1135</v>
      </c>
      <c r="Y64" s="158" t="s">
        <v>263</v>
      </c>
      <c r="Z64" s="158"/>
      <c r="AA64" s="158"/>
      <c r="AB64" s="158"/>
      <c r="AC64" s="158"/>
      <c r="AD64" s="155"/>
      <c r="AE64" s="155"/>
      <c r="AF64" s="163"/>
      <c r="AG64" s="163"/>
      <c r="AH64" s="163"/>
      <c r="AI64" s="164"/>
      <c r="AJ64" s="164"/>
      <c r="AK64" s="164"/>
      <c r="AL64" s="164"/>
      <c r="AM64" s="160"/>
      <c r="AN64" s="158"/>
      <c r="AO64" s="160"/>
    </row>
    <row r="65" spans="1:41" ht="14.25" customHeight="1">
      <c r="A65" s="158" t="s">
        <v>819</v>
      </c>
      <c r="B65" s="158" t="s">
        <v>259</v>
      </c>
      <c r="C65" s="155">
        <v>0</v>
      </c>
      <c r="D65" s="155">
        <v>200</v>
      </c>
      <c r="E65" s="155">
        <v>15616</v>
      </c>
      <c r="F65" s="158" t="s">
        <v>260</v>
      </c>
      <c r="G65" s="160">
        <v>3.2311999999999998E-4</v>
      </c>
      <c r="H65" s="160">
        <v>1.4133E-5</v>
      </c>
      <c r="I65" s="160">
        <v>-1.0261999999999999E-5</v>
      </c>
      <c r="J65" s="160">
        <v>-1.7520000000000001E-7</v>
      </c>
      <c r="K65" s="160">
        <v>3.3338999999999998E-4</v>
      </c>
      <c r="L65" s="160">
        <v>1.4307999999999999E-5</v>
      </c>
      <c r="M65" s="155">
        <v>2.46</v>
      </c>
      <c r="N65" s="155">
        <v>0</v>
      </c>
      <c r="O65" s="155">
        <v>0</v>
      </c>
      <c r="P65" s="155">
        <v>0</v>
      </c>
      <c r="Q65" s="155">
        <v>1</v>
      </c>
      <c r="R65" s="160">
        <v>3.3339E-6</v>
      </c>
      <c r="S65" s="160">
        <v>1.431E-7</v>
      </c>
      <c r="T65" s="155">
        <v>3</v>
      </c>
      <c r="U65" s="155">
        <v>0</v>
      </c>
      <c r="V65" s="155">
        <v>0</v>
      </c>
      <c r="W65" s="161" t="s">
        <v>1191</v>
      </c>
      <c r="X65" s="162" t="s">
        <v>1135</v>
      </c>
      <c r="Y65" s="158" t="s">
        <v>263</v>
      </c>
      <c r="Z65" s="158"/>
      <c r="AA65" s="158"/>
      <c r="AB65" s="158"/>
      <c r="AC65" s="158"/>
      <c r="AD65" s="155"/>
      <c r="AE65" s="155"/>
      <c r="AF65" s="163"/>
      <c r="AG65" s="163"/>
      <c r="AH65" s="163"/>
      <c r="AI65" s="164"/>
      <c r="AJ65" s="164"/>
      <c r="AK65" s="164"/>
      <c r="AL65" s="164"/>
      <c r="AM65" s="160"/>
      <c r="AN65" s="158"/>
      <c r="AO65" s="160"/>
    </row>
    <row r="66" spans="1:41" ht="14.25" customHeight="1">
      <c r="A66" s="158" t="s">
        <v>837</v>
      </c>
      <c r="B66" s="158" t="s">
        <v>259</v>
      </c>
      <c r="C66" s="155">
        <v>0</v>
      </c>
      <c r="D66" s="155">
        <v>200</v>
      </c>
      <c r="E66" s="155">
        <v>15616</v>
      </c>
      <c r="F66" s="158" t="s">
        <v>260</v>
      </c>
      <c r="G66" s="160">
        <v>4.0191000000000001E-4</v>
      </c>
      <c r="H66" s="160">
        <v>1.3936E-5</v>
      </c>
      <c r="I66" s="160">
        <v>-1.0261999999999999E-5</v>
      </c>
      <c r="J66" s="160">
        <v>-1.7520000000000001E-7</v>
      </c>
      <c r="K66" s="160">
        <v>4.1218E-4</v>
      </c>
      <c r="L66" s="160">
        <v>1.4110999999999999E-5</v>
      </c>
      <c r="M66" s="155">
        <v>1.96</v>
      </c>
      <c r="N66" s="155">
        <v>0</v>
      </c>
      <c r="O66" s="155">
        <v>0</v>
      </c>
      <c r="P66" s="155">
        <v>0</v>
      </c>
      <c r="Q66" s="155">
        <v>1</v>
      </c>
      <c r="R66" s="160">
        <v>4.1218000000000001E-6</v>
      </c>
      <c r="S66" s="160">
        <v>1.4110000000000001E-7</v>
      </c>
      <c r="T66" s="155">
        <v>3</v>
      </c>
      <c r="U66" s="155">
        <v>0</v>
      </c>
      <c r="V66" s="155">
        <v>0</v>
      </c>
      <c r="W66" s="161" t="s">
        <v>781</v>
      </c>
      <c r="X66" s="162" t="s">
        <v>1135</v>
      </c>
      <c r="Y66" s="158" t="s">
        <v>263</v>
      </c>
      <c r="Z66" s="158"/>
      <c r="AA66" s="158"/>
      <c r="AB66" s="158"/>
      <c r="AC66" s="158"/>
      <c r="AD66" s="155"/>
      <c r="AE66" s="155"/>
      <c r="AF66" s="163"/>
      <c r="AG66" s="163"/>
      <c r="AH66" s="163"/>
      <c r="AI66" s="164"/>
      <c r="AJ66" s="164"/>
      <c r="AK66" s="164"/>
      <c r="AL66" s="164"/>
      <c r="AM66" s="160"/>
      <c r="AN66" s="158"/>
      <c r="AO66" s="160"/>
    </row>
    <row r="67" spans="1:41" ht="14.25" customHeight="1">
      <c r="A67" s="158" t="s">
        <v>837</v>
      </c>
      <c r="B67" s="158" t="s">
        <v>259</v>
      </c>
      <c r="C67" s="155">
        <v>0</v>
      </c>
      <c r="D67" s="155">
        <v>200</v>
      </c>
      <c r="E67" s="155">
        <v>15616</v>
      </c>
      <c r="F67" s="158" t="s">
        <v>260</v>
      </c>
      <c r="G67" s="160">
        <v>4.0174999999999998E-4</v>
      </c>
      <c r="H67" s="160">
        <v>1.3451E-5</v>
      </c>
      <c r="I67" s="160">
        <v>-1.0261999999999999E-5</v>
      </c>
      <c r="J67" s="160">
        <v>-1.7520000000000001E-7</v>
      </c>
      <c r="K67" s="160">
        <v>4.1200999999999998E-4</v>
      </c>
      <c r="L67" s="160">
        <v>1.3626E-5</v>
      </c>
      <c r="M67" s="155">
        <v>1.89</v>
      </c>
      <c r="N67" s="155">
        <v>0</v>
      </c>
      <c r="O67" s="155">
        <v>0</v>
      </c>
      <c r="P67" s="155">
        <v>0</v>
      </c>
      <c r="Q67" s="155">
        <v>1</v>
      </c>
      <c r="R67" s="160">
        <v>4.1200999999999997E-6</v>
      </c>
      <c r="S67" s="160">
        <v>1.363E-7</v>
      </c>
      <c r="T67" s="155">
        <v>3</v>
      </c>
      <c r="U67" s="155">
        <v>0</v>
      </c>
      <c r="V67" s="155">
        <v>0</v>
      </c>
      <c r="W67" s="161" t="s">
        <v>1192</v>
      </c>
      <c r="X67" s="162" t="s">
        <v>1135</v>
      </c>
      <c r="Y67" s="158" t="s">
        <v>263</v>
      </c>
      <c r="Z67" s="158"/>
      <c r="AA67" s="158"/>
      <c r="AB67" s="158"/>
      <c r="AC67" s="158"/>
      <c r="AD67" s="155"/>
      <c r="AE67" s="155"/>
      <c r="AF67" s="163"/>
      <c r="AG67" s="163"/>
      <c r="AH67" s="163"/>
      <c r="AI67" s="164"/>
      <c r="AJ67" s="164"/>
      <c r="AK67" s="164"/>
      <c r="AL67" s="164"/>
      <c r="AM67" s="160"/>
      <c r="AN67" s="158"/>
      <c r="AO67" s="160"/>
    </row>
    <row r="68" spans="1:41" ht="14.25" customHeight="1">
      <c r="A68" s="158" t="s">
        <v>855</v>
      </c>
      <c r="B68" s="158" t="s">
        <v>259</v>
      </c>
      <c r="C68" s="155">
        <v>0</v>
      </c>
      <c r="D68" s="155">
        <v>200</v>
      </c>
      <c r="E68" s="155">
        <v>15616</v>
      </c>
      <c r="F68" s="158" t="s">
        <v>260</v>
      </c>
      <c r="G68" s="160">
        <v>3.6461000000000002E-4</v>
      </c>
      <c r="H68" s="160">
        <v>1.4148000000000001E-5</v>
      </c>
      <c r="I68" s="160">
        <v>-1.0261999999999999E-5</v>
      </c>
      <c r="J68" s="160">
        <v>-1.7520000000000001E-7</v>
      </c>
      <c r="K68" s="160">
        <v>3.7487000000000002E-4</v>
      </c>
      <c r="L68" s="160">
        <v>1.4323E-5</v>
      </c>
      <c r="M68" s="155">
        <v>2.19</v>
      </c>
      <c r="N68" s="155">
        <v>0</v>
      </c>
      <c r="O68" s="155">
        <v>0</v>
      </c>
      <c r="P68" s="155">
        <v>0</v>
      </c>
      <c r="Q68" s="155">
        <v>1</v>
      </c>
      <c r="R68" s="160">
        <v>3.7487000000000002E-6</v>
      </c>
      <c r="S68" s="160">
        <v>1.4320000000000001E-7</v>
      </c>
      <c r="T68" s="155">
        <v>3</v>
      </c>
      <c r="U68" s="155">
        <v>0</v>
      </c>
      <c r="V68" s="155">
        <v>0</v>
      </c>
      <c r="W68" s="161" t="s">
        <v>1193</v>
      </c>
      <c r="X68" s="162" t="s">
        <v>1135</v>
      </c>
      <c r="Y68" s="158" t="s">
        <v>263</v>
      </c>
      <c r="Z68" s="158"/>
      <c r="AA68" s="158"/>
      <c r="AB68" s="158"/>
      <c r="AC68" s="158"/>
      <c r="AD68" s="155"/>
      <c r="AE68" s="155"/>
      <c r="AF68" s="163"/>
      <c r="AG68" s="163"/>
      <c r="AH68" s="163"/>
      <c r="AI68" s="164"/>
      <c r="AJ68" s="164"/>
      <c r="AK68" s="164"/>
      <c r="AL68" s="164"/>
      <c r="AM68" s="160"/>
      <c r="AN68" s="158"/>
      <c r="AO68" s="160"/>
    </row>
    <row r="69" spans="1:41" ht="14.25" customHeight="1">
      <c r="A69" s="158" t="s">
        <v>855</v>
      </c>
      <c r="B69" s="158" t="s">
        <v>259</v>
      </c>
      <c r="C69" s="155">
        <v>0</v>
      </c>
      <c r="D69" s="155">
        <v>200</v>
      </c>
      <c r="E69" s="155">
        <v>15616</v>
      </c>
      <c r="F69" s="158" t="s">
        <v>260</v>
      </c>
      <c r="G69" s="160">
        <v>3.6458999999999998E-4</v>
      </c>
      <c r="H69" s="160">
        <v>1.3512999999999999E-5</v>
      </c>
      <c r="I69" s="160">
        <v>-1.0261999999999999E-5</v>
      </c>
      <c r="J69" s="160">
        <v>-1.7520000000000001E-7</v>
      </c>
      <c r="K69" s="160">
        <v>3.7484999999999998E-4</v>
      </c>
      <c r="L69" s="160">
        <v>1.3689000000000001E-5</v>
      </c>
      <c r="M69" s="155">
        <v>2.09</v>
      </c>
      <c r="N69" s="155">
        <v>0</v>
      </c>
      <c r="O69" s="155">
        <v>0</v>
      </c>
      <c r="P69" s="155">
        <v>0</v>
      </c>
      <c r="Q69" s="155">
        <v>1</v>
      </c>
      <c r="R69" s="160">
        <v>3.7485000000000002E-6</v>
      </c>
      <c r="S69" s="160">
        <v>1.3689999999999999E-7</v>
      </c>
      <c r="T69" s="155">
        <v>3</v>
      </c>
      <c r="U69" s="155">
        <v>0</v>
      </c>
      <c r="V69" s="155">
        <v>0</v>
      </c>
      <c r="W69" s="161" t="s">
        <v>1194</v>
      </c>
      <c r="X69" s="162" t="s">
        <v>1135</v>
      </c>
      <c r="Y69" s="158" t="s">
        <v>263</v>
      </c>
      <c r="Z69" s="158"/>
      <c r="AA69" s="158"/>
      <c r="AB69" s="158"/>
      <c r="AC69" s="158"/>
      <c r="AD69" s="155"/>
      <c r="AE69" s="155"/>
      <c r="AF69" s="163"/>
      <c r="AG69" s="163"/>
      <c r="AH69" s="163"/>
      <c r="AI69" s="164"/>
      <c r="AJ69" s="164"/>
      <c r="AK69" s="164"/>
      <c r="AL69" s="164"/>
      <c r="AM69" s="160"/>
      <c r="AN69" s="158"/>
      <c r="AO69" s="160"/>
    </row>
    <row r="70" spans="1:41" ht="14.25" customHeight="1">
      <c r="A70" s="158" t="s">
        <v>873</v>
      </c>
      <c r="B70" s="158" t="s">
        <v>259</v>
      </c>
      <c r="C70" s="155">
        <v>0</v>
      </c>
      <c r="D70" s="155">
        <v>200</v>
      </c>
      <c r="E70" s="155">
        <v>15616</v>
      </c>
      <c r="F70" s="158" t="s">
        <v>260</v>
      </c>
      <c r="G70" s="160">
        <v>4.4302000000000002E-4</v>
      </c>
      <c r="H70" s="160">
        <v>1.4282E-5</v>
      </c>
      <c r="I70" s="160">
        <v>-1.0261999999999999E-5</v>
      </c>
      <c r="J70" s="160">
        <v>-1.7520000000000001E-7</v>
      </c>
      <c r="K70" s="160">
        <v>4.5329000000000002E-4</v>
      </c>
      <c r="L70" s="160">
        <v>1.4457000000000001E-5</v>
      </c>
      <c r="M70" s="155">
        <v>1.83</v>
      </c>
      <c r="N70" s="155">
        <v>0</v>
      </c>
      <c r="O70" s="155">
        <v>0</v>
      </c>
      <c r="P70" s="155">
        <v>0</v>
      </c>
      <c r="Q70" s="155">
        <v>1</v>
      </c>
      <c r="R70" s="160">
        <v>4.5329000000000003E-6</v>
      </c>
      <c r="S70" s="160">
        <v>1.4460000000000001E-7</v>
      </c>
      <c r="T70" s="155">
        <v>3</v>
      </c>
      <c r="U70" s="155">
        <v>0</v>
      </c>
      <c r="V70" s="155">
        <v>0</v>
      </c>
      <c r="W70" s="161" t="s">
        <v>1195</v>
      </c>
      <c r="X70" s="162" t="s">
        <v>1135</v>
      </c>
      <c r="Y70" s="158" t="s">
        <v>263</v>
      </c>
      <c r="Z70" s="158"/>
      <c r="AA70" s="158"/>
      <c r="AB70" s="158"/>
      <c r="AC70" s="158"/>
      <c r="AD70" s="155"/>
      <c r="AE70" s="155"/>
      <c r="AF70" s="163"/>
      <c r="AG70" s="163"/>
      <c r="AH70" s="163"/>
      <c r="AI70" s="164"/>
      <c r="AJ70" s="164"/>
      <c r="AK70" s="164"/>
      <c r="AL70" s="164"/>
      <c r="AM70" s="160"/>
      <c r="AN70" s="158"/>
      <c r="AO70" s="160"/>
    </row>
    <row r="71" spans="1:41" ht="14.25" customHeight="1">
      <c r="A71" s="158" t="s">
        <v>873</v>
      </c>
      <c r="B71" s="158" t="s">
        <v>259</v>
      </c>
      <c r="C71" s="155">
        <v>0</v>
      </c>
      <c r="D71" s="155">
        <v>200</v>
      </c>
      <c r="E71" s="155">
        <v>15616</v>
      </c>
      <c r="F71" s="158" t="s">
        <v>260</v>
      </c>
      <c r="G71" s="160">
        <v>4.4310999999999998E-4</v>
      </c>
      <c r="H71" s="160">
        <v>1.3705E-5</v>
      </c>
      <c r="I71" s="160">
        <v>-1.0261999999999999E-5</v>
      </c>
      <c r="J71" s="160">
        <v>-1.7520000000000001E-7</v>
      </c>
      <c r="K71" s="160">
        <v>4.5338000000000003E-4</v>
      </c>
      <c r="L71" s="160">
        <v>1.3879999999999999E-5</v>
      </c>
      <c r="M71" s="155">
        <v>1.75</v>
      </c>
      <c r="N71" s="155">
        <v>0</v>
      </c>
      <c r="O71" s="155">
        <v>0</v>
      </c>
      <c r="P71" s="155">
        <v>0</v>
      </c>
      <c r="Q71" s="155">
        <v>1</v>
      </c>
      <c r="R71" s="160">
        <v>4.5337999999999997E-6</v>
      </c>
      <c r="S71" s="160">
        <v>1.388E-7</v>
      </c>
      <c r="T71" s="155">
        <v>3</v>
      </c>
      <c r="U71" s="155">
        <v>0</v>
      </c>
      <c r="V71" s="155">
        <v>0</v>
      </c>
      <c r="W71" s="161" t="s">
        <v>1196</v>
      </c>
      <c r="X71" s="162" t="s">
        <v>1135</v>
      </c>
      <c r="Y71" s="158" t="s">
        <v>263</v>
      </c>
      <c r="Z71" s="158"/>
      <c r="AA71" s="158"/>
      <c r="AB71" s="158"/>
      <c r="AC71" s="158"/>
      <c r="AD71" s="155"/>
      <c r="AE71" s="155"/>
      <c r="AF71" s="163"/>
      <c r="AG71" s="163"/>
      <c r="AH71" s="163"/>
      <c r="AI71" s="164"/>
      <c r="AJ71" s="164"/>
      <c r="AK71" s="164"/>
      <c r="AL71" s="164"/>
      <c r="AM71" s="160"/>
      <c r="AN71" s="158"/>
      <c r="AO71" s="160"/>
    </row>
    <row r="72" spans="1:41" ht="14.25" customHeight="1">
      <c r="A72" s="158" t="s">
        <v>891</v>
      </c>
      <c r="B72" s="158" t="s">
        <v>259</v>
      </c>
      <c r="C72" s="155">
        <v>0</v>
      </c>
      <c r="D72" s="155">
        <v>200</v>
      </c>
      <c r="E72" s="155">
        <v>15616</v>
      </c>
      <c r="F72" s="158" t="s">
        <v>260</v>
      </c>
      <c r="G72" s="160">
        <v>1.3477000000000001E-3</v>
      </c>
      <c r="H72" s="160">
        <v>6.1199999999999997E-5</v>
      </c>
      <c r="I72" s="160">
        <v>-1.0261999999999999E-5</v>
      </c>
      <c r="J72" s="160">
        <v>-1.7520000000000001E-7</v>
      </c>
      <c r="K72" s="160">
        <v>1.3579E-3</v>
      </c>
      <c r="L72" s="160">
        <v>6.1400000000000002E-5</v>
      </c>
      <c r="M72" s="155">
        <v>2.59</v>
      </c>
      <c r="N72" s="155">
        <v>0</v>
      </c>
      <c r="O72" s="155">
        <v>0</v>
      </c>
      <c r="P72" s="155">
        <v>0</v>
      </c>
      <c r="Q72" s="155">
        <v>1</v>
      </c>
      <c r="R72" s="160">
        <v>1.3579E-5</v>
      </c>
      <c r="S72" s="160">
        <v>6.1409999999999997E-7</v>
      </c>
      <c r="T72" s="155">
        <v>4</v>
      </c>
      <c r="U72" s="155">
        <v>0</v>
      </c>
      <c r="V72" s="155">
        <v>0</v>
      </c>
      <c r="W72" s="161" t="s">
        <v>1197</v>
      </c>
      <c r="X72" s="162" t="s">
        <v>1135</v>
      </c>
      <c r="Y72" s="158" t="s">
        <v>263</v>
      </c>
      <c r="Z72" s="158"/>
      <c r="AA72" s="158"/>
      <c r="AB72" s="158"/>
      <c r="AC72" s="158"/>
      <c r="AD72" s="155"/>
      <c r="AE72" s="155"/>
      <c r="AF72" s="163"/>
      <c r="AG72" s="163"/>
      <c r="AH72" s="163"/>
      <c r="AI72" s="164"/>
      <c r="AJ72" s="164"/>
      <c r="AK72" s="164"/>
      <c r="AL72" s="164"/>
      <c r="AM72" s="160"/>
      <c r="AN72" s="158"/>
      <c r="AO72" s="160"/>
    </row>
    <row r="73" spans="1:41" ht="14.25" customHeight="1">
      <c r="A73" s="158" t="s">
        <v>891</v>
      </c>
      <c r="B73" s="158" t="s">
        <v>259</v>
      </c>
      <c r="C73" s="155">
        <v>0</v>
      </c>
      <c r="D73" s="155">
        <v>200</v>
      </c>
      <c r="E73" s="155">
        <v>15616</v>
      </c>
      <c r="F73" s="158" t="s">
        <v>260</v>
      </c>
      <c r="G73" s="160">
        <v>1.3476E-3</v>
      </c>
      <c r="H73" s="160">
        <v>6.0699999999999998E-5</v>
      </c>
      <c r="I73" s="160">
        <v>-1.0261999999999999E-5</v>
      </c>
      <c r="J73" s="160">
        <v>-1.7520000000000001E-7</v>
      </c>
      <c r="K73" s="160">
        <v>1.3579E-3</v>
      </c>
      <c r="L73" s="160">
        <v>6.0900000000000003E-5</v>
      </c>
      <c r="M73" s="155">
        <v>2.57</v>
      </c>
      <c r="N73" s="155">
        <v>0</v>
      </c>
      <c r="O73" s="155">
        <v>0</v>
      </c>
      <c r="P73" s="155">
        <v>0</v>
      </c>
      <c r="Q73" s="155">
        <v>1</v>
      </c>
      <c r="R73" s="160">
        <v>1.3579E-5</v>
      </c>
      <c r="S73" s="160">
        <v>6.0890000000000001E-7</v>
      </c>
      <c r="T73" s="155">
        <v>4</v>
      </c>
      <c r="U73" s="155">
        <v>0</v>
      </c>
      <c r="V73" s="155">
        <v>0</v>
      </c>
      <c r="W73" s="161" t="s">
        <v>1198</v>
      </c>
      <c r="X73" s="162" t="s">
        <v>1135</v>
      </c>
      <c r="Y73" s="158" t="s">
        <v>263</v>
      </c>
      <c r="Z73" s="158"/>
      <c r="AA73" s="158"/>
      <c r="AB73" s="158"/>
      <c r="AC73" s="158"/>
      <c r="AD73" s="155"/>
      <c r="AE73" s="155"/>
      <c r="AF73" s="163"/>
      <c r="AG73" s="163"/>
      <c r="AH73" s="163"/>
      <c r="AI73" s="164"/>
      <c r="AJ73" s="164"/>
      <c r="AK73" s="164"/>
      <c r="AL73" s="164"/>
      <c r="AM73" s="160"/>
      <c r="AN73" s="158"/>
      <c r="AO73" s="160"/>
    </row>
    <row r="74" spans="1:41" ht="14.25" customHeight="1">
      <c r="A74" s="158" t="s">
        <v>908</v>
      </c>
      <c r="B74" s="158" t="s">
        <v>259</v>
      </c>
      <c r="C74" s="155">
        <v>0</v>
      </c>
      <c r="D74" s="155">
        <v>200</v>
      </c>
      <c r="E74" s="155">
        <v>15616</v>
      </c>
      <c r="F74" s="158" t="s">
        <v>260</v>
      </c>
      <c r="G74" s="160">
        <v>8.1413000000000004E-4</v>
      </c>
      <c r="H74" s="160">
        <v>4.0454999999999998E-5</v>
      </c>
      <c r="I74" s="160">
        <v>-1.0261999999999999E-5</v>
      </c>
      <c r="J74" s="160">
        <v>-1.7520000000000001E-7</v>
      </c>
      <c r="K74" s="160">
        <v>8.2439000000000004E-4</v>
      </c>
      <c r="L74" s="160">
        <v>4.0630999999999998E-5</v>
      </c>
      <c r="M74" s="155">
        <v>2.82</v>
      </c>
      <c r="N74" s="155">
        <v>0</v>
      </c>
      <c r="O74" s="155">
        <v>0</v>
      </c>
      <c r="P74" s="155">
        <v>0</v>
      </c>
      <c r="Q74" s="155">
        <v>1</v>
      </c>
      <c r="R74" s="160">
        <v>8.2439000000000008E-6</v>
      </c>
      <c r="S74" s="160">
        <v>4.0629999999999998E-7</v>
      </c>
      <c r="T74" s="155">
        <v>4</v>
      </c>
      <c r="U74" s="155">
        <v>0</v>
      </c>
      <c r="V74" s="155">
        <v>0</v>
      </c>
      <c r="W74" s="161" t="s">
        <v>1199</v>
      </c>
      <c r="X74" s="162" t="s">
        <v>1135</v>
      </c>
      <c r="Y74" s="158" t="s">
        <v>263</v>
      </c>
      <c r="Z74" s="158"/>
      <c r="AA74" s="158"/>
      <c r="AB74" s="158"/>
      <c r="AC74" s="158"/>
      <c r="AD74" s="155"/>
      <c r="AE74" s="155"/>
      <c r="AF74" s="163"/>
      <c r="AG74" s="163"/>
      <c r="AH74" s="163"/>
      <c r="AI74" s="164"/>
      <c r="AJ74" s="164"/>
      <c r="AK74" s="164"/>
      <c r="AL74" s="164"/>
      <c r="AM74" s="160"/>
      <c r="AN74" s="158"/>
      <c r="AO74" s="160"/>
    </row>
    <row r="75" spans="1:41" ht="14.25" customHeight="1">
      <c r="A75" s="158" t="s">
        <v>908</v>
      </c>
      <c r="B75" s="158" t="s">
        <v>259</v>
      </c>
      <c r="C75" s="155">
        <v>0</v>
      </c>
      <c r="D75" s="155">
        <v>200</v>
      </c>
      <c r="E75" s="155">
        <v>15616</v>
      </c>
      <c r="F75" s="158" t="s">
        <v>260</v>
      </c>
      <c r="G75" s="160">
        <v>8.1377000000000001E-4</v>
      </c>
      <c r="H75" s="160">
        <v>4.0331999999999999E-5</v>
      </c>
      <c r="I75" s="160">
        <v>-1.0261999999999999E-5</v>
      </c>
      <c r="J75" s="160">
        <v>-1.7520000000000001E-7</v>
      </c>
      <c r="K75" s="160">
        <v>8.2403999999999995E-4</v>
      </c>
      <c r="L75" s="160">
        <v>4.0506999999999997E-5</v>
      </c>
      <c r="M75" s="155">
        <v>2.81</v>
      </c>
      <c r="N75" s="155">
        <v>0</v>
      </c>
      <c r="O75" s="155">
        <v>0</v>
      </c>
      <c r="P75" s="155">
        <v>0</v>
      </c>
      <c r="Q75" s="155">
        <v>1</v>
      </c>
      <c r="R75" s="160">
        <v>8.2403999999999999E-6</v>
      </c>
      <c r="S75" s="160">
        <v>4.0509999999999999E-7</v>
      </c>
      <c r="T75" s="155">
        <v>4</v>
      </c>
      <c r="U75" s="155">
        <v>0</v>
      </c>
      <c r="V75" s="155">
        <v>0</v>
      </c>
      <c r="W75" s="161" t="s">
        <v>1200</v>
      </c>
      <c r="X75" s="162" t="s">
        <v>1135</v>
      </c>
      <c r="Y75" s="158" t="s">
        <v>263</v>
      </c>
      <c r="Z75" s="158"/>
      <c r="AA75" s="158"/>
      <c r="AB75" s="158"/>
      <c r="AC75" s="158"/>
      <c r="AD75" s="155"/>
      <c r="AE75" s="155"/>
      <c r="AF75" s="163"/>
      <c r="AG75" s="163"/>
      <c r="AH75" s="163"/>
      <c r="AI75" s="164"/>
      <c r="AJ75" s="164"/>
      <c r="AK75" s="164"/>
      <c r="AL75" s="164"/>
      <c r="AM75" s="160"/>
      <c r="AN75" s="158"/>
      <c r="AO75" s="160"/>
    </row>
    <row r="76" spans="1:41" ht="14.25" customHeight="1">
      <c r="A76" s="158" t="s">
        <v>926</v>
      </c>
      <c r="B76" s="158" t="s">
        <v>259</v>
      </c>
      <c r="C76" s="155">
        <v>0</v>
      </c>
      <c r="D76" s="155">
        <v>200</v>
      </c>
      <c r="E76" s="155">
        <v>15616</v>
      </c>
      <c r="F76" s="158" t="s">
        <v>260</v>
      </c>
      <c r="G76" s="160">
        <v>6.424E-4</v>
      </c>
      <c r="H76" s="160">
        <v>1.234E-5</v>
      </c>
      <c r="I76" s="160">
        <v>-1.0261999999999999E-5</v>
      </c>
      <c r="J76" s="160">
        <v>-1.7520000000000001E-7</v>
      </c>
      <c r="K76" s="160">
        <v>6.5266E-4</v>
      </c>
      <c r="L76" s="160">
        <v>1.2516E-5</v>
      </c>
      <c r="M76" s="155">
        <v>1.1000000000000001</v>
      </c>
      <c r="N76" s="155">
        <v>0</v>
      </c>
      <c r="O76" s="155">
        <v>0</v>
      </c>
      <c r="P76" s="155">
        <v>0</v>
      </c>
      <c r="Q76" s="155">
        <v>1</v>
      </c>
      <c r="R76" s="160">
        <v>6.5266000000000003E-6</v>
      </c>
      <c r="S76" s="160">
        <v>1.2520000000000001E-7</v>
      </c>
      <c r="T76" s="155">
        <v>3</v>
      </c>
      <c r="U76" s="155">
        <v>0</v>
      </c>
      <c r="V76" s="155">
        <v>0</v>
      </c>
      <c r="W76" s="161" t="s">
        <v>1201</v>
      </c>
      <c r="X76" s="162" t="s">
        <v>1135</v>
      </c>
      <c r="Y76" s="158" t="s">
        <v>263</v>
      </c>
      <c r="Z76" s="158"/>
      <c r="AA76" s="158"/>
      <c r="AB76" s="158"/>
      <c r="AC76" s="158"/>
      <c r="AD76" s="155"/>
      <c r="AE76" s="155"/>
      <c r="AF76" s="163"/>
      <c r="AG76" s="163"/>
      <c r="AH76" s="163"/>
      <c r="AI76" s="164"/>
      <c r="AJ76" s="164"/>
      <c r="AK76" s="164"/>
      <c r="AL76" s="164"/>
      <c r="AM76" s="160"/>
      <c r="AN76" s="158"/>
      <c r="AO76" s="160"/>
    </row>
    <row r="77" spans="1:41" ht="14.25" customHeight="1">
      <c r="A77" s="158" t="s">
        <v>926</v>
      </c>
      <c r="B77" s="158" t="s">
        <v>259</v>
      </c>
      <c r="C77" s="155">
        <v>0</v>
      </c>
      <c r="D77" s="155">
        <v>200</v>
      </c>
      <c r="E77" s="155">
        <v>15616</v>
      </c>
      <c r="F77" s="158" t="s">
        <v>260</v>
      </c>
      <c r="G77" s="160">
        <v>6.4227000000000002E-4</v>
      </c>
      <c r="H77" s="160">
        <v>1.1703E-5</v>
      </c>
      <c r="I77" s="160">
        <v>-1.0261999999999999E-5</v>
      </c>
      <c r="J77" s="160">
        <v>-1.7520000000000001E-7</v>
      </c>
      <c r="K77" s="160">
        <v>6.5253000000000002E-4</v>
      </c>
      <c r="L77" s="160">
        <v>1.1878999999999999E-5</v>
      </c>
      <c r="M77" s="155">
        <v>1.04</v>
      </c>
      <c r="N77" s="155">
        <v>0</v>
      </c>
      <c r="O77" s="155">
        <v>0</v>
      </c>
      <c r="P77" s="155">
        <v>0</v>
      </c>
      <c r="Q77" s="155">
        <v>1</v>
      </c>
      <c r="R77" s="160">
        <v>6.5253E-6</v>
      </c>
      <c r="S77" s="160">
        <v>1.1880000000000001E-7</v>
      </c>
      <c r="T77" s="155">
        <v>3</v>
      </c>
      <c r="U77" s="155">
        <v>0</v>
      </c>
      <c r="V77" s="155">
        <v>0</v>
      </c>
      <c r="W77" s="161" t="s">
        <v>1202</v>
      </c>
      <c r="X77" s="162" t="s">
        <v>1135</v>
      </c>
      <c r="Y77" s="158" t="s">
        <v>263</v>
      </c>
      <c r="Z77" s="158"/>
      <c r="AA77" s="158"/>
      <c r="AB77" s="158"/>
      <c r="AC77" s="158"/>
      <c r="AD77" s="155"/>
      <c r="AE77" s="155"/>
      <c r="AF77" s="163"/>
      <c r="AG77" s="163"/>
      <c r="AH77" s="163"/>
      <c r="AI77" s="164"/>
      <c r="AJ77" s="164"/>
      <c r="AK77" s="164"/>
      <c r="AL77" s="164"/>
      <c r="AM77" s="160"/>
      <c r="AN77" s="158"/>
      <c r="AO77" s="160"/>
    </row>
    <row r="78" spans="1:41" ht="14.25" customHeight="1">
      <c r="A78" s="158" t="s">
        <v>941</v>
      </c>
      <c r="B78" s="158" t="s">
        <v>259</v>
      </c>
      <c r="C78" s="155">
        <v>0</v>
      </c>
      <c r="D78" s="155">
        <v>200</v>
      </c>
      <c r="E78" s="155">
        <v>15616</v>
      </c>
      <c r="F78" s="158" t="s">
        <v>260</v>
      </c>
      <c r="G78" s="160">
        <v>6.3838999999999996E-4</v>
      </c>
      <c r="H78" s="160">
        <v>1.0115000000000001E-5</v>
      </c>
      <c r="I78" s="160">
        <v>-1.0261999999999999E-5</v>
      </c>
      <c r="J78" s="160">
        <v>-1.7520000000000001E-7</v>
      </c>
      <c r="K78" s="160">
        <v>6.4864999999999996E-4</v>
      </c>
      <c r="L78" s="160">
        <v>1.029E-5</v>
      </c>
      <c r="M78" s="155">
        <v>0.91</v>
      </c>
      <c r="N78" s="155">
        <v>0</v>
      </c>
      <c r="O78" s="155">
        <v>0</v>
      </c>
      <c r="P78" s="155">
        <v>0</v>
      </c>
      <c r="Q78" s="155">
        <v>1</v>
      </c>
      <c r="R78" s="160">
        <v>6.4864999999999996E-6</v>
      </c>
      <c r="S78" s="160">
        <v>1.029E-7</v>
      </c>
      <c r="T78" s="155">
        <v>3</v>
      </c>
      <c r="U78" s="155">
        <v>0</v>
      </c>
      <c r="V78" s="155">
        <v>0</v>
      </c>
      <c r="W78" s="161" t="s">
        <v>1203</v>
      </c>
      <c r="X78" s="162" t="s">
        <v>1135</v>
      </c>
      <c r="Y78" s="158" t="s">
        <v>263</v>
      </c>
      <c r="Z78" s="158"/>
      <c r="AA78" s="158"/>
      <c r="AB78" s="158"/>
      <c r="AC78" s="158"/>
      <c r="AD78" s="155"/>
      <c r="AE78" s="155"/>
      <c r="AF78" s="163"/>
      <c r="AG78" s="163"/>
      <c r="AH78" s="163"/>
      <c r="AI78" s="164"/>
      <c r="AJ78" s="164"/>
      <c r="AK78" s="164"/>
      <c r="AL78" s="164"/>
      <c r="AM78" s="160"/>
      <c r="AN78" s="158"/>
      <c r="AO78" s="160"/>
    </row>
    <row r="79" spans="1:41" ht="14.25" customHeight="1">
      <c r="A79" s="158" t="s">
        <v>941</v>
      </c>
      <c r="B79" s="158" t="s">
        <v>259</v>
      </c>
      <c r="C79" s="155">
        <v>0</v>
      </c>
      <c r="D79" s="155">
        <v>200</v>
      </c>
      <c r="E79" s="155">
        <v>15616</v>
      </c>
      <c r="F79" s="158" t="s">
        <v>260</v>
      </c>
      <c r="G79" s="160">
        <v>6.3818999999999996E-4</v>
      </c>
      <c r="H79" s="160">
        <v>9.3240999999999994E-6</v>
      </c>
      <c r="I79" s="160">
        <v>-1.0261999999999999E-5</v>
      </c>
      <c r="J79" s="160">
        <v>-1.7520000000000001E-7</v>
      </c>
      <c r="K79" s="160">
        <v>6.4846000000000001E-4</v>
      </c>
      <c r="L79" s="160">
        <v>9.4993000000000007E-6</v>
      </c>
      <c r="M79" s="155">
        <v>0.84</v>
      </c>
      <c r="N79" s="155">
        <v>0</v>
      </c>
      <c r="O79" s="155">
        <v>0</v>
      </c>
      <c r="P79" s="155">
        <v>0</v>
      </c>
      <c r="Q79" s="155">
        <v>1</v>
      </c>
      <c r="R79" s="160">
        <v>6.4845999999999997E-6</v>
      </c>
      <c r="S79" s="160">
        <v>9.5000000000000004E-8</v>
      </c>
      <c r="T79" s="155">
        <v>3</v>
      </c>
      <c r="U79" s="155">
        <v>0</v>
      </c>
      <c r="V79" s="155">
        <v>0</v>
      </c>
      <c r="W79" s="161" t="s">
        <v>1204</v>
      </c>
      <c r="X79" s="162" t="s">
        <v>1135</v>
      </c>
      <c r="Y79" s="158" t="s">
        <v>263</v>
      </c>
      <c r="Z79" s="158"/>
      <c r="AA79" s="158"/>
      <c r="AB79" s="158"/>
      <c r="AC79" s="158"/>
      <c r="AD79" s="155"/>
      <c r="AE79" s="155"/>
      <c r="AF79" s="163"/>
      <c r="AG79" s="163"/>
      <c r="AH79" s="163"/>
      <c r="AI79" s="164"/>
      <c r="AJ79" s="164"/>
      <c r="AK79" s="164"/>
      <c r="AL79" s="164"/>
      <c r="AM79" s="160"/>
      <c r="AN79" s="158"/>
      <c r="AO79" s="160"/>
    </row>
    <row r="80" spans="1:41" ht="14.25" customHeight="1">
      <c r="A80" s="158" t="s">
        <v>959</v>
      </c>
      <c r="B80" s="158" t="s">
        <v>259</v>
      </c>
      <c r="C80" s="155">
        <v>0</v>
      </c>
      <c r="D80" s="155">
        <v>200</v>
      </c>
      <c r="E80" s="155">
        <v>15616</v>
      </c>
      <c r="F80" s="158" t="s">
        <v>260</v>
      </c>
      <c r="G80" s="160">
        <v>4.4146000000000002E-4</v>
      </c>
      <c r="H80" s="160">
        <v>1.0652999999999999E-5</v>
      </c>
      <c r="I80" s="160">
        <v>-1.0261999999999999E-5</v>
      </c>
      <c r="J80" s="160">
        <v>-1.7520000000000001E-7</v>
      </c>
      <c r="K80" s="160">
        <v>4.5172000000000002E-4</v>
      </c>
      <c r="L80" s="160">
        <v>1.0828E-5</v>
      </c>
      <c r="M80" s="155">
        <v>1.37</v>
      </c>
      <c r="N80" s="155">
        <v>0</v>
      </c>
      <c r="O80" s="155">
        <v>0</v>
      </c>
      <c r="P80" s="155">
        <v>0</v>
      </c>
      <c r="Q80" s="155">
        <v>1</v>
      </c>
      <c r="R80" s="160">
        <v>4.5171999999999997E-6</v>
      </c>
      <c r="S80" s="160">
        <v>1.083E-7</v>
      </c>
      <c r="T80" s="155">
        <v>3</v>
      </c>
      <c r="U80" s="155">
        <v>0</v>
      </c>
      <c r="V80" s="155">
        <v>0</v>
      </c>
      <c r="W80" s="161" t="s">
        <v>1205</v>
      </c>
      <c r="X80" s="162" t="s">
        <v>1135</v>
      </c>
      <c r="Y80" s="158" t="s">
        <v>263</v>
      </c>
      <c r="Z80" s="158"/>
      <c r="AA80" s="158"/>
      <c r="AB80" s="158"/>
      <c r="AC80" s="158"/>
      <c r="AD80" s="155"/>
      <c r="AE80" s="155"/>
      <c r="AF80" s="163"/>
      <c r="AG80" s="163"/>
      <c r="AH80" s="163"/>
      <c r="AI80" s="164"/>
      <c r="AJ80" s="164"/>
      <c r="AK80" s="164"/>
      <c r="AL80" s="164"/>
      <c r="AM80" s="160"/>
      <c r="AN80" s="158"/>
      <c r="AO80" s="160"/>
    </row>
    <row r="81" spans="1:41" ht="14.25" customHeight="1">
      <c r="A81" s="158" t="s">
        <v>959</v>
      </c>
      <c r="B81" s="158" t="s">
        <v>259</v>
      </c>
      <c r="C81" s="155">
        <v>0</v>
      </c>
      <c r="D81" s="155">
        <v>200</v>
      </c>
      <c r="E81" s="155">
        <v>15616</v>
      </c>
      <c r="F81" s="158" t="s">
        <v>260</v>
      </c>
      <c r="G81" s="160">
        <v>4.4126000000000001E-4</v>
      </c>
      <c r="H81" s="160">
        <v>9.7195000000000007E-6</v>
      </c>
      <c r="I81" s="160">
        <v>-1.0261999999999999E-5</v>
      </c>
      <c r="J81" s="160">
        <v>-1.7520000000000001E-7</v>
      </c>
      <c r="K81" s="160">
        <v>4.5152000000000001E-4</v>
      </c>
      <c r="L81" s="160">
        <v>9.8948000000000005E-6</v>
      </c>
      <c r="M81" s="155">
        <v>1.26</v>
      </c>
      <c r="N81" s="155">
        <v>0</v>
      </c>
      <c r="O81" s="155">
        <v>0</v>
      </c>
      <c r="P81" s="155">
        <v>0</v>
      </c>
      <c r="Q81" s="155">
        <v>1</v>
      </c>
      <c r="R81" s="160">
        <v>4.5152000000000004E-6</v>
      </c>
      <c r="S81" s="160">
        <v>9.8900000000000005E-8</v>
      </c>
      <c r="T81" s="155">
        <v>3</v>
      </c>
      <c r="U81" s="155">
        <v>0</v>
      </c>
      <c r="V81" s="155">
        <v>0</v>
      </c>
      <c r="W81" s="161" t="s">
        <v>1206</v>
      </c>
      <c r="X81" s="162" t="s">
        <v>1135</v>
      </c>
      <c r="Y81" s="158" t="s">
        <v>263</v>
      </c>
      <c r="Z81" s="158"/>
      <c r="AA81" s="158"/>
      <c r="AB81" s="158"/>
      <c r="AC81" s="158"/>
      <c r="AD81" s="155"/>
      <c r="AE81" s="155"/>
      <c r="AF81" s="163"/>
      <c r="AG81" s="163"/>
      <c r="AH81" s="163"/>
      <c r="AI81" s="164"/>
      <c r="AJ81" s="164"/>
      <c r="AK81" s="164"/>
      <c r="AL81" s="164"/>
      <c r="AM81" s="160"/>
      <c r="AN81" s="158"/>
      <c r="AO81" s="160"/>
    </row>
    <row r="82" spans="1:41" ht="14.25" customHeight="1">
      <c r="A82" s="158" t="s">
        <v>977</v>
      </c>
      <c r="B82" s="158" t="s">
        <v>259</v>
      </c>
      <c r="C82" s="155">
        <v>0</v>
      </c>
      <c r="D82" s="155">
        <v>200</v>
      </c>
      <c r="E82" s="155">
        <v>15616</v>
      </c>
      <c r="F82" s="158" t="s">
        <v>260</v>
      </c>
      <c r="G82" s="160">
        <v>4.1115999999999999E-4</v>
      </c>
      <c r="H82" s="160">
        <v>1.0498E-5</v>
      </c>
      <c r="I82" s="160">
        <v>-1.0261999999999999E-5</v>
      </c>
      <c r="J82" s="160">
        <v>-1.7520000000000001E-7</v>
      </c>
      <c r="K82" s="160">
        <v>4.2141999999999999E-4</v>
      </c>
      <c r="L82" s="160">
        <v>1.0672999999999999E-5</v>
      </c>
      <c r="M82" s="155">
        <v>1.45</v>
      </c>
      <c r="N82" s="155">
        <v>0</v>
      </c>
      <c r="O82" s="155">
        <v>0</v>
      </c>
      <c r="P82" s="155">
        <v>0</v>
      </c>
      <c r="Q82" s="155">
        <v>1</v>
      </c>
      <c r="R82" s="160">
        <v>4.2142000000000002E-6</v>
      </c>
      <c r="S82" s="160">
        <v>1.067E-7</v>
      </c>
      <c r="T82" s="155">
        <v>3</v>
      </c>
      <c r="U82" s="155">
        <v>0</v>
      </c>
      <c r="V82" s="155">
        <v>0</v>
      </c>
      <c r="W82" s="161" t="s">
        <v>1207</v>
      </c>
      <c r="X82" s="162" t="s">
        <v>1135</v>
      </c>
      <c r="Y82" s="158" t="s">
        <v>263</v>
      </c>
      <c r="Z82" s="158"/>
      <c r="AA82" s="158"/>
      <c r="AB82" s="158"/>
      <c r="AC82" s="158"/>
      <c r="AD82" s="155"/>
      <c r="AE82" s="155"/>
      <c r="AF82" s="163"/>
      <c r="AG82" s="163"/>
      <c r="AH82" s="163"/>
      <c r="AI82" s="164"/>
      <c r="AJ82" s="164"/>
      <c r="AK82" s="164"/>
      <c r="AL82" s="164"/>
      <c r="AM82" s="160"/>
      <c r="AN82" s="158"/>
      <c r="AO82" s="160"/>
    </row>
    <row r="83" spans="1:41" ht="14.25" customHeight="1">
      <c r="A83" s="158" t="s">
        <v>977</v>
      </c>
      <c r="B83" s="158" t="s">
        <v>259</v>
      </c>
      <c r="C83" s="155">
        <v>0</v>
      </c>
      <c r="D83" s="155">
        <v>200</v>
      </c>
      <c r="E83" s="155">
        <v>15616</v>
      </c>
      <c r="F83" s="158" t="s">
        <v>260</v>
      </c>
      <c r="G83" s="160">
        <v>4.1106999999999998E-4</v>
      </c>
      <c r="H83" s="160">
        <v>1.0339E-5</v>
      </c>
      <c r="I83" s="160">
        <v>-1.0261999999999999E-5</v>
      </c>
      <c r="J83" s="160">
        <v>-1.7520000000000001E-7</v>
      </c>
      <c r="K83" s="160">
        <v>4.2132999999999998E-4</v>
      </c>
      <c r="L83" s="160">
        <v>1.0514E-5</v>
      </c>
      <c r="M83" s="155">
        <v>1.43</v>
      </c>
      <c r="N83" s="155">
        <v>0</v>
      </c>
      <c r="O83" s="155">
        <v>0</v>
      </c>
      <c r="P83" s="155">
        <v>0</v>
      </c>
      <c r="Q83" s="155">
        <v>1</v>
      </c>
      <c r="R83" s="160">
        <v>4.2133E-6</v>
      </c>
      <c r="S83" s="160">
        <v>1.0509999999999999E-7</v>
      </c>
      <c r="T83" s="155">
        <v>3</v>
      </c>
      <c r="U83" s="155">
        <v>0</v>
      </c>
      <c r="V83" s="155">
        <v>0</v>
      </c>
      <c r="W83" s="161" t="s">
        <v>1208</v>
      </c>
      <c r="X83" s="162" t="s">
        <v>1135</v>
      </c>
      <c r="Y83" s="158" t="s">
        <v>263</v>
      </c>
      <c r="Z83" s="158"/>
      <c r="AA83" s="158"/>
      <c r="AB83" s="158"/>
      <c r="AC83" s="158"/>
      <c r="AD83" s="155"/>
      <c r="AE83" s="155"/>
      <c r="AF83" s="163"/>
      <c r="AG83" s="163"/>
      <c r="AH83" s="163"/>
      <c r="AI83" s="164"/>
      <c r="AJ83" s="164"/>
      <c r="AK83" s="164"/>
      <c r="AL83" s="164"/>
      <c r="AM83" s="160"/>
      <c r="AN83" s="158"/>
      <c r="AO83" s="160"/>
    </row>
    <row r="84" spans="1:41" ht="14.25" customHeight="1">
      <c r="A84" s="158" t="s">
        <v>992</v>
      </c>
      <c r="B84" s="158" t="s">
        <v>259</v>
      </c>
      <c r="C84" s="155">
        <v>0</v>
      </c>
      <c r="D84" s="155">
        <v>200</v>
      </c>
      <c r="E84" s="155">
        <v>15616</v>
      </c>
      <c r="F84" s="158" t="s">
        <v>260</v>
      </c>
      <c r="G84" s="160">
        <v>8.3259999999999996E-4</v>
      </c>
      <c r="H84" s="160">
        <v>3.8476999999999998E-5</v>
      </c>
      <c r="I84" s="160">
        <v>-1.0261999999999999E-5</v>
      </c>
      <c r="J84" s="160">
        <v>-1.7520000000000001E-7</v>
      </c>
      <c r="K84" s="160">
        <v>8.4287000000000001E-4</v>
      </c>
      <c r="L84" s="160">
        <v>3.8652000000000002E-5</v>
      </c>
      <c r="M84" s="155">
        <v>2.63</v>
      </c>
      <c r="N84" s="155">
        <v>0</v>
      </c>
      <c r="O84" s="155">
        <v>0</v>
      </c>
      <c r="P84" s="155">
        <v>0</v>
      </c>
      <c r="Q84" s="155">
        <v>1</v>
      </c>
      <c r="R84" s="160">
        <v>8.4286999999999994E-6</v>
      </c>
      <c r="S84" s="160">
        <v>3.8650000000000003E-7</v>
      </c>
      <c r="T84" s="155">
        <v>4</v>
      </c>
      <c r="U84" s="155">
        <v>0</v>
      </c>
      <c r="V84" s="155">
        <v>0</v>
      </c>
      <c r="W84" s="161" t="s">
        <v>1209</v>
      </c>
      <c r="X84" s="162" t="s">
        <v>1135</v>
      </c>
      <c r="Y84" s="158" t="s">
        <v>263</v>
      </c>
      <c r="Z84" s="158"/>
      <c r="AA84" s="158"/>
      <c r="AB84" s="158"/>
      <c r="AC84" s="158"/>
      <c r="AD84" s="155"/>
      <c r="AE84" s="155"/>
      <c r="AF84" s="163"/>
      <c r="AG84" s="163"/>
      <c r="AH84" s="163"/>
      <c r="AI84" s="164"/>
      <c r="AJ84" s="164"/>
      <c r="AK84" s="164"/>
      <c r="AL84" s="164"/>
      <c r="AM84" s="160"/>
      <c r="AN84" s="158"/>
      <c r="AO84" s="160"/>
    </row>
    <row r="85" spans="1:41" ht="14.25" customHeight="1">
      <c r="A85" s="158" t="s">
        <v>992</v>
      </c>
      <c r="B85" s="158" t="s">
        <v>259</v>
      </c>
      <c r="C85" s="155">
        <v>0</v>
      </c>
      <c r="D85" s="155">
        <v>200</v>
      </c>
      <c r="E85" s="155">
        <v>15616</v>
      </c>
      <c r="F85" s="158" t="s">
        <v>260</v>
      </c>
      <c r="G85" s="160">
        <v>8.3275999999999999E-4</v>
      </c>
      <c r="H85" s="160">
        <v>3.8322999999999999E-5</v>
      </c>
      <c r="I85" s="160">
        <v>-1.0261999999999999E-5</v>
      </c>
      <c r="J85" s="160">
        <v>-1.7520000000000001E-7</v>
      </c>
      <c r="K85" s="160">
        <v>8.4301999999999999E-4</v>
      </c>
      <c r="L85" s="160">
        <v>3.8498999999999999E-5</v>
      </c>
      <c r="M85" s="155">
        <v>2.61</v>
      </c>
      <c r="N85" s="155">
        <v>0</v>
      </c>
      <c r="O85" s="155">
        <v>0</v>
      </c>
      <c r="P85" s="155">
        <v>0</v>
      </c>
      <c r="Q85" s="155">
        <v>1</v>
      </c>
      <c r="R85" s="160">
        <v>8.4301999999999993E-6</v>
      </c>
      <c r="S85" s="160">
        <v>3.8500000000000002E-7</v>
      </c>
      <c r="T85" s="155">
        <v>4</v>
      </c>
      <c r="U85" s="155">
        <v>0</v>
      </c>
      <c r="V85" s="155">
        <v>0</v>
      </c>
      <c r="W85" s="161" t="s">
        <v>1210</v>
      </c>
      <c r="X85" s="162" t="s">
        <v>1135</v>
      </c>
      <c r="Y85" s="158" t="s">
        <v>263</v>
      </c>
      <c r="Z85" s="158"/>
      <c r="AA85" s="158"/>
      <c r="AB85" s="158"/>
      <c r="AC85" s="158"/>
      <c r="AD85" s="155"/>
      <c r="AE85" s="155"/>
      <c r="AF85" s="163"/>
      <c r="AG85" s="163"/>
      <c r="AH85" s="163"/>
      <c r="AI85" s="164"/>
      <c r="AJ85" s="164"/>
      <c r="AK85" s="164"/>
      <c r="AL85" s="164"/>
      <c r="AM85" s="160"/>
      <c r="AN85" s="158"/>
      <c r="AO85" s="160"/>
    </row>
    <row r="86" spans="1:41" ht="14.25" customHeight="1">
      <c r="A86" s="158" t="s">
        <v>1009</v>
      </c>
      <c r="B86" s="158" t="s">
        <v>259</v>
      </c>
      <c r="C86" s="155">
        <v>0</v>
      </c>
      <c r="D86" s="155">
        <v>200</v>
      </c>
      <c r="E86" s="155">
        <v>15616</v>
      </c>
      <c r="F86" s="158" t="s">
        <v>260</v>
      </c>
      <c r="G86" s="160">
        <v>2.0505E-4</v>
      </c>
      <c r="H86" s="160">
        <v>9.7000000000000003E-6</v>
      </c>
      <c r="I86" s="160">
        <v>-1.0261999999999999E-5</v>
      </c>
      <c r="J86" s="160">
        <v>-1.7520000000000001E-7</v>
      </c>
      <c r="K86" s="160">
        <v>2.1531E-4</v>
      </c>
      <c r="L86" s="160">
        <v>9.8751999999999999E-6</v>
      </c>
      <c r="M86" s="155">
        <v>2.63</v>
      </c>
      <c r="N86" s="155">
        <v>0</v>
      </c>
      <c r="O86" s="155">
        <v>0</v>
      </c>
      <c r="P86" s="155">
        <v>0</v>
      </c>
      <c r="Q86" s="155">
        <v>1</v>
      </c>
      <c r="R86" s="160">
        <v>2.1531000000000002E-6</v>
      </c>
      <c r="S86" s="160">
        <v>9.8799999999999998E-8</v>
      </c>
      <c r="T86" s="155">
        <v>3</v>
      </c>
      <c r="U86" s="155">
        <v>0</v>
      </c>
      <c r="V86" s="155">
        <v>0</v>
      </c>
      <c r="W86" s="161" t="s">
        <v>1211</v>
      </c>
      <c r="X86" s="162" t="s">
        <v>1135</v>
      </c>
      <c r="Y86" s="158" t="s">
        <v>263</v>
      </c>
      <c r="Z86" s="158"/>
      <c r="AA86" s="158"/>
      <c r="AB86" s="158"/>
      <c r="AC86" s="158"/>
      <c r="AD86" s="155"/>
      <c r="AE86" s="155"/>
      <c r="AF86" s="163"/>
      <c r="AG86" s="163"/>
      <c r="AH86" s="163"/>
      <c r="AI86" s="164"/>
      <c r="AJ86" s="164"/>
      <c r="AK86" s="164"/>
      <c r="AL86" s="164"/>
      <c r="AM86" s="160"/>
      <c r="AN86" s="158"/>
      <c r="AO86" s="160"/>
    </row>
    <row r="87" spans="1:41" ht="14.25" customHeight="1">
      <c r="A87" s="158" t="s">
        <v>1009</v>
      </c>
      <c r="B87" s="158" t="s">
        <v>259</v>
      </c>
      <c r="C87" s="155">
        <v>0</v>
      </c>
      <c r="D87" s="155">
        <v>200</v>
      </c>
      <c r="E87" s="155">
        <v>15616</v>
      </c>
      <c r="F87" s="158" t="s">
        <v>260</v>
      </c>
      <c r="G87" s="160">
        <v>2.0500999999999999E-4</v>
      </c>
      <c r="H87" s="160">
        <v>8.5598000000000006E-6</v>
      </c>
      <c r="I87" s="160">
        <v>-1.0261999999999999E-5</v>
      </c>
      <c r="J87" s="160">
        <v>-1.7520000000000001E-7</v>
      </c>
      <c r="K87" s="160">
        <v>2.1528000000000001E-4</v>
      </c>
      <c r="L87" s="160">
        <v>8.7351000000000004E-6</v>
      </c>
      <c r="M87" s="155">
        <v>2.3199999999999998</v>
      </c>
      <c r="N87" s="155">
        <v>0</v>
      </c>
      <c r="O87" s="155">
        <v>0</v>
      </c>
      <c r="P87" s="155">
        <v>0</v>
      </c>
      <c r="Q87" s="155">
        <v>1</v>
      </c>
      <c r="R87" s="160">
        <v>2.1528E-6</v>
      </c>
      <c r="S87" s="160">
        <v>8.7400000000000002E-8</v>
      </c>
      <c r="T87" s="155">
        <v>3</v>
      </c>
      <c r="U87" s="155">
        <v>0</v>
      </c>
      <c r="V87" s="155">
        <v>0</v>
      </c>
      <c r="W87" s="161" t="s">
        <v>1212</v>
      </c>
      <c r="X87" s="162" t="s">
        <v>1135</v>
      </c>
      <c r="Y87" s="158" t="s">
        <v>263</v>
      </c>
      <c r="Z87" s="158"/>
      <c r="AA87" s="158"/>
      <c r="AB87" s="158"/>
      <c r="AC87" s="158"/>
      <c r="AD87" s="155"/>
      <c r="AE87" s="155"/>
      <c r="AF87" s="163"/>
      <c r="AG87" s="163"/>
      <c r="AH87" s="163"/>
      <c r="AI87" s="164"/>
      <c r="AJ87" s="164"/>
      <c r="AK87" s="164"/>
      <c r="AL87" s="164"/>
      <c r="AM87" s="160"/>
      <c r="AN87" s="158"/>
      <c r="AO87" s="160"/>
    </row>
    <row r="88" spans="1:41" ht="14.25" customHeight="1">
      <c r="A88" s="158" t="s">
        <v>1027</v>
      </c>
      <c r="B88" s="158" t="s">
        <v>259</v>
      </c>
      <c r="C88" s="155">
        <v>0</v>
      </c>
      <c r="D88" s="155">
        <v>200</v>
      </c>
      <c r="E88" s="155">
        <v>15616</v>
      </c>
      <c r="F88" s="158" t="s">
        <v>260</v>
      </c>
      <c r="G88" s="160">
        <v>6.0802000000000002E-4</v>
      </c>
      <c r="H88" s="160">
        <v>1.2875E-5</v>
      </c>
      <c r="I88" s="160">
        <v>-1.0261999999999999E-5</v>
      </c>
      <c r="J88" s="160">
        <v>-1.7520000000000001E-7</v>
      </c>
      <c r="K88" s="160">
        <v>6.1828999999999996E-4</v>
      </c>
      <c r="L88" s="160">
        <v>1.305E-5</v>
      </c>
      <c r="M88" s="155">
        <v>1.21</v>
      </c>
      <c r="N88" s="155">
        <v>0</v>
      </c>
      <c r="O88" s="155">
        <v>0</v>
      </c>
      <c r="P88" s="155">
        <v>0</v>
      </c>
      <c r="Q88" s="155">
        <v>1</v>
      </c>
      <c r="R88" s="160">
        <v>6.1828999999999997E-6</v>
      </c>
      <c r="S88" s="160">
        <v>1.3050000000000001E-7</v>
      </c>
      <c r="T88" s="155">
        <v>3</v>
      </c>
      <c r="U88" s="155">
        <v>0</v>
      </c>
      <c r="V88" s="155">
        <v>0</v>
      </c>
      <c r="W88" s="161" t="s">
        <v>1213</v>
      </c>
      <c r="X88" s="162" t="s">
        <v>1135</v>
      </c>
      <c r="Y88" s="158" t="s">
        <v>263</v>
      </c>
      <c r="Z88" s="158"/>
      <c r="AA88" s="158"/>
      <c r="AB88" s="158"/>
      <c r="AC88" s="158"/>
      <c r="AD88" s="155"/>
      <c r="AE88" s="155"/>
      <c r="AF88" s="163"/>
      <c r="AG88" s="163"/>
      <c r="AH88" s="163"/>
      <c r="AI88" s="164"/>
      <c r="AJ88" s="164"/>
      <c r="AK88" s="164"/>
      <c r="AL88" s="164"/>
      <c r="AM88" s="160"/>
      <c r="AN88" s="158"/>
      <c r="AO88" s="160"/>
    </row>
    <row r="89" spans="1:41" ht="14.25" customHeight="1">
      <c r="A89" s="158" t="s">
        <v>1027</v>
      </c>
      <c r="B89" s="158" t="s">
        <v>259</v>
      </c>
      <c r="C89" s="155">
        <v>0</v>
      </c>
      <c r="D89" s="155">
        <v>200</v>
      </c>
      <c r="E89" s="155">
        <v>15616</v>
      </c>
      <c r="F89" s="158" t="s">
        <v>260</v>
      </c>
      <c r="G89" s="160">
        <v>6.0849999999999999E-4</v>
      </c>
      <c r="H89" s="160">
        <v>1.2646000000000001E-5</v>
      </c>
      <c r="I89" s="160">
        <v>-1.0261999999999999E-5</v>
      </c>
      <c r="J89" s="160">
        <v>-1.7520000000000001E-7</v>
      </c>
      <c r="K89" s="160">
        <v>6.1877000000000004E-4</v>
      </c>
      <c r="L89" s="160">
        <v>1.2821E-5</v>
      </c>
      <c r="M89" s="155">
        <v>1.19</v>
      </c>
      <c r="N89" s="155">
        <v>0</v>
      </c>
      <c r="O89" s="155">
        <v>0</v>
      </c>
      <c r="P89" s="155">
        <v>0</v>
      </c>
      <c r="Q89" s="155">
        <v>1</v>
      </c>
      <c r="R89" s="160">
        <v>6.1877000000000001E-6</v>
      </c>
      <c r="S89" s="160">
        <v>1.282E-7</v>
      </c>
      <c r="T89" s="155">
        <v>3</v>
      </c>
      <c r="U89" s="155">
        <v>0</v>
      </c>
      <c r="V89" s="155">
        <v>0</v>
      </c>
      <c r="W89" s="161" t="s">
        <v>1214</v>
      </c>
      <c r="X89" s="162" t="s">
        <v>1135</v>
      </c>
      <c r="Y89" s="158" t="s">
        <v>263</v>
      </c>
      <c r="Z89" s="158"/>
      <c r="AA89" s="158"/>
      <c r="AB89" s="158"/>
      <c r="AC89" s="158"/>
      <c r="AD89" s="155"/>
      <c r="AE89" s="155"/>
      <c r="AF89" s="163"/>
      <c r="AG89" s="163"/>
      <c r="AH89" s="163"/>
      <c r="AI89" s="164"/>
      <c r="AJ89" s="164"/>
      <c r="AK89" s="164"/>
      <c r="AL89" s="164"/>
      <c r="AM89" s="160"/>
      <c r="AN89" s="158"/>
      <c r="AO89" s="160"/>
    </row>
    <row r="90" spans="1:41" ht="14.25" customHeight="1">
      <c r="A90" s="158" t="s">
        <v>1045</v>
      </c>
      <c r="B90" s="158" t="s">
        <v>259</v>
      </c>
      <c r="C90" s="155">
        <v>0</v>
      </c>
      <c r="D90" s="155">
        <v>200</v>
      </c>
      <c r="E90" s="155">
        <v>15616</v>
      </c>
      <c r="F90" s="158" t="s">
        <v>260</v>
      </c>
      <c r="G90" s="160">
        <v>3.6975000000000002E-4</v>
      </c>
      <c r="H90" s="160">
        <v>1.3281999999999999E-5</v>
      </c>
      <c r="I90" s="160">
        <v>-1.0261999999999999E-5</v>
      </c>
      <c r="J90" s="160">
        <v>-1.7520000000000001E-7</v>
      </c>
      <c r="K90" s="160">
        <v>3.8001000000000002E-4</v>
      </c>
      <c r="L90" s="160">
        <v>1.3457E-5</v>
      </c>
      <c r="M90" s="155">
        <v>2.0299999999999998</v>
      </c>
      <c r="N90" s="155">
        <v>0</v>
      </c>
      <c r="O90" s="155">
        <v>0</v>
      </c>
      <c r="P90" s="155">
        <v>0</v>
      </c>
      <c r="Q90" s="155">
        <v>1</v>
      </c>
      <c r="R90" s="160">
        <v>3.8000999999999998E-6</v>
      </c>
      <c r="S90" s="160">
        <v>1.346E-7</v>
      </c>
      <c r="T90" s="155">
        <v>3</v>
      </c>
      <c r="U90" s="155">
        <v>0</v>
      </c>
      <c r="V90" s="155">
        <v>0</v>
      </c>
      <c r="W90" s="161" t="s">
        <v>1215</v>
      </c>
      <c r="X90" s="162" t="s">
        <v>1135</v>
      </c>
      <c r="Y90" s="158" t="s">
        <v>263</v>
      </c>
      <c r="Z90" s="158"/>
      <c r="AA90" s="158"/>
      <c r="AB90" s="158"/>
      <c r="AC90" s="158"/>
      <c r="AD90" s="155"/>
      <c r="AE90" s="155"/>
      <c r="AF90" s="163"/>
      <c r="AG90" s="163"/>
      <c r="AH90" s="163"/>
      <c r="AI90" s="164"/>
      <c r="AJ90" s="164"/>
      <c r="AK90" s="164"/>
      <c r="AL90" s="164"/>
      <c r="AM90" s="160"/>
      <c r="AN90" s="158"/>
      <c r="AO90" s="160"/>
    </row>
    <row r="91" spans="1:41" ht="14.25" customHeight="1">
      <c r="A91" s="158" t="s">
        <v>1045</v>
      </c>
      <c r="B91" s="158" t="s">
        <v>259</v>
      </c>
      <c r="C91" s="155">
        <v>0</v>
      </c>
      <c r="D91" s="155">
        <v>200</v>
      </c>
      <c r="E91" s="155">
        <v>15616</v>
      </c>
      <c r="F91" s="158" t="s">
        <v>260</v>
      </c>
      <c r="G91" s="160">
        <v>3.6957E-4</v>
      </c>
      <c r="H91" s="160">
        <v>1.4908E-5</v>
      </c>
      <c r="I91" s="160">
        <v>-1.0261999999999999E-5</v>
      </c>
      <c r="J91" s="160">
        <v>-1.7520000000000001E-7</v>
      </c>
      <c r="K91" s="160">
        <v>3.7983E-4</v>
      </c>
      <c r="L91" s="160">
        <v>1.5084E-5</v>
      </c>
      <c r="M91" s="155">
        <v>2.27</v>
      </c>
      <c r="N91" s="155">
        <v>0</v>
      </c>
      <c r="O91" s="155">
        <v>0</v>
      </c>
      <c r="P91" s="155">
        <v>0</v>
      </c>
      <c r="Q91" s="155">
        <v>1</v>
      </c>
      <c r="R91" s="160">
        <v>3.7983000000000001E-6</v>
      </c>
      <c r="S91" s="160">
        <v>1.508E-7</v>
      </c>
      <c r="T91" s="155">
        <v>3</v>
      </c>
      <c r="U91" s="155">
        <v>0</v>
      </c>
      <c r="V91" s="155">
        <v>0</v>
      </c>
      <c r="W91" s="161" t="s">
        <v>1216</v>
      </c>
      <c r="X91" s="162" t="s">
        <v>1135</v>
      </c>
      <c r="Y91" s="158" t="s">
        <v>263</v>
      </c>
      <c r="Z91" s="158"/>
      <c r="AA91" s="158"/>
      <c r="AB91" s="158"/>
      <c r="AC91" s="158"/>
      <c r="AD91" s="155"/>
      <c r="AE91" s="155"/>
      <c r="AF91" s="163"/>
      <c r="AG91" s="163"/>
      <c r="AH91" s="163"/>
      <c r="AI91" s="164"/>
      <c r="AJ91" s="164"/>
      <c r="AK91" s="164"/>
      <c r="AL91" s="164"/>
      <c r="AM91" s="160"/>
      <c r="AN91" s="158"/>
      <c r="AO91" s="160"/>
    </row>
    <row r="92" spans="1:41" ht="14.25" customHeight="1">
      <c r="A92" s="158" t="s">
        <v>1063</v>
      </c>
      <c r="B92" s="158" t="s">
        <v>259</v>
      </c>
      <c r="C92" s="155">
        <v>0</v>
      </c>
      <c r="D92" s="155">
        <v>200</v>
      </c>
      <c r="E92" s="155">
        <v>15616</v>
      </c>
      <c r="F92" s="158" t="s">
        <v>260</v>
      </c>
      <c r="G92" s="160">
        <v>2.0832000000000001E-4</v>
      </c>
      <c r="H92" s="160">
        <v>8.8338E-6</v>
      </c>
      <c r="I92" s="160">
        <v>-1.0261999999999999E-5</v>
      </c>
      <c r="J92" s="160">
        <v>-1.7520000000000001E-7</v>
      </c>
      <c r="K92" s="160">
        <v>2.1858000000000001E-4</v>
      </c>
      <c r="L92" s="160">
        <v>9.0089999999999996E-6</v>
      </c>
      <c r="M92" s="155">
        <v>2.36</v>
      </c>
      <c r="N92" s="155">
        <v>0</v>
      </c>
      <c r="O92" s="155">
        <v>0</v>
      </c>
      <c r="P92" s="155">
        <v>0</v>
      </c>
      <c r="Q92" s="155">
        <v>1</v>
      </c>
      <c r="R92" s="160">
        <v>2.1857999999999999E-6</v>
      </c>
      <c r="S92" s="160">
        <v>9.0100000000000006E-8</v>
      </c>
      <c r="T92" s="155">
        <v>3</v>
      </c>
      <c r="U92" s="155">
        <v>0</v>
      </c>
      <c r="V92" s="155">
        <v>0</v>
      </c>
      <c r="W92" s="161" t="s">
        <v>1217</v>
      </c>
      <c r="X92" s="162" t="s">
        <v>1135</v>
      </c>
      <c r="Y92" s="158" t="s">
        <v>263</v>
      </c>
      <c r="Z92" s="158"/>
      <c r="AA92" s="158"/>
      <c r="AB92" s="158"/>
      <c r="AC92" s="158"/>
      <c r="AD92" s="155"/>
      <c r="AE92" s="155"/>
      <c r="AF92" s="163"/>
      <c r="AG92" s="163"/>
      <c r="AH92" s="163"/>
      <c r="AI92" s="164"/>
      <c r="AJ92" s="164"/>
      <c r="AK92" s="164"/>
      <c r="AL92" s="164"/>
      <c r="AM92" s="160"/>
      <c r="AN92" s="158"/>
      <c r="AO92" s="160"/>
    </row>
    <row r="93" spans="1:41" ht="14.25" customHeight="1">
      <c r="A93" s="158" t="s">
        <v>1063</v>
      </c>
      <c r="B93" s="158" t="s">
        <v>259</v>
      </c>
      <c r="C93" s="155">
        <v>0</v>
      </c>
      <c r="D93" s="155">
        <v>200</v>
      </c>
      <c r="E93" s="155">
        <v>15616</v>
      </c>
      <c r="F93" s="158" t="s">
        <v>260</v>
      </c>
      <c r="G93" s="160">
        <v>2.0814999999999999E-4</v>
      </c>
      <c r="H93" s="160">
        <v>8.2650999999999999E-6</v>
      </c>
      <c r="I93" s="160">
        <v>-1.0261999999999999E-5</v>
      </c>
      <c r="J93" s="160">
        <v>-1.7520000000000001E-7</v>
      </c>
      <c r="K93" s="160">
        <v>2.1840999999999999E-4</v>
      </c>
      <c r="L93" s="160">
        <v>8.4403999999999997E-6</v>
      </c>
      <c r="M93" s="155">
        <v>2.21</v>
      </c>
      <c r="N93" s="155">
        <v>0</v>
      </c>
      <c r="O93" s="155">
        <v>0</v>
      </c>
      <c r="P93" s="155">
        <v>0</v>
      </c>
      <c r="Q93" s="155">
        <v>1</v>
      </c>
      <c r="R93" s="160">
        <v>2.1841E-6</v>
      </c>
      <c r="S93" s="160">
        <v>8.4400000000000001E-8</v>
      </c>
      <c r="T93" s="155">
        <v>3</v>
      </c>
      <c r="U93" s="155">
        <v>0</v>
      </c>
      <c r="V93" s="155">
        <v>0</v>
      </c>
      <c r="W93" s="161" t="s">
        <v>1218</v>
      </c>
      <c r="X93" s="162" t="s">
        <v>1135</v>
      </c>
      <c r="Y93" s="158" t="s">
        <v>263</v>
      </c>
      <c r="Z93" s="158"/>
      <c r="AA93" s="158"/>
      <c r="AB93" s="158"/>
      <c r="AC93" s="158"/>
      <c r="AD93" s="155"/>
      <c r="AE93" s="155"/>
      <c r="AF93" s="163"/>
      <c r="AG93" s="163"/>
      <c r="AH93" s="163"/>
      <c r="AI93" s="164"/>
      <c r="AJ93" s="164"/>
      <c r="AK93" s="164"/>
      <c r="AL93" s="164"/>
      <c r="AM93" s="160"/>
      <c r="AN93" s="158"/>
      <c r="AO93" s="160"/>
    </row>
    <row r="94" spans="1:41" ht="14.25" customHeight="1">
      <c r="A94" s="158" t="s">
        <v>1081</v>
      </c>
      <c r="B94" s="158" t="s">
        <v>259</v>
      </c>
      <c r="C94" s="155">
        <v>0</v>
      </c>
      <c r="D94" s="155">
        <v>200</v>
      </c>
      <c r="E94" s="155">
        <v>15616</v>
      </c>
      <c r="F94" s="158" t="s">
        <v>260</v>
      </c>
      <c r="G94" s="160">
        <v>2.588E-4</v>
      </c>
      <c r="H94" s="160">
        <v>1.1656E-5</v>
      </c>
      <c r="I94" s="160">
        <v>-1.0261999999999999E-5</v>
      </c>
      <c r="J94" s="160">
        <v>-1.7520000000000001E-7</v>
      </c>
      <c r="K94" s="160">
        <v>2.6907E-4</v>
      </c>
      <c r="L94" s="160">
        <v>1.1832E-5</v>
      </c>
      <c r="M94" s="155">
        <v>2.52</v>
      </c>
      <c r="N94" s="155">
        <v>0</v>
      </c>
      <c r="O94" s="155">
        <v>0</v>
      </c>
      <c r="P94" s="155">
        <v>0</v>
      </c>
      <c r="Q94" s="155">
        <v>1</v>
      </c>
      <c r="R94" s="160">
        <v>2.6906999999999999E-6</v>
      </c>
      <c r="S94" s="160">
        <v>1.1829999999999999E-7</v>
      </c>
      <c r="T94" s="155">
        <v>3</v>
      </c>
      <c r="U94" s="155">
        <v>0</v>
      </c>
      <c r="V94" s="155">
        <v>0</v>
      </c>
      <c r="W94" s="161" t="s">
        <v>1219</v>
      </c>
      <c r="X94" s="162" t="s">
        <v>1135</v>
      </c>
      <c r="Y94" s="158" t="s">
        <v>263</v>
      </c>
      <c r="Z94" s="158"/>
      <c r="AA94" s="158"/>
      <c r="AB94" s="158"/>
      <c r="AC94" s="158"/>
      <c r="AD94" s="155"/>
      <c r="AE94" s="155"/>
      <c r="AF94" s="163"/>
      <c r="AG94" s="163"/>
      <c r="AH94" s="163"/>
      <c r="AI94" s="164"/>
      <c r="AJ94" s="164"/>
      <c r="AK94" s="164"/>
      <c r="AL94" s="164"/>
      <c r="AM94" s="160"/>
      <c r="AN94" s="158"/>
      <c r="AO94" s="160"/>
    </row>
    <row r="95" spans="1:41" ht="14.25" customHeight="1">
      <c r="A95" s="158" t="s">
        <v>1081</v>
      </c>
      <c r="B95" s="158" t="s">
        <v>259</v>
      </c>
      <c r="C95" s="155">
        <v>0</v>
      </c>
      <c r="D95" s="155">
        <v>200</v>
      </c>
      <c r="E95" s="155">
        <v>15616</v>
      </c>
      <c r="F95" s="158" t="s">
        <v>260</v>
      </c>
      <c r="G95" s="160">
        <v>2.5878000000000001E-4</v>
      </c>
      <c r="H95" s="160">
        <v>1.1627999999999999E-5</v>
      </c>
      <c r="I95" s="160">
        <v>-1.0261999999999999E-5</v>
      </c>
      <c r="J95" s="160">
        <v>-1.7520000000000001E-7</v>
      </c>
      <c r="K95" s="160">
        <v>2.6905000000000001E-4</v>
      </c>
      <c r="L95" s="160">
        <v>1.1804000000000001E-5</v>
      </c>
      <c r="M95" s="155">
        <v>2.5099999999999998</v>
      </c>
      <c r="N95" s="155">
        <v>0</v>
      </c>
      <c r="O95" s="155">
        <v>0</v>
      </c>
      <c r="P95" s="155">
        <v>0</v>
      </c>
      <c r="Q95" s="155">
        <v>1</v>
      </c>
      <c r="R95" s="160">
        <v>2.6904999999999999E-6</v>
      </c>
      <c r="S95" s="160">
        <v>1.18E-7</v>
      </c>
      <c r="T95" s="155">
        <v>3</v>
      </c>
      <c r="U95" s="155">
        <v>0</v>
      </c>
      <c r="V95" s="155">
        <v>0</v>
      </c>
      <c r="W95" s="161" t="s">
        <v>1220</v>
      </c>
      <c r="X95" s="162" t="s">
        <v>1135</v>
      </c>
      <c r="Y95" s="158" t="s">
        <v>263</v>
      </c>
      <c r="Z95" s="158"/>
      <c r="AA95" s="158"/>
      <c r="AB95" s="158"/>
      <c r="AC95" s="158"/>
      <c r="AD95" s="155"/>
      <c r="AE95" s="155"/>
      <c r="AF95" s="163"/>
      <c r="AG95" s="163"/>
      <c r="AH95" s="163"/>
      <c r="AI95" s="164"/>
      <c r="AJ95" s="164"/>
      <c r="AK95" s="164"/>
      <c r="AL95" s="164"/>
      <c r="AM95" s="160"/>
      <c r="AN95" s="158"/>
      <c r="AO95" s="160"/>
    </row>
    <row r="96" spans="1:41" ht="14.25" customHeight="1">
      <c r="A96" s="158" t="s">
        <v>1098</v>
      </c>
      <c r="B96" s="158" t="s">
        <v>259</v>
      </c>
      <c r="C96" s="155">
        <v>0</v>
      </c>
      <c r="D96" s="155">
        <v>200</v>
      </c>
      <c r="E96" s="155">
        <v>15616</v>
      </c>
      <c r="F96" s="158" t="s">
        <v>260</v>
      </c>
      <c r="G96" s="160">
        <v>1.1023999999999999E-3</v>
      </c>
      <c r="H96" s="160">
        <v>6.7999999999999999E-5</v>
      </c>
      <c r="I96" s="160">
        <v>-1.0261999999999999E-5</v>
      </c>
      <c r="J96" s="160">
        <v>-1.7520000000000001E-7</v>
      </c>
      <c r="K96" s="160">
        <v>1.1127000000000001E-3</v>
      </c>
      <c r="L96" s="160">
        <v>6.8200000000000004E-5</v>
      </c>
      <c r="M96" s="155">
        <v>3.51</v>
      </c>
      <c r="N96" s="155">
        <v>0</v>
      </c>
      <c r="O96" s="155">
        <v>0</v>
      </c>
      <c r="P96" s="155">
        <v>0</v>
      </c>
      <c r="Q96" s="155">
        <v>1</v>
      </c>
      <c r="R96" s="160">
        <v>1.1126E-5</v>
      </c>
      <c r="S96" s="160">
        <v>6.8149999999999995E-7</v>
      </c>
      <c r="T96" s="155">
        <v>4</v>
      </c>
      <c r="U96" s="155">
        <v>0</v>
      </c>
      <c r="V96" s="155">
        <v>0</v>
      </c>
      <c r="W96" s="161" t="s">
        <v>1221</v>
      </c>
      <c r="X96" s="162" t="s">
        <v>1135</v>
      </c>
      <c r="Y96" s="158" t="s">
        <v>263</v>
      </c>
      <c r="Z96" s="158"/>
      <c r="AA96" s="158"/>
      <c r="AB96" s="158"/>
      <c r="AC96" s="158"/>
      <c r="AD96" s="155"/>
      <c r="AE96" s="155"/>
      <c r="AF96" s="163"/>
      <c r="AG96" s="163"/>
      <c r="AH96" s="163"/>
      <c r="AI96" s="164"/>
      <c r="AJ96" s="164"/>
      <c r="AK96" s="164"/>
      <c r="AL96" s="164"/>
      <c r="AM96" s="160"/>
      <c r="AN96" s="158"/>
      <c r="AO96" s="160"/>
    </row>
    <row r="97" spans="1:41" ht="14.25" customHeight="1">
      <c r="A97" s="158" t="s">
        <v>1098</v>
      </c>
      <c r="B97" s="158" t="s">
        <v>259</v>
      </c>
      <c r="C97" s="155">
        <v>0</v>
      </c>
      <c r="D97" s="155">
        <v>200</v>
      </c>
      <c r="E97" s="155">
        <v>15616</v>
      </c>
      <c r="F97" s="158" t="s">
        <v>260</v>
      </c>
      <c r="G97" s="160">
        <v>1.1023999999999999E-3</v>
      </c>
      <c r="H97" s="160">
        <v>6.7700000000000006E-5</v>
      </c>
      <c r="I97" s="160">
        <v>-1.0261999999999999E-5</v>
      </c>
      <c r="J97" s="160">
        <v>-1.7520000000000001E-7</v>
      </c>
      <c r="K97" s="160">
        <v>1.1126E-3</v>
      </c>
      <c r="L97" s="160">
        <v>6.7799999999999995E-5</v>
      </c>
      <c r="M97" s="155">
        <v>3.49</v>
      </c>
      <c r="N97" s="155">
        <v>0</v>
      </c>
      <c r="O97" s="155">
        <v>0</v>
      </c>
      <c r="P97" s="155">
        <v>0</v>
      </c>
      <c r="Q97" s="155">
        <v>1</v>
      </c>
      <c r="R97" s="160">
        <v>1.1126E-5</v>
      </c>
      <c r="S97" s="160">
        <v>6.7830000000000003E-7</v>
      </c>
      <c r="T97" s="155">
        <v>4</v>
      </c>
      <c r="U97" s="155">
        <v>0</v>
      </c>
      <c r="V97" s="155">
        <v>0</v>
      </c>
      <c r="W97" s="161" t="s">
        <v>1222</v>
      </c>
      <c r="X97" s="162" t="s">
        <v>1135</v>
      </c>
      <c r="Y97" s="158" t="s">
        <v>263</v>
      </c>
      <c r="Z97" s="158"/>
      <c r="AA97" s="158"/>
      <c r="AB97" s="158"/>
      <c r="AC97" s="158"/>
      <c r="AD97" s="155"/>
      <c r="AE97" s="155"/>
      <c r="AF97" s="163"/>
      <c r="AG97" s="163"/>
      <c r="AH97" s="163"/>
      <c r="AI97" s="164"/>
      <c r="AJ97" s="164"/>
      <c r="AK97" s="164"/>
      <c r="AL97" s="164"/>
      <c r="AM97" s="160"/>
      <c r="AN97" s="158"/>
      <c r="AO97" s="160"/>
    </row>
    <row r="98" spans="1:41" ht="14.25" customHeight="1">
      <c r="A98" s="158" t="s">
        <v>1116</v>
      </c>
      <c r="B98" s="158" t="s">
        <v>259</v>
      </c>
      <c r="C98" s="155">
        <v>0</v>
      </c>
      <c r="D98" s="155">
        <v>200</v>
      </c>
      <c r="E98" s="155">
        <v>15616</v>
      </c>
      <c r="F98" s="158" t="s">
        <v>260</v>
      </c>
      <c r="G98" s="160">
        <v>3.2806000000000003E-4</v>
      </c>
      <c r="H98" s="160">
        <v>1.2277E-5</v>
      </c>
      <c r="I98" s="160">
        <v>-1.0261999999999999E-5</v>
      </c>
      <c r="J98" s="160">
        <v>-1.7520000000000001E-7</v>
      </c>
      <c r="K98" s="160">
        <v>3.3832000000000003E-4</v>
      </c>
      <c r="L98" s="160">
        <v>1.2452E-5</v>
      </c>
      <c r="M98" s="155">
        <v>2.11</v>
      </c>
      <c r="N98" s="155">
        <v>0</v>
      </c>
      <c r="O98" s="155">
        <v>0</v>
      </c>
      <c r="P98" s="155">
        <v>0</v>
      </c>
      <c r="Q98" s="155">
        <v>1</v>
      </c>
      <c r="R98" s="160">
        <v>3.3832000000000001E-6</v>
      </c>
      <c r="S98" s="160">
        <v>1.2450000000000001E-7</v>
      </c>
      <c r="T98" s="155">
        <v>3</v>
      </c>
      <c r="U98" s="155">
        <v>0</v>
      </c>
      <c r="V98" s="155">
        <v>0</v>
      </c>
      <c r="W98" s="161" t="s">
        <v>299</v>
      </c>
      <c r="X98" s="162" t="s">
        <v>1135</v>
      </c>
      <c r="Y98" s="158" t="s">
        <v>263</v>
      </c>
      <c r="Z98" s="158"/>
      <c r="AA98" s="158"/>
      <c r="AB98" s="158"/>
      <c r="AC98" s="158"/>
      <c r="AD98" s="155"/>
      <c r="AE98" s="155"/>
      <c r="AF98" s="163"/>
      <c r="AG98" s="163"/>
      <c r="AH98" s="163"/>
      <c r="AI98" s="164"/>
      <c r="AJ98" s="164"/>
      <c r="AK98" s="164"/>
      <c r="AL98" s="164"/>
      <c r="AM98" s="160"/>
      <c r="AN98" s="158"/>
      <c r="AO98" s="160"/>
    </row>
    <row r="99" spans="1:41" ht="14.25" customHeight="1">
      <c r="A99" s="158" t="s">
        <v>1116</v>
      </c>
      <c r="B99" s="158" t="s">
        <v>259</v>
      </c>
      <c r="C99" s="155">
        <v>0</v>
      </c>
      <c r="D99" s="155">
        <v>200</v>
      </c>
      <c r="E99" s="155">
        <v>15616</v>
      </c>
      <c r="F99" s="158" t="s">
        <v>260</v>
      </c>
      <c r="G99" s="160">
        <v>3.2821E-4</v>
      </c>
      <c r="H99" s="160">
        <v>1.2232000000000001E-5</v>
      </c>
      <c r="I99" s="160">
        <v>-1.0261999999999999E-5</v>
      </c>
      <c r="J99" s="160">
        <v>-1.7520000000000001E-7</v>
      </c>
      <c r="K99" s="160">
        <v>3.3847E-4</v>
      </c>
      <c r="L99" s="160">
        <v>1.2407E-5</v>
      </c>
      <c r="M99" s="155">
        <v>2.1</v>
      </c>
      <c r="N99" s="155">
        <v>0</v>
      </c>
      <c r="O99" s="155">
        <v>0</v>
      </c>
      <c r="P99" s="155">
        <v>0</v>
      </c>
      <c r="Q99" s="155">
        <v>1</v>
      </c>
      <c r="R99" s="160">
        <v>3.3847E-6</v>
      </c>
      <c r="S99" s="160">
        <v>1.2410000000000001E-7</v>
      </c>
      <c r="T99" s="155">
        <v>3</v>
      </c>
      <c r="U99" s="155">
        <v>0</v>
      </c>
      <c r="V99" s="155">
        <v>0</v>
      </c>
      <c r="W99" s="161" t="s">
        <v>1223</v>
      </c>
      <c r="X99" s="162" t="s">
        <v>1135</v>
      </c>
      <c r="Y99" s="158" t="s">
        <v>263</v>
      </c>
      <c r="Z99" s="158"/>
      <c r="AA99" s="158"/>
      <c r="AB99" s="158"/>
      <c r="AC99" s="158"/>
      <c r="AD99" s="155"/>
      <c r="AE99" s="155"/>
      <c r="AF99" s="163"/>
      <c r="AG99" s="163"/>
      <c r="AH99" s="163"/>
      <c r="AI99" s="164"/>
      <c r="AJ99" s="164"/>
      <c r="AK99" s="164"/>
      <c r="AL99" s="164"/>
      <c r="AM99" s="160"/>
      <c r="AN99" s="158"/>
      <c r="AO99" s="160"/>
    </row>
    <row r="100" spans="1:41" ht="14.25" customHeight="1">
      <c r="A100" s="158"/>
      <c r="B100" s="158"/>
      <c r="C100" s="155"/>
      <c r="D100" s="155"/>
      <c r="E100" s="155"/>
      <c r="F100" s="158"/>
      <c r="G100" s="160"/>
      <c r="H100" s="160"/>
      <c r="I100" s="160"/>
      <c r="J100" s="160"/>
      <c r="K100" s="160"/>
      <c r="L100" s="160"/>
      <c r="M100" s="155"/>
      <c r="N100" s="155"/>
      <c r="O100" s="155"/>
      <c r="P100" s="155"/>
      <c r="Q100" s="155"/>
      <c r="R100" s="160"/>
      <c r="S100" s="160"/>
      <c r="T100" s="155"/>
      <c r="U100" s="155"/>
      <c r="V100" s="155"/>
      <c r="W100" s="161"/>
      <c r="X100" s="162"/>
      <c r="Y100" s="158"/>
      <c r="Z100" s="158"/>
      <c r="AA100" s="158"/>
      <c r="AB100" s="158"/>
      <c r="AC100" s="158"/>
      <c r="AD100" s="155"/>
      <c r="AE100" s="155"/>
      <c r="AF100" s="163"/>
      <c r="AG100" s="163"/>
      <c r="AH100" s="163"/>
      <c r="AI100" s="164"/>
      <c r="AJ100" s="164"/>
      <c r="AK100" s="164"/>
      <c r="AL100" s="164"/>
      <c r="AM100" s="160"/>
      <c r="AN100" s="158"/>
      <c r="AO100" s="160"/>
    </row>
    <row r="101" spans="1:41" ht="14.25" customHeight="1">
      <c r="A101" s="158"/>
      <c r="B101" s="158"/>
      <c r="C101" s="155"/>
      <c r="D101" s="155"/>
      <c r="E101" s="155"/>
      <c r="F101" s="158"/>
      <c r="G101" s="160"/>
      <c r="H101" s="160"/>
      <c r="I101" s="160"/>
      <c r="J101" s="160"/>
      <c r="K101" s="160"/>
      <c r="L101" s="160"/>
      <c r="M101" s="155"/>
      <c r="N101" s="155"/>
      <c r="O101" s="155"/>
      <c r="P101" s="155"/>
      <c r="Q101" s="155"/>
      <c r="R101" s="160"/>
      <c r="S101" s="160"/>
      <c r="T101" s="155"/>
      <c r="U101" s="155"/>
      <c r="V101" s="155"/>
      <c r="W101" s="161"/>
      <c r="X101" s="162"/>
      <c r="Y101" s="158"/>
      <c r="Z101" s="158"/>
      <c r="AA101" s="158"/>
      <c r="AB101" s="158"/>
      <c r="AC101" s="158"/>
      <c r="AD101" s="155"/>
      <c r="AE101" s="155"/>
      <c r="AF101" s="163"/>
      <c r="AG101" s="163"/>
      <c r="AH101" s="163"/>
      <c r="AI101" s="164"/>
      <c r="AJ101" s="164"/>
      <c r="AK101" s="164"/>
      <c r="AL101" s="164"/>
      <c r="AM101" s="160"/>
      <c r="AN101" s="158"/>
      <c r="AO101" s="160"/>
    </row>
    <row r="102" spans="1:41" ht="14.25" customHeight="1">
      <c r="A102" s="158"/>
      <c r="B102" s="158"/>
      <c r="C102" s="155"/>
      <c r="D102" s="155"/>
      <c r="E102" s="155"/>
      <c r="F102" s="158"/>
      <c r="G102" s="160"/>
      <c r="H102" s="160"/>
      <c r="I102" s="160"/>
      <c r="J102" s="160"/>
      <c r="K102" s="160"/>
      <c r="L102" s="160"/>
      <c r="M102" s="155"/>
      <c r="N102" s="155"/>
      <c r="O102" s="155"/>
      <c r="P102" s="155"/>
      <c r="Q102" s="155"/>
      <c r="R102" s="160"/>
      <c r="S102" s="160"/>
      <c r="T102" s="155"/>
      <c r="U102" s="155"/>
      <c r="V102" s="155"/>
      <c r="W102" s="161"/>
      <c r="X102" s="162"/>
      <c r="Y102" s="158"/>
      <c r="Z102" s="158"/>
      <c r="AA102" s="158"/>
      <c r="AB102" s="158"/>
      <c r="AC102" s="158"/>
      <c r="AD102" s="155"/>
      <c r="AE102" s="155"/>
      <c r="AF102" s="163"/>
      <c r="AG102" s="163"/>
      <c r="AH102" s="163"/>
      <c r="AI102" s="164"/>
      <c r="AJ102" s="164"/>
      <c r="AK102" s="164"/>
      <c r="AL102" s="164"/>
      <c r="AM102" s="160"/>
      <c r="AN102" s="158"/>
      <c r="AO102" s="160"/>
    </row>
    <row r="103" spans="1:41" ht="14.25" customHeight="1">
      <c r="A103" s="158"/>
      <c r="B103" s="158"/>
      <c r="C103" s="155"/>
      <c r="D103" s="155"/>
      <c r="E103" s="155"/>
      <c r="F103" s="158"/>
      <c r="G103" s="160"/>
      <c r="H103" s="160"/>
      <c r="I103" s="160"/>
      <c r="J103" s="160"/>
      <c r="K103" s="160"/>
      <c r="L103" s="160"/>
      <c r="M103" s="155"/>
      <c r="N103" s="155"/>
      <c r="O103" s="155"/>
      <c r="P103" s="155"/>
      <c r="Q103" s="155"/>
      <c r="R103" s="160"/>
      <c r="S103" s="160"/>
      <c r="T103" s="155"/>
      <c r="U103" s="155"/>
      <c r="V103" s="155"/>
      <c r="W103" s="161"/>
      <c r="X103" s="162"/>
      <c r="Y103" s="158"/>
      <c r="Z103" s="158"/>
      <c r="AA103" s="158"/>
      <c r="AB103" s="158"/>
      <c r="AC103" s="158"/>
      <c r="AD103" s="155"/>
      <c r="AE103" s="155"/>
      <c r="AF103" s="163"/>
      <c r="AG103" s="163"/>
      <c r="AH103" s="163"/>
      <c r="AI103" s="164"/>
      <c r="AJ103" s="164"/>
      <c r="AK103" s="164"/>
      <c r="AL103" s="164"/>
      <c r="AM103" s="160"/>
      <c r="AN103" s="158"/>
      <c r="AO103" s="160"/>
    </row>
    <row r="104" spans="1:41" ht="14.25" customHeight="1">
      <c r="A104" s="158"/>
      <c r="B104" s="158"/>
      <c r="C104" s="155"/>
      <c r="D104" s="155"/>
      <c r="E104" s="155"/>
      <c r="F104" s="158"/>
      <c r="G104" s="160"/>
      <c r="H104" s="160"/>
      <c r="I104" s="160"/>
      <c r="J104" s="160"/>
      <c r="K104" s="160"/>
      <c r="L104" s="160"/>
      <c r="M104" s="155"/>
      <c r="N104" s="155"/>
      <c r="O104" s="155"/>
      <c r="P104" s="155"/>
      <c r="Q104" s="155"/>
      <c r="R104" s="160"/>
      <c r="S104" s="160"/>
      <c r="T104" s="155"/>
      <c r="U104" s="155"/>
      <c r="V104" s="155"/>
      <c r="W104" s="161"/>
      <c r="X104" s="162"/>
      <c r="Y104" s="158"/>
      <c r="Z104" s="158"/>
      <c r="AA104" s="158"/>
      <c r="AB104" s="158"/>
      <c r="AC104" s="158"/>
      <c r="AD104" s="155"/>
      <c r="AE104" s="155"/>
      <c r="AF104" s="163"/>
      <c r="AG104" s="163"/>
      <c r="AH104" s="163"/>
      <c r="AI104" s="164"/>
      <c r="AJ104" s="164"/>
      <c r="AK104" s="164"/>
      <c r="AL104" s="164"/>
      <c r="AM104" s="160"/>
      <c r="AN104" s="158"/>
      <c r="AO104" s="160"/>
    </row>
    <row r="105" spans="1:41" ht="14.25" customHeight="1">
      <c r="A105" s="158"/>
      <c r="B105" s="158"/>
      <c r="C105" s="155"/>
      <c r="D105" s="155"/>
      <c r="E105" s="155"/>
      <c r="F105" s="158"/>
      <c r="G105" s="160"/>
      <c r="H105" s="160"/>
      <c r="I105" s="160"/>
      <c r="J105" s="160"/>
      <c r="K105" s="160"/>
      <c r="L105" s="160"/>
      <c r="M105" s="155"/>
      <c r="N105" s="155"/>
      <c r="O105" s="155"/>
      <c r="P105" s="155"/>
      <c r="Q105" s="155"/>
      <c r="R105" s="160"/>
      <c r="S105" s="160"/>
      <c r="T105" s="155"/>
      <c r="U105" s="155"/>
      <c r="V105" s="155"/>
      <c r="W105" s="161"/>
      <c r="X105" s="162"/>
      <c r="Y105" s="158"/>
      <c r="Z105" s="158"/>
      <c r="AA105" s="158"/>
      <c r="AB105" s="158"/>
      <c r="AC105" s="158"/>
      <c r="AD105" s="155"/>
      <c r="AE105" s="155"/>
      <c r="AF105" s="163"/>
      <c r="AG105" s="163"/>
      <c r="AH105" s="163"/>
      <c r="AI105" s="164"/>
      <c r="AJ105" s="164"/>
      <c r="AK105" s="164"/>
      <c r="AL105" s="164"/>
      <c r="AM105" s="160"/>
      <c r="AN105" s="158"/>
      <c r="AO105" s="160"/>
    </row>
    <row r="106" spans="1:41" ht="14.25" customHeight="1">
      <c r="A106" s="158"/>
      <c r="B106" s="158"/>
      <c r="C106" s="155"/>
      <c r="D106" s="155"/>
      <c r="E106" s="155"/>
      <c r="F106" s="158"/>
      <c r="G106" s="160"/>
      <c r="H106" s="160"/>
      <c r="I106" s="160"/>
      <c r="J106" s="160"/>
      <c r="K106" s="160"/>
      <c r="L106" s="160"/>
      <c r="M106" s="155"/>
      <c r="N106" s="155"/>
      <c r="O106" s="155"/>
      <c r="P106" s="155"/>
      <c r="Q106" s="155"/>
      <c r="R106" s="160"/>
      <c r="S106" s="160"/>
      <c r="T106" s="155"/>
      <c r="U106" s="155"/>
      <c r="V106" s="155"/>
      <c r="W106" s="161"/>
      <c r="X106" s="162"/>
      <c r="Y106" s="158"/>
      <c r="Z106" s="158"/>
      <c r="AA106" s="158"/>
      <c r="AB106" s="158"/>
      <c r="AC106" s="158"/>
      <c r="AD106" s="155"/>
      <c r="AE106" s="155"/>
      <c r="AF106" s="163"/>
      <c r="AG106" s="163"/>
      <c r="AH106" s="163"/>
      <c r="AI106" s="164"/>
      <c r="AJ106" s="164"/>
      <c r="AK106" s="164"/>
      <c r="AL106" s="164"/>
      <c r="AM106" s="160"/>
      <c r="AN106" s="158"/>
      <c r="AO106" s="160"/>
    </row>
    <row r="107" spans="1:41" ht="14.25" customHeight="1">
      <c r="A107" s="158"/>
      <c r="B107" s="158"/>
      <c r="C107" s="155"/>
      <c r="D107" s="155"/>
      <c r="E107" s="155"/>
      <c r="F107" s="158"/>
      <c r="G107" s="160"/>
      <c r="H107" s="160"/>
      <c r="I107" s="160"/>
      <c r="J107" s="160"/>
      <c r="K107" s="160"/>
      <c r="L107" s="160"/>
      <c r="M107" s="155"/>
      <c r="N107" s="155"/>
      <c r="O107" s="155"/>
      <c r="P107" s="155"/>
      <c r="Q107" s="155"/>
      <c r="R107" s="160"/>
      <c r="S107" s="160"/>
      <c r="T107" s="155"/>
      <c r="U107" s="155"/>
      <c r="V107" s="155"/>
      <c r="W107" s="161"/>
      <c r="X107" s="162"/>
      <c r="Y107" s="158"/>
      <c r="Z107" s="158"/>
      <c r="AA107" s="158"/>
      <c r="AB107" s="158"/>
      <c r="AC107" s="158"/>
      <c r="AD107" s="155"/>
      <c r="AE107" s="155"/>
      <c r="AF107" s="155"/>
      <c r="AG107" s="155"/>
      <c r="AH107" s="155"/>
      <c r="AI107" s="160"/>
      <c r="AJ107" s="160"/>
      <c r="AK107" s="160"/>
      <c r="AL107" s="160"/>
      <c r="AM107" s="160"/>
      <c r="AN107" s="158"/>
      <c r="AO107" s="160"/>
    </row>
    <row r="108" spans="1:41" ht="14.25" customHeight="1">
      <c r="A108" s="158"/>
      <c r="B108" s="158"/>
      <c r="C108" s="155"/>
      <c r="D108" s="155"/>
      <c r="E108" s="155"/>
      <c r="F108" s="158"/>
      <c r="G108" s="160"/>
      <c r="H108" s="160"/>
      <c r="I108" s="160"/>
      <c r="J108" s="160"/>
      <c r="K108" s="160"/>
      <c r="L108" s="160"/>
      <c r="M108" s="155"/>
      <c r="N108" s="155"/>
      <c r="O108" s="155"/>
      <c r="P108" s="155"/>
      <c r="Q108" s="155"/>
      <c r="R108" s="160"/>
      <c r="S108" s="160"/>
      <c r="T108" s="155"/>
      <c r="U108" s="155"/>
      <c r="V108" s="155"/>
      <c r="W108" s="161"/>
      <c r="X108" s="162"/>
      <c r="Y108" s="158"/>
      <c r="Z108" s="158"/>
      <c r="AA108" s="158"/>
      <c r="AB108" s="158"/>
      <c r="AC108" s="158"/>
      <c r="AD108" s="155"/>
      <c r="AE108" s="155"/>
      <c r="AF108" s="155"/>
      <c r="AG108" s="155"/>
      <c r="AH108" s="155"/>
      <c r="AI108" s="160"/>
      <c r="AJ108" s="160"/>
      <c r="AK108" s="160"/>
      <c r="AL108" s="160"/>
      <c r="AM108" s="160"/>
      <c r="AN108" s="158"/>
      <c r="AO108" s="160"/>
    </row>
    <row r="109" spans="1:41" ht="14.25" customHeight="1">
      <c r="A109" s="158"/>
      <c r="B109" s="158"/>
      <c r="C109" s="155"/>
      <c r="D109" s="155"/>
      <c r="E109" s="155"/>
      <c r="F109" s="158"/>
      <c r="G109" s="160"/>
      <c r="H109" s="160"/>
      <c r="I109" s="160"/>
      <c r="J109" s="160"/>
      <c r="K109" s="160"/>
      <c r="L109" s="160"/>
      <c r="M109" s="155"/>
      <c r="N109" s="155"/>
      <c r="O109" s="155"/>
      <c r="P109" s="155"/>
      <c r="Q109" s="155"/>
      <c r="R109" s="160"/>
      <c r="S109" s="160"/>
      <c r="T109" s="155"/>
      <c r="U109" s="155"/>
      <c r="V109" s="155"/>
      <c r="W109" s="161"/>
      <c r="X109" s="162"/>
      <c r="Y109" s="158"/>
      <c r="Z109" s="158"/>
      <c r="AA109" s="158"/>
      <c r="AB109" s="158"/>
      <c r="AC109" s="158"/>
      <c r="AD109" s="155"/>
      <c r="AE109" s="155"/>
      <c r="AF109" s="155"/>
      <c r="AG109" s="155"/>
      <c r="AH109" s="155"/>
      <c r="AI109" s="160"/>
      <c r="AJ109" s="160"/>
      <c r="AK109" s="160"/>
      <c r="AL109" s="160"/>
      <c r="AM109" s="160"/>
      <c r="AN109" s="158"/>
      <c r="AO109" s="160"/>
    </row>
    <row r="110" spans="1:41" ht="14.25" customHeight="1">
      <c r="A110" s="158"/>
      <c r="B110" s="158"/>
      <c r="C110" s="155"/>
      <c r="D110" s="155"/>
      <c r="E110" s="155"/>
      <c r="F110" s="158"/>
      <c r="G110" s="160"/>
      <c r="H110" s="160"/>
      <c r="I110" s="160"/>
      <c r="J110" s="160"/>
      <c r="K110" s="160"/>
      <c r="L110" s="160"/>
      <c r="M110" s="155"/>
      <c r="N110" s="155"/>
      <c r="O110" s="155"/>
      <c r="P110" s="155"/>
      <c r="Q110" s="155"/>
      <c r="R110" s="160"/>
      <c r="S110" s="160"/>
      <c r="T110" s="155"/>
      <c r="U110" s="155"/>
      <c r="V110" s="155"/>
      <c r="W110" s="161"/>
      <c r="X110" s="162"/>
      <c r="Y110" s="158"/>
      <c r="Z110" s="158"/>
      <c r="AA110" s="158"/>
      <c r="AB110" s="158"/>
      <c r="AC110" s="158"/>
      <c r="AD110" s="155"/>
      <c r="AE110" s="155"/>
      <c r="AF110" s="155"/>
      <c r="AG110" s="155"/>
      <c r="AH110" s="155"/>
      <c r="AI110" s="160"/>
      <c r="AJ110" s="160"/>
      <c r="AK110" s="160"/>
      <c r="AL110" s="160"/>
      <c r="AM110" s="160"/>
      <c r="AN110" s="158"/>
      <c r="AO110" s="160"/>
    </row>
    <row r="111" spans="1:41" ht="14.25" customHeight="1">
      <c r="A111" s="158"/>
      <c r="B111" s="158"/>
      <c r="C111" s="155"/>
      <c r="D111" s="155"/>
      <c r="E111" s="155"/>
      <c r="F111" s="158"/>
      <c r="G111" s="160"/>
      <c r="H111" s="160"/>
      <c r="I111" s="160"/>
      <c r="J111" s="160"/>
      <c r="K111" s="160"/>
      <c r="L111" s="160"/>
      <c r="M111" s="155"/>
      <c r="N111" s="155"/>
      <c r="O111" s="155"/>
      <c r="P111" s="155"/>
      <c r="Q111" s="155"/>
      <c r="R111" s="160"/>
      <c r="S111" s="160"/>
      <c r="T111" s="155"/>
      <c r="U111" s="155"/>
      <c r="V111" s="155"/>
      <c r="W111" s="161"/>
      <c r="X111" s="162"/>
      <c r="Y111" s="158"/>
      <c r="Z111" s="158"/>
      <c r="AA111" s="158"/>
      <c r="AB111" s="158"/>
      <c r="AC111" s="158"/>
      <c r="AD111" s="155"/>
      <c r="AE111" s="155"/>
      <c r="AF111" s="155"/>
      <c r="AG111" s="155"/>
      <c r="AH111" s="155"/>
      <c r="AI111" s="160"/>
      <c r="AJ111" s="160"/>
      <c r="AK111" s="160"/>
      <c r="AL111" s="160"/>
      <c r="AM111" s="160"/>
      <c r="AN111" s="158"/>
      <c r="AO111" s="160"/>
    </row>
    <row r="112" spans="1:41" ht="14.25" customHeight="1">
      <c r="A112" s="158"/>
      <c r="B112" s="158"/>
      <c r="C112" s="155"/>
      <c r="D112" s="155"/>
      <c r="E112" s="155"/>
      <c r="F112" s="158"/>
      <c r="G112" s="160"/>
      <c r="H112" s="160"/>
      <c r="I112" s="160"/>
      <c r="J112" s="160"/>
      <c r="K112" s="160"/>
      <c r="L112" s="160"/>
      <c r="M112" s="155"/>
      <c r="N112" s="155"/>
      <c r="O112" s="155"/>
      <c r="P112" s="155"/>
      <c r="Q112" s="155"/>
      <c r="R112" s="160"/>
      <c r="S112" s="160"/>
      <c r="T112" s="155"/>
      <c r="U112" s="155"/>
      <c r="V112" s="155"/>
      <c r="W112" s="161"/>
      <c r="X112" s="162"/>
      <c r="Y112" s="158"/>
      <c r="Z112" s="158"/>
      <c r="AA112" s="158"/>
      <c r="AB112" s="158"/>
      <c r="AC112" s="158"/>
      <c r="AD112" s="155"/>
      <c r="AE112" s="155"/>
      <c r="AF112" s="155"/>
      <c r="AG112" s="155"/>
      <c r="AH112" s="155"/>
      <c r="AI112" s="160"/>
      <c r="AJ112" s="160"/>
      <c r="AK112" s="160"/>
      <c r="AL112" s="160"/>
      <c r="AM112" s="160"/>
      <c r="AN112" s="158"/>
      <c r="AO112" s="160"/>
    </row>
    <row r="113" spans="1:41" ht="14.25" customHeight="1">
      <c r="A113" s="158"/>
      <c r="B113" s="158"/>
      <c r="C113" s="155"/>
      <c r="D113" s="155"/>
      <c r="E113" s="155"/>
      <c r="F113" s="158"/>
      <c r="G113" s="160"/>
      <c r="H113" s="160"/>
      <c r="I113" s="160"/>
      <c r="J113" s="160"/>
      <c r="K113" s="160"/>
      <c r="L113" s="160"/>
      <c r="M113" s="155"/>
      <c r="N113" s="155"/>
      <c r="O113" s="155"/>
      <c r="P113" s="155"/>
      <c r="Q113" s="155"/>
      <c r="R113" s="160"/>
      <c r="S113" s="160"/>
      <c r="T113" s="155"/>
      <c r="U113" s="155"/>
      <c r="V113" s="155"/>
      <c r="W113" s="161"/>
      <c r="X113" s="162"/>
      <c r="Y113" s="158"/>
      <c r="Z113" s="158"/>
      <c r="AA113" s="158"/>
      <c r="AB113" s="158"/>
      <c r="AC113" s="158"/>
      <c r="AD113" s="155"/>
      <c r="AE113" s="155"/>
      <c r="AF113" s="155"/>
      <c r="AG113" s="155"/>
      <c r="AH113" s="155"/>
      <c r="AI113" s="160"/>
      <c r="AJ113" s="160"/>
      <c r="AK113" s="160"/>
      <c r="AL113" s="160"/>
      <c r="AM113" s="160"/>
      <c r="AN113" s="158"/>
      <c r="AO113" s="160"/>
    </row>
    <row r="114" spans="1:41" ht="14.25" customHeight="1">
      <c r="A114" s="158"/>
      <c r="B114" s="158"/>
      <c r="C114" s="155"/>
      <c r="D114" s="155"/>
      <c r="E114" s="155"/>
      <c r="F114" s="158"/>
      <c r="G114" s="160"/>
      <c r="H114" s="160"/>
      <c r="I114" s="160"/>
      <c r="J114" s="160"/>
      <c r="K114" s="160"/>
      <c r="L114" s="160"/>
      <c r="M114" s="155"/>
      <c r="N114" s="155"/>
      <c r="O114" s="155"/>
      <c r="P114" s="155"/>
      <c r="Q114" s="155"/>
      <c r="R114" s="160"/>
      <c r="S114" s="160"/>
      <c r="T114" s="155"/>
      <c r="U114" s="155"/>
      <c r="V114" s="155"/>
      <c r="W114" s="161"/>
      <c r="X114" s="162"/>
      <c r="Y114" s="158"/>
      <c r="Z114" s="158"/>
      <c r="AA114" s="158"/>
      <c r="AB114" s="158"/>
      <c r="AC114" s="158"/>
      <c r="AD114" s="155"/>
      <c r="AE114" s="155"/>
      <c r="AF114" s="155"/>
      <c r="AG114" s="155"/>
      <c r="AH114" s="155"/>
      <c r="AI114" s="160"/>
      <c r="AJ114" s="160"/>
      <c r="AK114" s="160"/>
      <c r="AL114" s="160"/>
      <c r="AM114" s="160"/>
      <c r="AN114" s="158"/>
      <c r="AO114" s="160"/>
    </row>
    <row r="115" spans="1:41" ht="14.25" customHeight="1">
      <c r="A115" s="158"/>
      <c r="B115" s="158"/>
      <c r="C115" s="155"/>
      <c r="D115" s="155"/>
      <c r="E115" s="155"/>
      <c r="F115" s="158"/>
      <c r="G115" s="160"/>
      <c r="H115" s="160"/>
      <c r="I115" s="160"/>
      <c r="J115" s="160"/>
      <c r="K115" s="160"/>
      <c r="L115" s="160"/>
      <c r="M115" s="155"/>
      <c r="N115" s="155"/>
      <c r="O115" s="155"/>
      <c r="P115" s="155"/>
      <c r="Q115" s="155"/>
      <c r="R115" s="160"/>
      <c r="S115" s="160"/>
      <c r="T115" s="155"/>
      <c r="U115" s="155"/>
      <c r="V115" s="155"/>
      <c r="W115" s="161"/>
      <c r="X115" s="162"/>
      <c r="Y115" s="158"/>
      <c r="Z115" s="158"/>
      <c r="AA115" s="158"/>
      <c r="AB115" s="158"/>
      <c r="AC115" s="158"/>
      <c r="AD115" s="155"/>
      <c r="AE115" s="155"/>
      <c r="AF115" s="155"/>
      <c r="AG115" s="155"/>
      <c r="AH115" s="155"/>
      <c r="AI115" s="160"/>
      <c r="AJ115" s="160"/>
      <c r="AK115" s="160"/>
      <c r="AL115" s="160"/>
      <c r="AM115" s="160"/>
      <c r="AN115" s="158"/>
      <c r="AO115" s="160"/>
    </row>
    <row r="116" spans="1:41" ht="14.25" customHeight="1">
      <c r="A116" s="158"/>
      <c r="B116" s="158"/>
      <c r="C116" s="155"/>
      <c r="D116" s="155"/>
      <c r="E116" s="155"/>
      <c r="F116" s="158"/>
      <c r="G116" s="160"/>
      <c r="H116" s="160"/>
      <c r="I116" s="160"/>
      <c r="J116" s="160"/>
      <c r="K116" s="160"/>
      <c r="L116" s="160"/>
      <c r="M116" s="155"/>
      <c r="N116" s="155"/>
      <c r="O116" s="155"/>
      <c r="P116" s="155"/>
      <c r="Q116" s="155"/>
      <c r="R116" s="160"/>
      <c r="S116" s="160"/>
      <c r="T116" s="155"/>
      <c r="U116" s="155"/>
      <c r="V116" s="155"/>
      <c r="W116" s="161"/>
      <c r="X116" s="162"/>
      <c r="Y116" s="158"/>
      <c r="Z116" s="158"/>
      <c r="AA116" s="158"/>
      <c r="AB116" s="158"/>
      <c r="AC116" s="158"/>
      <c r="AD116" s="155"/>
      <c r="AE116" s="155"/>
      <c r="AF116" s="155"/>
      <c r="AG116" s="155"/>
      <c r="AH116" s="155"/>
      <c r="AI116" s="160"/>
      <c r="AJ116" s="160"/>
      <c r="AK116" s="160"/>
      <c r="AL116" s="160"/>
      <c r="AM116" s="160"/>
      <c r="AN116" s="158"/>
      <c r="AO116" s="160"/>
    </row>
    <row r="117" spans="1:41" ht="14.25" customHeight="1">
      <c r="A117" s="158"/>
      <c r="B117" s="158"/>
      <c r="C117" s="155"/>
      <c r="D117" s="155"/>
      <c r="E117" s="155"/>
      <c r="F117" s="158"/>
      <c r="G117" s="160"/>
      <c r="H117" s="160"/>
      <c r="I117" s="160"/>
      <c r="J117" s="160"/>
      <c r="K117" s="160"/>
      <c r="L117" s="160"/>
      <c r="M117" s="155"/>
      <c r="N117" s="155"/>
      <c r="O117" s="155"/>
      <c r="P117" s="155"/>
      <c r="Q117" s="155"/>
      <c r="R117" s="160"/>
      <c r="S117" s="160"/>
      <c r="T117" s="155"/>
      <c r="U117" s="155"/>
      <c r="V117" s="155"/>
      <c r="W117" s="161"/>
      <c r="X117" s="162"/>
      <c r="Y117" s="158"/>
      <c r="Z117" s="158"/>
      <c r="AA117" s="158"/>
      <c r="AB117" s="158"/>
      <c r="AC117" s="158"/>
      <c r="AD117" s="155"/>
      <c r="AE117" s="155"/>
      <c r="AF117" s="155"/>
      <c r="AG117" s="155"/>
      <c r="AH117" s="155"/>
      <c r="AI117" s="160"/>
      <c r="AJ117" s="160"/>
      <c r="AK117" s="160"/>
      <c r="AL117" s="160"/>
      <c r="AM117" s="160"/>
      <c r="AN117" s="158"/>
      <c r="AO117" s="160"/>
    </row>
    <row r="118" spans="1:41" ht="14.25" customHeight="1">
      <c r="A118" s="158"/>
      <c r="B118" s="158"/>
      <c r="C118" s="155"/>
      <c r="D118" s="155"/>
      <c r="E118" s="155"/>
      <c r="F118" s="158"/>
      <c r="G118" s="160"/>
      <c r="H118" s="160"/>
      <c r="I118" s="160"/>
      <c r="J118" s="160"/>
      <c r="K118" s="160"/>
      <c r="L118" s="160"/>
      <c r="M118" s="155"/>
      <c r="N118" s="155"/>
      <c r="O118" s="155"/>
      <c r="P118" s="155"/>
      <c r="Q118" s="155"/>
      <c r="R118" s="160"/>
      <c r="S118" s="160"/>
      <c r="T118" s="155"/>
      <c r="U118" s="155"/>
      <c r="V118" s="155"/>
      <c r="W118" s="161"/>
      <c r="X118" s="162"/>
      <c r="Y118" s="158"/>
      <c r="Z118" s="158"/>
      <c r="AA118" s="158"/>
      <c r="AB118" s="158"/>
      <c r="AC118" s="158"/>
      <c r="AD118" s="155"/>
      <c r="AE118" s="155"/>
      <c r="AF118" s="155"/>
      <c r="AG118" s="155"/>
      <c r="AH118" s="155"/>
      <c r="AI118" s="160"/>
      <c r="AJ118" s="160"/>
      <c r="AK118" s="160"/>
      <c r="AL118" s="160"/>
      <c r="AM118" s="160"/>
      <c r="AN118" s="158"/>
      <c r="AO118" s="160"/>
    </row>
    <row r="119" spans="1:41" ht="14.25" customHeight="1">
      <c r="A119" s="158"/>
      <c r="B119" s="158"/>
      <c r="C119" s="155"/>
      <c r="D119" s="155"/>
      <c r="E119" s="155"/>
      <c r="F119" s="158"/>
      <c r="G119" s="160"/>
      <c r="H119" s="160"/>
      <c r="I119" s="160"/>
      <c r="J119" s="160"/>
      <c r="K119" s="160"/>
      <c r="L119" s="160"/>
      <c r="M119" s="155"/>
      <c r="N119" s="155"/>
      <c r="O119" s="155"/>
      <c r="P119" s="155"/>
      <c r="Q119" s="155"/>
      <c r="R119" s="160"/>
      <c r="S119" s="160"/>
      <c r="T119" s="155"/>
      <c r="U119" s="155"/>
      <c r="V119" s="155"/>
      <c r="W119" s="161"/>
      <c r="X119" s="162"/>
      <c r="Y119" s="158"/>
      <c r="Z119" s="158"/>
      <c r="AA119" s="158"/>
      <c r="AB119" s="158"/>
      <c r="AC119" s="158"/>
      <c r="AD119" s="155"/>
      <c r="AE119" s="155"/>
      <c r="AF119" s="155"/>
      <c r="AG119" s="155"/>
      <c r="AH119" s="155"/>
      <c r="AI119" s="160"/>
      <c r="AJ119" s="160"/>
      <c r="AK119" s="160"/>
      <c r="AL119" s="160"/>
      <c r="AM119" s="160"/>
      <c r="AN119" s="158"/>
      <c r="AO119" s="160"/>
    </row>
    <row r="120" spans="1:41" ht="14.25" customHeight="1">
      <c r="A120" s="158"/>
      <c r="B120" s="158"/>
      <c r="C120" s="155"/>
      <c r="D120" s="155"/>
      <c r="E120" s="155"/>
      <c r="F120" s="158"/>
      <c r="G120" s="160"/>
      <c r="H120" s="160"/>
      <c r="I120" s="160"/>
      <c r="J120" s="160"/>
      <c r="K120" s="160"/>
      <c r="L120" s="160"/>
      <c r="M120" s="155"/>
      <c r="N120" s="155"/>
      <c r="O120" s="155"/>
      <c r="P120" s="155"/>
      <c r="Q120" s="155"/>
      <c r="R120" s="160"/>
      <c r="S120" s="160"/>
      <c r="T120" s="155"/>
      <c r="U120" s="155"/>
      <c r="V120" s="155"/>
      <c r="W120" s="161"/>
      <c r="X120" s="162"/>
      <c r="Y120" s="158"/>
      <c r="Z120" s="158"/>
      <c r="AA120" s="158"/>
      <c r="AB120" s="158"/>
      <c r="AC120" s="158"/>
      <c r="AD120" s="155"/>
      <c r="AE120" s="155"/>
      <c r="AF120" s="155"/>
      <c r="AG120" s="155"/>
      <c r="AH120" s="155"/>
      <c r="AI120" s="160"/>
      <c r="AJ120" s="160"/>
      <c r="AK120" s="160"/>
      <c r="AL120" s="160"/>
      <c r="AM120" s="160"/>
      <c r="AN120" s="158"/>
      <c r="AO120" s="160"/>
    </row>
    <row r="121" spans="1:41" ht="14.25" customHeight="1">
      <c r="A121" s="158"/>
      <c r="B121" s="158"/>
      <c r="C121" s="155"/>
      <c r="D121" s="155"/>
      <c r="E121" s="155"/>
      <c r="F121" s="158"/>
      <c r="G121" s="160"/>
      <c r="H121" s="160"/>
      <c r="I121" s="160"/>
      <c r="J121" s="160"/>
      <c r="K121" s="160"/>
      <c r="L121" s="160"/>
      <c r="M121" s="155"/>
      <c r="N121" s="155"/>
      <c r="O121" s="155"/>
      <c r="P121" s="155"/>
      <c r="Q121" s="155"/>
      <c r="R121" s="160"/>
      <c r="S121" s="160"/>
      <c r="T121" s="155"/>
      <c r="U121" s="155"/>
      <c r="V121" s="155"/>
      <c r="W121" s="161"/>
      <c r="X121" s="162"/>
      <c r="Y121" s="158"/>
      <c r="Z121" s="158"/>
      <c r="AA121" s="158"/>
      <c r="AB121" s="158"/>
      <c r="AC121" s="158"/>
      <c r="AD121" s="155"/>
      <c r="AE121" s="155"/>
      <c r="AF121" s="155"/>
      <c r="AG121" s="155"/>
      <c r="AH121" s="155"/>
      <c r="AI121" s="160"/>
      <c r="AJ121" s="160"/>
      <c r="AK121" s="160"/>
      <c r="AL121" s="160"/>
      <c r="AM121" s="160"/>
      <c r="AN121" s="158"/>
      <c r="AO121" s="160"/>
    </row>
    <row r="122" spans="1:41" ht="14.25" customHeight="1">
      <c r="A122" s="158"/>
      <c r="B122" s="158"/>
      <c r="C122" s="155"/>
      <c r="D122" s="155"/>
      <c r="E122" s="155"/>
      <c r="F122" s="158"/>
      <c r="G122" s="160"/>
      <c r="H122" s="160"/>
      <c r="I122" s="160"/>
      <c r="J122" s="160"/>
      <c r="K122" s="160"/>
      <c r="L122" s="160"/>
      <c r="M122" s="155"/>
      <c r="N122" s="155"/>
      <c r="O122" s="155"/>
      <c r="P122" s="155"/>
      <c r="Q122" s="155"/>
      <c r="R122" s="160"/>
      <c r="S122" s="160"/>
      <c r="T122" s="155"/>
      <c r="U122" s="155"/>
      <c r="V122" s="155"/>
      <c r="W122" s="161"/>
      <c r="X122" s="162"/>
      <c r="Y122" s="158"/>
      <c r="Z122" s="158"/>
      <c r="AA122" s="158"/>
      <c r="AB122" s="158"/>
      <c r="AC122" s="158"/>
      <c r="AD122" s="155"/>
      <c r="AE122" s="155"/>
      <c r="AF122" s="155"/>
      <c r="AG122" s="155"/>
      <c r="AH122" s="155"/>
      <c r="AI122" s="160"/>
      <c r="AJ122" s="160"/>
      <c r="AK122" s="160"/>
      <c r="AL122" s="160"/>
      <c r="AM122" s="160"/>
      <c r="AN122" s="158"/>
      <c r="AO122" s="160"/>
    </row>
    <row r="123" spans="1:41" ht="14.25" customHeight="1">
      <c r="A123" s="158"/>
      <c r="B123" s="158"/>
      <c r="C123" s="155"/>
      <c r="D123" s="155"/>
      <c r="E123" s="155"/>
      <c r="F123" s="158"/>
      <c r="G123" s="160"/>
      <c r="H123" s="160"/>
      <c r="I123" s="160"/>
      <c r="J123" s="160"/>
      <c r="K123" s="160"/>
      <c r="L123" s="160"/>
      <c r="M123" s="155"/>
      <c r="N123" s="155"/>
      <c r="O123" s="155"/>
      <c r="P123" s="155"/>
      <c r="Q123" s="155"/>
      <c r="R123" s="160"/>
      <c r="S123" s="160"/>
      <c r="T123" s="155"/>
      <c r="U123" s="155"/>
      <c r="V123" s="155"/>
      <c r="W123" s="161"/>
      <c r="X123" s="162"/>
      <c r="Y123" s="158"/>
      <c r="Z123" s="158"/>
      <c r="AA123" s="158"/>
      <c r="AB123" s="158"/>
      <c r="AC123" s="158"/>
      <c r="AD123" s="155"/>
      <c r="AE123" s="155"/>
      <c r="AF123" s="155"/>
      <c r="AG123" s="155"/>
      <c r="AH123" s="155"/>
      <c r="AI123" s="160"/>
      <c r="AJ123" s="160"/>
      <c r="AK123" s="160"/>
      <c r="AL123" s="160"/>
      <c r="AM123" s="160"/>
      <c r="AN123" s="158"/>
      <c r="AO123" s="160"/>
    </row>
    <row r="124" spans="1:41" ht="14.25" customHeight="1">
      <c r="A124" s="158"/>
      <c r="B124" s="158"/>
      <c r="C124" s="155"/>
      <c r="D124" s="155"/>
      <c r="E124" s="155"/>
      <c r="F124" s="158"/>
      <c r="G124" s="160"/>
      <c r="H124" s="160"/>
      <c r="I124" s="160"/>
      <c r="J124" s="160"/>
      <c r="K124" s="160"/>
      <c r="L124" s="160"/>
      <c r="M124" s="155"/>
      <c r="N124" s="155"/>
      <c r="O124" s="155"/>
      <c r="P124" s="155"/>
      <c r="Q124" s="155"/>
      <c r="R124" s="160"/>
      <c r="S124" s="160"/>
      <c r="T124" s="155"/>
      <c r="U124" s="155"/>
      <c r="V124" s="155"/>
      <c r="W124" s="161"/>
      <c r="X124" s="162"/>
      <c r="Y124" s="158"/>
      <c r="Z124" s="158"/>
      <c r="AA124" s="158"/>
      <c r="AB124" s="158"/>
      <c r="AC124" s="158"/>
      <c r="AD124" s="155"/>
      <c r="AE124" s="155"/>
      <c r="AF124" s="155"/>
      <c r="AG124" s="155"/>
      <c r="AH124" s="155"/>
      <c r="AI124" s="160"/>
      <c r="AJ124" s="160"/>
      <c r="AK124" s="160"/>
      <c r="AL124" s="160"/>
      <c r="AM124" s="160"/>
      <c r="AN124" s="158"/>
      <c r="AO124" s="160"/>
    </row>
    <row r="125" spans="1:41" ht="14.25" customHeight="1">
      <c r="A125" s="158"/>
      <c r="B125" s="158"/>
      <c r="C125" s="155"/>
      <c r="D125" s="155"/>
      <c r="E125" s="155"/>
      <c r="F125" s="158"/>
      <c r="G125" s="160"/>
      <c r="H125" s="160"/>
      <c r="I125" s="160"/>
      <c r="J125" s="160"/>
      <c r="K125" s="160"/>
      <c r="L125" s="160"/>
      <c r="M125" s="155"/>
      <c r="N125" s="155"/>
      <c r="O125" s="155"/>
      <c r="P125" s="155"/>
      <c r="Q125" s="155"/>
      <c r="R125" s="160"/>
      <c r="S125" s="160"/>
      <c r="T125" s="155"/>
      <c r="U125" s="155"/>
      <c r="V125" s="155"/>
      <c r="W125" s="161"/>
      <c r="X125" s="162"/>
      <c r="Y125" s="158"/>
      <c r="Z125" s="158"/>
      <c r="AA125" s="158"/>
      <c r="AB125" s="158"/>
      <c r="AC125" s="158"/>
      <c r="AD125" s="155"/>
      <c r="AE125" s="155"/>
      <c r="AF125" s="155"/>
      <c r="AG125" s="155"/>
      <c r="AH125" s="155"/>
      <c r="AI125" s="160"/>
      <c r="AJ125" s="160"/>
      <c r="AK125" s="160"/>
      <c r="AL125" s="160"/>
      <c r="AM125" s="160"/>
      <c r="AN125" s="158"/>
      <c r="AO125" s="160"/>
    </row>
    <row r="126" spans="1:41" ht="14.25" customHeight="1">
      <c r="A126" s="158"/>
      <c r="B126" s="158"/>
      <c r="C126" s="155"/>
      <c r="D126" s="155"/>
      <c r="E126" s="155"/>
      <c r="F126" s="158"/>
      <c r="G126" s="160"/>
      <c r="H126" s="160"/>
      <c r="I126" s="160"/>
      <c r="J126" s="160"/>
      <c r="K126" s="160"/>
      <c r="L126" s="160"/>
      <c r="M126" s="155"/>
      <c r="N126" s="155"/>
      <c r="O126" s="155"/>
      <c r="P126" s="155"/>
      <c r="Q126" s="155"/>
      <c r="R126" s="160"/>
      <c r="S126" s="160"/>
      <c r="T126" s="155"/>
      <c r="U126" s="155"/>
      <c r="V126" s="155"/>
      <c r="W126" s="161"/>
      <c r="X126" s="162"/>
      <c r="Y126" s="158"/>
      <c r="Z126" s="158"/>
      <c r="AA126" s="158"/>
      <c r="AB126" s="158"/>
      <c r="AC126" s="158"/>
      <c r="AD126" s="155"/>
      <c r="AE126" s="155"/>
      <c r="AF126" s="155"/>
      <c r="AG126" s="155"/>
      <c r="AH126" s="155"/>
      <c r="AI126" s="160"/>
      <c r="AJ126" s="160"/>
      <c r="AK126" s="160"/>
      <c r="AL126" s="160"/>
      <c r="AM126" s="160"/>
      <c r="AN126" s="158"/>
      <c r="AO126" s="160"/>
    </row>
    <row r="127" spans="1:41" ht="14.25" customHeight="1">
      <c r="A127" s="158"/>
      <c r="B127" s="158"/>
      <c r="C127" s="155"/>
      <c r="D127" s="155"/>
      <c r="E127" s="155"/>
      <c r="F127" s="158"/>
      <c r="G127" s="160"/>
      <c r="H127" s="160"/>
      <c r="I127" s="160"/>
      <c r="J127" s="160"/>
      <c r="K127" s="160"/>
      <c r="L127" s="160"/>
      <c r="M127" s="155"/>
      <c r="N127" s="155"/>
      <c r="O127" s="155"/>
      <c r="P127" s="155"/>
      <c r="Q127" s="155"/>
      <c r="R127" s="160"/>
      <c r="S127" s="160"/>
      <c r="T127" s="155"/>
      <c r="U127" s="155"/>
      <c r="V127" s="155"/>
      <c r="W127" s="161"/>
      <c r="X127" s="162"/>
      <c r="Y127" s="158"/>
      <c r="Z127" s="158"/>
      <c r="AA127" s="158"/>
      <c r="AB127" s="158"/>
      <c r="AC127" s="158"/>
      <c r="AD127" s="155"/>
      <c r="AE127" s="155"/>
      <c r="AF127" s="155"/>
      <c r="AG127" s="155"/>
      <c r="AH127" s="155"/>
      <c r="AI127" s="160"/>
      <c r="AJ127" s="160"/>
      <c r="AK127" s="160"/>
      <c r="AL127" s="160"/>
      <c r="AM127" s="160"/>
      <c r="AN127" s="158"/>
      <c r="AO127" s="160"/>
    </row>
    <row r="128" spans="1:41" ht="14.25" customHeight="1">
      <c r="A128" s="158"/>
      <c r="B128" s="158"/>
      <c r="C128" s="155"/>
      <c r="D128" s="155"/>
      <c r="E128" s="155"/>
      <c r="F128" s="158"/>
      <c r="G128" s="160"/>
      <c r="H128" s="160"/>
      <c r="I128" s="160"/>
      <c r="J128" s="160"/>
      <c r="K128" s="160"/>
      <c r="L128" s="160"/>
      <c r="M128" s="155"/>
      <c r="N128" s="155"/>
      <c r="O128" s="155"/>
      <c r="P128" s="155"/>
      <c r="Q128" s="155"/>
      <c r="R128" s="160"/>
      <c r="S128" s="160"/>
      <c r="T128" s="155"/>
      <c r="U128" s="155"/>
      <c r="V128" s="155"/>
      <c r="W128" s="161"/>
      <c r="X128" s="162"/>
      <c r="Y128" s="158"/>
      <c r="Z128" s="158"/>
      <c r="AA128" s="158"/>
      <c r="AB128" s="158"/>
      <c r="AC128" s="158"/>
      <c r="AD128" s="155"/>
      <c r="AE128" s="155"/>
      <c r="AF128" s="155"/>
      <c r="AG128" s="155"/>
      <c r="AH128" s="155"/>
      <c r="AI128" s="160"/>
      <c r="AJ128" s="160"/>
      <c r="AK128" s="160"/>
      <c r="AL128" s="160"/>
      <c r="AM128" s="160"/>
      <c r="AN128" s="158"/>
      <c r="AO128" s="160"/>
    </row>
    <row r="129" spans="1:41" ht="14.25" customHeight="1">
      <c r="A129" s="158"/>
      <c r="B129" s="158"/>
      <c r="C129" s="155"/>
      <c r="D129" s="155"/>
      <c r="E129" s="155"/>
      <c r="F129" s="158"/>
      <c r="G129" s="160"/>
      <c r="H129" s="160"/>
      <c r="I129" s="160"/>
      <c r="J129" s="160"/>
      <c r="K129" s="160"/>
      <c r="L129" s="160"/>
      <c r="M129" s="155"/>
      <c r="N129" s="155"/>
      <c r="O129" s="155"/>
      <c r="P129" s="155"/>
      <c r="Q129" s="155"/>
      <c r="R129" s="160"/>
      <c r="S129" s="160"/>
      <c r="T129" s="155"/>
      <c r="U129" s="155"/>
      <c r="V129" s="155"/>
      <c r="W129" s="161"/>
      <c r="X129" s="162"/>
      <c r="Y129" s="158"/>
      <c r="Z129" s="158"/>
      <c r="AA129" s="158"/>
      <c r="AB129" s="158"/>
      <c r="AC129" s="158"/>
      <c r="AD129" s="155"/>
      <c r="AE129" s="155"/>
      <c r="AF129" s="155"/>
      <c r="AG129" s="155"/>
      <c r="AH129" s="155"/>
      <c r="AI129" s="160"/>
      <c r="AJ129" s="160"/>
      <c r="AK129" s="160"/>
      <c r="AL129" s="160"/>
      <c r="AM129" s="160"/>
      <c r="AN129" s="158"/>
      <c r="AO129" s="160"/>
    </row>
    <row r="130" spans="1:41" ht="14.25" customHeight="1">
      <c r="A130" s="158"/>
      <c r="B130" s="158"/>
      <c r="C130" s="155"/>
      <c r="D130" s="155"/>
      <c r="E130" s="155"/>
      <c r="F130" s="158"/>
      <c r="G130" s="160"/>
      <c r="H130" s="160"/>
      <c r="I130" s="160"/>
      <c r="J130" s="160"/>
      <c r="K130" s="160"/>
      <c r="L130" s="160"/>
      <c r="M130" s="155"/>
      <c r="N130" s="155"/>
      <c r="O130" s="155"/>
      <c r="P130" s="155"/>
      <c r="Q130" s="155"/>
      <c r="R130" s="160"/>
      <c r="S130" s="160"/>
      <c r="T130" s="155"/>
      <c r="U130" s="155"/>
      <c r="V130" s="155"/>
      <c r="W130" s="161"/>
      <c r="X130" s="162"/>
      <c r="Y130" s="158"/>
      <c r="Z130" s="158"/>
      <c r="AA130" s="158"/>
      <c r="AB130" s="158"/>
      <c r="AC130" s="158"/>
      <c r="AD130" s="155"/>
      <c r="AE130" s="155"/>
      <c r="AF130" s="155"/>
      <c r="AG130" s="155"/>
      <c r="AH130" s="155"/>
      <c r="AI130" s="160"/>
      <c r="AJ130" s="160"/>
      <c r="AK130" s="160"/>
      <c r="AL130" s="160"/>
      <c r="AM130" s="160"/>
      <c r="AN130" s="158"/>
      <c r="AO130" s="160"/>
    </row>
    <row r="131" spans="1:41" ht="14.25" customHeight="1">
      <c r="A131" s="158"/>
      <c r="B131" s="158"/>
      <c r="C131" s="155"/>
      <c r="D131" s="155"/>
      <c r="E131" s="155"/>
      <c r="F131" s="158"/>
      <c r="G131" s="160"/>
      <c r="H131" s="160"/>
      <c r="I131" s="160"/>
      <c r="J131" s="160"/>
      <c r="K131" s="160"/>
      <c r="L131" s="160"/>
      <c r="M131" s="155"/>
      <c r="N131" s="155"/>
      <c r="O131" s="155"/>
      <c r="P131" s="155"/>
      <c r="Q131" s="155"/>
      <c r="R131" s="160"/>
      <c r="S131" s="160"/>
      <c r="T131" s="155"/>
      <c r="U131" s="155"/>
      <c r="V131" s="155"/>
      <c r="W131" s="161"/>
      <c r="X131" s="162"/>
      <c r="Y131" s="158"/>
      <c r="Z131" s="158"/>
      <c r="AA131" s="158"/>
      <c r="AB131" s="158"/>
      <c r="AC131" s="158"/>
      <c r="AD131" s="155"/>
      <c r="AE131" s="155"/>
      <c r="AF131" s="155"/>
      <c r="AG131" s="155"/>
      <c r="AH131" s="155"/>
      <c r="AI131" s="160"/>
      <c r="AJ131" s="160"/>
      <c r="AK131" s="160"/>
      <c r="AL131" s="160"/>
      <c r="AM131" s="160"/>
      <c r="AN131" s="158"/>
      <c r="AO131" s="160"/>
    </row>
    <row r="132" spans="1:41" ht="14.25" customHeight="1">
      <c r="A132" s="158"/>
      <c r="B132" s="158"/>
      <c r="C132" s="155"/>
      <c r="D132" s="155"/>
      <c r="E132" s="155"/>
      <c r="F132" s="158"/>
      <c r="G132" s="160"/>
      <c r="H132" s="160"/>
      <c r="I132" s="160"/>
      <c r="J132" s="160"/>
      <c r="K132" s="160"/>
      <c r="L132" s="160"/>
      <c r="M132" s="155"/>
      <c r="N132" s="155"/>
      <c r="O132" s="155"/>
      <c r="P132" s="155"/>
      <c r="Q132" s="155"/>
      <c r="R132" s="160"/>
      <c r="S132" s="160"/>
      <c r="T132" s="155"/>
      <c r="U132" s="155"/>
      <c r="V132" s="155"/>
      <c r="W132" s="161"/>
      <c r="X132" s="162"/>
      <c r="Y132" s="158"/>
      <c r="Z132" s="158"/>
      <c r="AA132" s="158"/>
      <c r="AB132" s="158"/>
      <c r="AC132" s="158"/>
      <c r="AD132" s="155"/>
      <c r="AE132" s="155"/>
      <c r="AF132" s="155"/>
      <c r="AG132" s="155"/>
      <c r="AH132" s="155"/>
      <c r="AI132" s="160"/>
      <c r="AJ132" s="160"/>
      <c r="AK132" s="160"/>
      <c r="AL132" s="160"/>
      <c r="AM132" s="160"/>
      <c r="AN132" s="158"/>
      <c r="AO132" s="160"/>
    </row>
    <row r="133" spans="1:41" ht="14.25" customHeight="1">
      <c r="A133" s="158"/>
      <c r="B133" s="158"/>
      <c r="C133" s="155"/>
      <c r="D133" s="155"/>
      <c r="E133" s="155"/>
      <c r="F133" s="158"/>
      <c r="G133" s="160"/>
      <c r="H133" s="160"/>
      <c r="I133" s="160"/>
      <c r="J133" s="160"/>
      <c r="K133" s="160"/>
      <c r="L133" s="160"/>
      <c r="M133" s="155"/>
      <c r="N133" s="155"/>
      <c r="O133" s="155"/>
      <c r="P133" s="155"/>
      <c r="Q133" s="155"/>
      <c r="R133" s="160"/>
      <c r="S133" s="160"/>
      <c r="T133" s="155"/>
      <c r="U133" s="155"/>
      <c r="V133" s="155"/>
      <c r="W133" s="161"/>
      <c r="X133" s="162"/>
      <c r="Y133" s="158"/>
      <c r="Z133" s="158"/>
      <c r="AA133" s="158"/>
      <c r="AB133" s="158"/>
      <c r="AC133" s="158"/>
      <c r="AD133" s="155"/>
      <c r="AE133" s="155"/>
      <c r="AF133" s="155"/>
      <c r="AG133" s="155"/>
      <c r="AH133" s="155"/>
      <c r="AI133" s="160"/>
      <c r="AJ133" s="160"/>
      <c r="AK133" s="160"/>
      <c r="AL133" s="160"/>
      <c r="AM133" s="160"/>
      <c r="AN133" s="158"/>
      <c r="AO133" s="160"/>
    </row>
    <row r="134" spans="1:41" ht="14.25" customHeight="1">
      <c r="A134" s="158"/>
      <c r="B134" s="158"/>
      <c r="C134" s="155"/>
      <c r="D134" s="155"/>
      <c r="E134" s="155"/>
      <c r="F134" s="158"/>
      <c r="G134" s="160"/>
      <c r="H134" s="160"/>
      <c r="I134" s="160"/>
      <c r="J134" s="160"/>
      <c r="K134" s="160"/>
      <c r="L134" s="160"/>
      <c r="M134" s="155"/>
      <c r="N134" s="155"/>
      <c r="O134" s="155"/>
      <c r="P134" s="155"/>
      <c r="Q134" s="155"/>
      <c r="R134" s="160"/>
      <c r="S134" s="160"/>
      <c r="T134" s="155"/>
      <c r="U134" s="155"/>
      <c r="V134" s="155"/>
      <c r="W134" s="161"/>
      <c r="X134" s="162"/>
      <c r="Y134" s="158"/>
      <c r="Z134" s="158"/>
      <c r="AA134" s="158"/>
      <c r="AB134" s="158"/>
      <c r="AC134" s="158"/>
      <c r="AD134" s="155"/>
      <c r="AE134" s="155"/>
      <c r="AF134" s="155"/>
      <c r="AG134" s="155"/>
      <c r="AH134" s="155"/>
      <c r="AI134" s="160"/>
      <c r="AJ134" s="160"/>
      <c r="AK134" s="160"/>
      <c r="AL134" s="160"/>
      <c r="AM134" s="160"/>
      <c r="AN134" s="158"/>
      <c r="AO134" s="160"/>
    </row>
    <row r="135" spans="1:41" ht="14.25" customHeight="1">
      <c r="A135" s="158"/>
      <c r="B135" s="158"/>
      <c r="C135" s="155"/>
      <c r="D135" s="155"/>
      <c r="E135" s="155"/>
      <c r="F135" s="158"/>
      <c r="G135" s="160"/>
      <c r="H135" s="160"/>
      <c r="I135" s="160"/>
      <c r="J135" s="160"/>
      <c r="K135" s="160"/>
      <c r="L135" s="160"/>
      <c r="M135" s="155"/>
      <c r="N135" s="155"/>
      <c r="O135" s="155"/>
      <c r="P135" s="155"/>
      <c r="Q135" s="155"/>
      <c r="R135" s="160"/>
      <c r="S135" s="160"/>
      <c r="T135" s="155"/>
      <c r="U135" s="155"/>
      <c r="V135" s="155"/>
      <c r="W135" s="161"/>
      <c r="X135" s="162"/>
      <c r="Y135" s="158"/>
      <c r="Z135" s="158"/>
      <c r="AA135" s="158"/>
      <c r="AB135" s="158"/>
      <c r="AC135" s="158"/>
      <c r="AD135" s="155"/>
      <c r="AE135" s="155"/>
      <c r="AF135" s="155"/>
      <c r="AG135" s="155"/>
      <c r="AH135" s="155"/>
      <c r="AI135" s="160"/>
      <c r="AJ135" s="160"/>
      <c r="AK135" s="160"/>
      <c r="AL135" s="160"/>
      <c r="AM135" s="160"/>
      <c r="AN135" s="158"/>
      <c r="AO135" s="160"/>
    </row>
    <row r="136" spans="1:41" ht="14.25" customHeight="1">
      <c r="A136" s="158"/>
      <c r="B136" s="158"/>
      <c r="C136" s="155"/>
      <c r="D136" s="155"/>
      <c r="E136" s="155"/>
      <c r="F136" s="158"/>
      <c r="G136" s="160"/>
      <c r="H136" s="160"/>
      <c r="I136" s="160"/>
      <c r="J136" s="160"/>
      <c r="K136" s="160"/>
      <c r="L136" s="160"/>
      <c r="M136" s="155"/>
      <c r="N136" s="155"/>
      <c r="O136" s="155"/>
      <c r="P136" s="155"/>
      <c r="Q136" s="155"/>
      <c r="R136" s="160"/>
      <c r="S136" s="160"/>
      <c r="T136" s="155"/>
      <c r="U136" s="155"/>
      <c r="V136" s="155"/>
      <c r="W136" s="161"/>
      <c r="X136" s="162"/>
      <c r="Y136" s="158"/>
      <c r="Z136" s="158"/>
      <c r="AA136" s="158"/>
      <c r="AB136" s="158"/>
      <c r="AC136" s="158"/>
      <c r="AD136" s="155"/>
      <c r="AE136" s="155"/>
      <c r="AF136" s="155"/>
      <c r="AG136" s="155"/>
      <c r="AH136" s="155"/>
      <c r="AI136" s="160"/>
      <c r="AJ136" s="160"/>
      <c r="AK136" s="160"/>
      <c r="AL136" s="160"/>
      <c r="AM136" s="160"/>
      <c r="AN136" s="158"/>
      <c r="AO136" s="160"/>
    </row>
    <row r="137" spans="1:41" ht="14.25" customHeight="1">
      <c r="A137" s="158"/>
      <c r="B137" s="158"/>
      <c r="C137" s="155"/>
      <c r="D137" s="155"/>
      <c r="E137" s="155"/>
      <c r="F137" s="158"/>
      <c r="G137" s="160"/>
      <c r="H137" s="160"/>
      <c r="I137" s="160"/>
      <c r="J137" s="160"/>
      <c r="K137" s="160"/>
      <c r="L137" s="160"/>
      <c r="M137" s="155"/>
      <c r="N137" s="155"/>
      <c r="O137" s="155"/>
      <c r="P137" s="155"/>
      <c r="Q137" s="155"/>
      <c r="R137" s="160"/>
      <c r="S137" s="160"/>
      <c r="T137" s="155"/>
      <c r="U137" s="155"/>
      <c r="V137" s="155"/>
      <c r="W137" s="161"/>
      <c r="X137" s="162"/>
      <c r="Y137" s="158"/>
      <c r="Z137" s="158"/>
      <c r="AA137" s="158"/>
      <c r="AB137" s="158"/>
      <c r="AC137" s="158"/>
      <c r="AD137" s="155"/>
      <c r="AE137" s="155"/>
      <c r="AF137" s="155"/>
      <c r="AG137" s="155"/>
      <c r="AH137" s="155"/>
      <c r="AI137" s="160"/>
      <c r="AJ137" s="160"/>
      <c r="AK137" s="160"/>
      <c r="AL137" s="160"/>
      <c r="AM137" s="160"/>
      <c r="AN137" s="158"/>
      <c r="AO137" s="160"/>
    </row>
    <row r="138" spans="1:41" ht="14.25" customHeight="1">
      <c r="A138" s="158"/>
      <c r="B138" s="158"/>
      <c r="C138" s="155"/>
      <c r="D138" s="155"/>
      <c r="E138" s="155"/>
      <c r="F138" s="158"/>
      <c r="G138" s="160"/>
      <c r="H138" s="160"/>
      <c r="I138" s="160"/>
      <c r="J138" s="160"/>
      <c r="K138" s="160"/>
      <c r="L138" s="160"/>
      <c r="M138" s="155"/>
      <c r="N138" s="155"/>
      <c r="O138" s="155"/>
      <c r="P138" s="155"/>
      <c r="Q138" s="155"/>
      <c r="R138" s="160"/>
      <c r="S138" s="160"/>
      <c r="T138" s="155"/>
      <c r="U138" s="155"/>
      <c r="V138" s="155"/>
      <c r="W138" s="161"/>
      <c r="X138" s="162"/>
      <c r="Y138" s="158"/>
      <c r="Z138" s="158"/>
      <c r="AA138" s="158"/>
      <c r="AB138" s="158"/>
      <c r="AC138" s="158"/>
      <c r="AD138" s="155"/>
      <c r="AE138" s="155"/>
      <c r="AF138" s="155"/>
      <c r="AG138" s="155"/>
      <c r="AH138" s="155"/>
      <c r="AI138" s="160"/>
      <c r="AJ138" s="160"/>
      <c r="AK138" s="160"/>
      <c r="AL138" s="160"/>
      <c r="AM138" s="160"/>
      <c r="AN138" s="158"/>
      <c r="AO138" s="160"/>
    </row>
    <row r="139" spans="1:41" ht="14.25" customHeight="1">
      <c r="A139" s="158"/>
      <c r="B139" s="158"/>
      <c r="C139" s="155"/>
      <c r="D139" s="155"/>
      <c r="E139" s="155"/>
      <c r="F139" s="158"/>
      <c r="G139" s="160"/>
      <c r="H139" s="160"/>
      <c r="I139" s="160"/>
      <c r="J139" s="160"/>
      <c r="K139" s="160"/>
      <c r="L139" s="160"/>
      <c r="M139" s="155"/>
      <c r="N139" s="155"/>
      <c r="O139" s="155"/>
      <c r="P139" s="155"/>
      <c r="Q139" s="155"/>
      <c r="R139" s="160"/>
      <c r="S139" s="160"/>
      <c r="T139" s="155"/>
      <c r="U139" s="155"/>
      <c r="V139" s="155"/>
      <c r="W139" s="161"/>
      <c r="X139" s="162"/>
      <c r="Y139" s="158"/>
      <c r="Z139" s="158"/>
      <c r="AA139" s="158"/>
      <c r="AB139" s="158"/>
      <c r="AC139" s="158"/>
      <c r="AD139" s="155"/>
      <c r="AE139" s="155"/>
      <c r="AF139" s="155"/>
      <c r="AG139" s="155"/>
      <c r="AH139" s="155"/>
      <c r="AI139" s="160"/>
      <c r="AJ139" s="160"/>
      <c r="AK139" s="160"/>
      <c r="AL139" s="160"/>
      <c r="AM139" s="160"/>
      <c r="AN139" s="158"/>
      <c r="AO139" s="160"/>
    </row>
    <row r="140" spans="1:41" ht="14.25" customHeight="1">
      <c r="A140" s="158"/>
      <c r="B140" s="158"/>
      <c r="C140" s="155"/>
      <c r="D140" s="155"/>
      <c r="E140" s="155"/>
      <c r="F140" s="158"/>
      <c r="G140" s="160"/>
      <c r="H140" s="160"/>
      <c r="I140" s="160"/>
      <c r="J140" s="160"/>
      <c r="K140" s="160"/>
      <c r="L140" s="160"/>
      <c r="M140" s="155"/>
      <c r="N140" s="155"/>
      <c r="O140" s="155"/>
      <c r="P140" s="155"/>
      <c r="Q140" s="155"/>
      <c r="R140" s="160"/>
      <c r="S140" s="160"/>
      <c r="T140" s="155"/>
      <c r="U140" s="155"/>
      <c r="V140" s="155"/>
      <c r="W140" s="161"/>
      <c r="X140" s="162"/>
      <c r="Y140" s="158"/>
      <c r="Z140" s="158"/>
      <c r="AA140" s="158"/>
      <c r="AB140" s="158"/>
      <c r="AC140" s="158"/>
      <c r="AD140" s="155"/>
      <c r="AE140" s="155"/>
      <c r="AF140" s="155"/>
      <c r="AG140" s="155"/>
      <c r="AH140" s="155"/>
      <c r="AI140" s="160"/>
      <c r="AJ140" s="160"/>
      <c r="AK140" s="160"/>
      <c r="AL140" s="160"/>
      <c r="AM140" s="160"/>
      <c r="AN140" s="158"/>
      <c r="AO140" s="160"/>
    </row>
    <row r="141" spans="1:41" ht="14.25" customHeight="1">
      <c r="A141" s="158"/>
      <c r="B141" s="158"/>
      <c r="C141" s="155"/>
      <c r="D141" s="155"/>
      <c r="E141" s="155"/>
      <c r="F141" s="158"/>
      <c r="G141" s="160"/>
      <c r="H141" s="160"/>
      <c r="I141" s="160"/>
      <c r="J141" s="160"/>
      <c r="K141" s="160"/>
      <c r="L141" s="160"/>
      <c r="M141" s="155"/>
      <c r="N141" s="155"/>
      <c r="O141" s="155"/>
      <c r="P141" s="155"/>
      <c r="Q141" s="155"/>
      <c r="R141" s="160"/>
      <c r="S141" s="160"/>
      <c r="T141" s="155"/>
      <c r="U141" s="155"/>
      <c r="V141" s="155"/>
      <c r="W141" s="161"/>
      <c r="X141" s="162"/>
      <c r="Y141" s="158"/>
      <c r="Z141" s="158"/>
      <c r="AA141" s="158"/>
      <c r="AB141" s="158"/>
      <c r="AC141" s="158"/>
      <c r="AD141" s="155"/>
      <c r="AE141" s="155"/>
      <c r="AF141" s="155"/>
      <c r="AG141" s="155"/>
      <c r="AH141" s="155"/>
      <c r="AI141" s="160"/>
      <c r="AJ141" s="160"/>
      <c r="AK141" s="160"/>
      <c r="AL141" s="160"/>
      <c r="AM141" s="160"/>
      <c r="AN141" s="158"/>
      <c r="AO141" s="160"/>
    </row>
    <row r="142" spans="1:41" ht="14.25" customHeight="1">
      <c r="A142" s="158"/>
      <c r="B142" s="158"/>
      <c r="C142" s="155"/>
      <c r="D142" s="155"/>
      <c r="E142" s="155"/>
      <c r="F142" s="158"/>
      <c r="G142" s="160"/>
      <c r="H142" s="160"/>
      <c r="I142" s="160"/>
      <c r="J142" s="160"/>
      <c r="K142" s="160"/>
      <c r="L142" s="160"/>
      <c r="M142" s="155"/>
      <c r="N142" s="155"/>
      <c r="O142" s="155"/>
      <c r="P142" s="155"/>
      <c r="Q142" s="155"/>
      <c r="R142" s="160"/>
      <c r="S142" s="160"/>
      <c r="T142" s="155"/>
      <c r="U142" s="155"/>
      <c r="V142" s="155"/>
      <c r="W142" s="161"/>
      <c r="X142" s="162"/>
      <c r="Y142" s="158"/>
      <c r="Z142" s="158"/>
      <c r="AA142" s="158"/>
      <c r="AB142" s="158"/>
      <c r="AC142" s="158"/>
      <c r="AD142" s="155"/>
      <c r="AE142" s="155"/>
      <c r="AF142" s="155"/>
      <c r="AG142" s="155"/>
      <c r="AH142" s="155"/>
      <c r="AI142" s="160"/>
      <c r="AJ142" s="160"/>
      <c r="AK142" s="160"/>
      <c r="AL142" s="160"/>
      <c r="AM142" s="160"/>
      <c r="AN142" s="158"/>
      <c r="AO142" s="160"/>
    </row>
    <row r="143" spans="1:41" ht="14.25" customHeight="1">
      <c r="A143" s="158"/>
      <c r="B143" s="158"/>
      <c r="C143" s="155"/>
      <c r="D143" s="155"/>
      <c r="E143" s="155"/>
      <c r="F143" s="158"/>
      <c r="G143" s="160"/>
      <c r="H143" s="160"/>
      <c r="I143" s="160"/>
      <c r="J143" s="160"/>
      <c r="K143" s="160"/>
      <c r="L143" s="160"/>
      <c r="M143" s="155"/>
      <c r="N143" s="155"/>
      <c r="O143" s="155"/>
      <c r="P143" s="155"/>
      <c r="Q143" s="155"/>
      <c r="R143" s="160"/>
      <c r="S143" s="160"/>
      <c r="T143" s="155"/>
      <c r="U143" s="155"/>
      <c r="V143" s="155"/>
      <c r="W143" s="161"/>
      <c r="X143" s="162"/>
      <c r="Y143" s="158"/>
      <c r="Z143" s="158"/>
      <c r="AA143" s="158"/>
      <c r="AB143" s="158"/>
      <c r="AC143" s="158"/>
      <c r="AD143" s="155"/>
      <c r="AE143" s="155"/>
      <c r="AF143" s="155"/>
      <c r="AG143" s="155"/>
      <c r="AH143" s="155"/>
      <c r="AI143" s="160"/>
      <c r="AJ143" s="160"/>
      <c r="AK143" s="160"/>
      <c r="AL143" s="160"/>
      <c r="AM143" s="160"/>
      <c r="AN143" s="158"/>
      <c r="AO143" s="160"/>
    </row>
    <row r="144" spans="1:41" ht="14.25" customHeight="1">
      <c r="A144" s="158"/>
      <c r="B144" s="158"/>
      <c r="C144" s="155"/>
      <c r="D144" s="155"/>
      <c r="E144" s="155"/>
      <c r="F144" s="158"/>
      <c r="G144" s="160"/>
      <c r="H144" s="160"/>
      <c r="I144" s="160"/>
      <c r="J144" s="160"/>
      <c r="K144" s="160"/>
      <c r="L144" s="160"/>
      <c r="M144" s="155"/>
      <c r="N144" s="155"/>
      <c r="O144" s="155"/>
      <c r="P144" s="155"/>
      <c r="Q144" s="155"/>
      <c r="R144" s="160"/>
      <c r="S144" s="160"/>
      <c r="T144" s="155"/>
      <c r="U144" s="155"/>
      <c r="V144" s="155"/>
      <c r="W144" s="161"/>
      <c r="X144" s="162"/>
      <c r="Y144" s="158"/>
      <c r="Z144" s="158"/>
      <c r="AA144" s="158"/>
      <c r="AB144" s="158"/>
      <c r="AC144" s="158"/>
      <c r="AD144" s="155"/>
      <c r="AE144" s="155"/>
      <c r="AF144" s="155"/>
      <c r="AG144" s="155"/>
      <c r="AH144" s="155"/>
      <c r="AI144" s="160"/>
      <c r="AJ144" s="160"/>
      <c r="AK144" s="160"/>
      <c r="AL144" s="160"/>
      <c r="AM144" s="160"/>
      <c r="AN144" s="158"/>
      <c r="AO144" s="160"/>
    </row>
    <row r="145" spans="1:41" ht="14.25" customHeight="1">
      <c r="A145" s="158"/>
      <c r="B145" s="158"/>
      <c r="C145" s="155"/>
      <c r="D145" s="155"/>
      <c r="E145" s="155"/>
      <c r="F145" s="158"/>
      <c r="G145" s="160"/>
      <c r="H145" s="160"/>
      <c r="I145" s="160"/>
      <c r="J145" s="160"/>
      <c r="K145" s="160"/>
      <c r="L145" s="160"/>
      <c r="M145" s="155"/>
      <c r="N145" s="155"/>
      <c r="O145" s="155"/>
      <c r="P145" s="155"/>
      <c r="Q145" s="155"/>
      <c r="R145" s="160"/>
      <c r="S145" s="160"/>
      <c r="T145" s="155"/>
      <c r="U145" s="155"/>
      <c r="V145" s="155"/>
      <c r="W145" s="161"/>
      <c r="X145" s="162"/>
      <c r="Y145" s="158"/>
      <c r="Z145" s="158"/>
      <c r="AA145" s="158"/>
      <c r="AB145" s="158"/>
      <c r="AC145" s="158"/>
      <c r="AD145" s="155"/>
      <c r="AE145" s="155"/>
      <c r="AF145" s="155"/>
      <c r="AG145" s="155"/>
      <c r="AH145" s="155"/>
      <c r="AI145" s="160"/>
      <c r="AJ145" s="160"/>
      <c r="AK145" s="160"/>
      <c r="AL145" s="160"/>
      <c r="AM145" s="160"/>
      <c r="AN145" s="158"/>
      <c r="AO145" s="160"/>
    </row>
    <row r="146" spans="1:41" ht="14.25" customHeight="1">
      <c r="A146" s="158"/>
      <c r="B146" s="158"/>
      <c r="C146" s="155"/>
      <c r="D146" s="155"/>
      <c r="E146" s="155"/>
      <c r="F146" s="158"/>
      <c r="G146" s="160"/>
      <c r="H146" s="160"/>
      <c r="I146" s="160"/>
      <c r="J146" s="160"/>
      <c r="K146" s="160"/>
      <c r="L146" s="160"/>
      <c r="M146" s="155"/>
      <c r="N146" s="155"/>
      <c r="O146" s="155"/>
      <c r="P146" s="155"/>
      <c r="Q146" s="155"/>
      <c r="R146" s="160"/>
      <c r="S146" s="160"/>
      <c r="T146" s="155"/>
      <c r="U146" s="155"/>
      <c r="V146" s="155"/>
      <c r="W146" s="161"/>
      <c r="X146" s="162"/>
      <c r="Y146" s="158"/>
      <c r="Z146" s="158"/>
      <c r="AA146" s="158"/>
      <c r="AB146" s="158"/>
      <c r="AC146" s="158"/>
      <c r="AD146" s="155"/>
      <c r="AE146" s="155"/>
      <c r="AF146" s="155"/>
      <c r="AG146" s="155"/>
      <c r="AH146" s="155"/>
      <c r="AI146" s="160"/>
      <c r="AJ146" s="160"/>
      <c r="AK146" s="160"/>
      <c r="AL146" s="160"/>
      <c r="AM146" s="160"/>
      <c r="AN146" s="158"/>
      <c r="AO146" s="160"/>
    </row>
    <row r="147" spans="1:41" ht="14.25" customHeight="1">
      <c r="A147" s="158"/>
      <c r="B147" s="158"/>
      <c r="C147" s="155"/>
      <c r="D147" s="155"/>
      <c r="E147" s="155"/>
      <c r="F147" s="158"/>
      <c r="G147" s="160"/>
      <c r="H147" s="160"/>
      <c r="I147" s="160"/>
      <c r="J147" s="160"/>
      <c r="K147" s="160"/>
      <c r="L147" s="160"/>
      <c r="M147" s="155"/>
      <c r="N147" s="155"/>
      <c r="O147" s="155"/>
      <c r="P147" s="155"/>
      <c r="Q147" s="155"/>
      <c r="R147" s="160"/>
      <c r="S147" s="160"/>
      <c r="T147" s="155"/>
      <c r="U147" s="155"/>
      <c r="V147" s="155"/>
      <c r="W147" s="161"/>
      <c r="X147" s="162"/>
      <c r="Y147" s="158"/>
      <c r="Z147" s="158"/>
      <c r="AA147" s="158"/>
      <c r="AB147" s="158"/>
      <c r="AC147" s="158"/>
      <c r="AD147" s="155"/>
      <c r="AE147" s="155"/>
      <c r="AF147" s="155"/>
      <c r="AG147" s="155"/>
      <c r="AH147" s="155"/>
      <c r="AI147" s="160"/>
      <c r="AJ147" s="160"/>
      <c r="AK147" s="160"/>
      <c r="AL147" s="160"/>
      <c r="AM147" s="160"/>
      <c r="AN147" s="158"/>
      <c r="AO147" s="160"/>
    </row>
    <row r="148" spans="1:41" ht="14.25" customHeight="1">
      <c r="A148" s="158"/>
      <c r="B148" s="158"/>
      <c r="C148" s="155"/>
      <c r="D148" s="155"/>
      <c r="E148" s="155"/>
      <c r="F148" s="158"/>
      <c r="G148" s="160"/>
      <c r="H148" s="160"/>
      <c r="I148" s="160"/>
      <c r="J148" s="160"/>
      <c r="K148" s="160"/>
      <c r="L148" s="160"/>
      <c r="M148" s="155"/>
      <c r="N148" s="155"/>
      <c r="O148" s="155"/>
      <c r="P148" s="155"/>
      <c r="Q148" s="155"/>
      <c r="R148" s="160"/>
      <c r="S148" s="160"/>
      <c r="T148" s="155"/>
      <c r="U148" s="155"/>
      <c r="V148" s="155"/>
      <c r="W148" s="161"/>
      <c r="X148" s="162"/>
      <c r="Y148" s="158"/>
      <c r="Z148" s="158"/>
      <c r="AA148" s="158"/>
      <c r="AB148" s="158"/>
      <c r="AC148" s="158"/>
      <c r="AD148" s="155"/>
      <c r="AE148" s="155"/>
      <c r="AF148" s="155"/>
      <c r="AG148" s="155"/>
      <c r="AH148" s="155"/>
      <c r="AI148" s="160"/>
      <c r="AJ148" s="160"/>
      <c r="AK148" s="160"/>
      <c r="AL148" s="160"/>
      <c r="AM148" s="160"/>
      <c r="AN148" s="158"/>
      <c r="AO148" s="160"/>
    </row>
    <row r="149" spans="1:41" ht="14.25" customHeight="1">
      <c r="A149" s="158"/>
      <c r="B149" s="158"/>
      <c r="C149" s="155"/>
      <c r="D149" s="155"/>
      <c r="E149" s="155"/>
      <c r="F149" s="158"/>
      <c r="G149" s="160"/>
      <c r="H149" s="160"/>
      <c r="I149" s="160"/>
      <c r="J149" s="160"/>
      <c r="K149" s="160"/>
      <c r="L149" s="160"/>
      <c r="M149" s="155"/>
      <c r="N149" s="155"/>
      <c r="O149" s="155"/>
      <c r="P149" s="155"/>
      <c r="Q149" s="155"/>
      <c r="R149" s="160"/>
      <c r="S149" s="160"/>
      <c r="T149" s="155"/>
      <c r="U149" s="155"/>
      <c r="V149" s="155"/>
      <c r="W149" s="161"/>
      <c r="X149" s="162"/>
      <c r="Y149" s="158"/>
      <c r="Z149" s="158"/>
      <c r="AA149" s="158"/>
      <c r="AB149" s="158"/>
      <c r="AC149" s="158"/>
      <c r="AD149" s="155"/>
      <c r="AE149" s="155"/>
      <c r="AF149" s="155"/>
      <c r="AG149" s="155"/>
      <c r="AH149" s="155"/>
      <c r="AI149" s="160"/>
      <c r="AJ149" s="160"/>
      <c r="AK149" s="160"/>
      <c r="AL149" s="160"/>
      <c r="AM149" s="160"/>
      <c r="AN149" s="158"/>
      <c r="AO149" s="160"/>
    </row>
    <row r="150" spans="1:41" ht="14.25" customHeight="1">
      <c r="A150" s="158"/>
      <c r="B150" s="158"/>
      <c r="C150" s="155"/>
      <c r="D150" s="155"/>
      <c r="E150" s="155"/>
      <c r="F150" s="158"/>
      <c r="G150" s="160"/>
      <c r="H150" s="160"/>
      <c r="I150" s="160"/>
      <c r="J150" s="160"/>
      <c r="K150" s="160"/>
      <c r="L150" s="160"/>
      <c r="M150" s="155"/>
      <c r="N150" s="155"/>
      <c r="O150" s="155"/>
      <c r="P150" s="155"/>
      <c r="Q150" s="155"/>
      <c r="R150" s="160"/>
      <c r="S150" s="160"/>
      <c r="T150" s="155"/>
      <c r="U150" s="155"/>
      <c r="V150" s="155"/>
      <c r="W150" s="161"/>
      <c r="X150" s="162"/>
      <c r="Y150" s="158"/>
      <c r="Z150" s="158"/>
      <c r="AA150" s="158"/>
      <c r="AB150" s="158"/>
      <c r="AC150" s="158"/>
      <c r="AD150" s="155"/>
      <c r="AE150" s="155"/>
      <c r="AF150" s="155"/>
      <c r="AG150" s="155"/>
      <c r="AH150" s="155"/>
      <c r="AI150" s="160"/>
      <c r="AJ150" s="160"/>
      <c r="AK150" s="160"/>
      <c r="AL150" s="160"/>
      <c r="AM150" s="160"/>
      <c r="AN150" s="158"/>
      <c r="AO150" s="160"/>
    </row>
    <row r="151" spans="1:41" ht="14.25" customHeight="1">
      <c r="A151" s="158"/>
      <c r="B151" s="158"/>
      <c r="C151" s="155"/>
      <c r="D151" s="155"/>
      <c r="E151" s="155"/>
      <c r="F151" s="158"/>
      <c r="G151" s="160"/>
      <c r="H151" s="160"/>
      <c r="I151" s="160"/>
      <c r="J151" s="160"/>
      <c r="K151" s="160"/>
      <c r="L151" s="160"/>
      <c r="M151" s="155"/>
      <c r="N151" s="155"/>
      <c r="O151" s="155"/>
      <c r="P151" s="155"/>
      <c r="Q151" s="155"/>
      <c r="R151" s="160"/>
      <c r="S151" s="160"/>
      <c r="T151" s="155"/>
      <c r="U151" s="155"/>
      <c r="V151" s="155"/>
      <c r="W151" s="161"/>
      <c r="X151" s="162"/>
      <c r="Y151" s="158"/>
      <c r="Z151" s="158"/>
      <c r="AA151" s="158"/>
      <c r="AB151" s="158"/>
      <c r="AC151" s="158"/>
      <c r="AD151" s="155"/>
      <c r="AE151" s="155"/>
      <c r="AF151" s="155"/>
      <c r="AG151" s="155"/>
      <c r="AH151" s="155"/>
      <c r="AI151" s="160"/>
      <c r="AJ151" s="160"/>
      <c r="AK151" s="160"/>
      <c r="AL151" s="160"/>
      <c r="AM151" s="160"/>
      <c r="AN151" s="158"/>
      <c r="AO151" s="160"/>
    </row>
    <row r="152" spans="1:41" ht="14.25" customHeight="1">
      <c r="A152" s="158"/>
      <c r="B152" s="158"/>
      <c r="C152" s="155"/>
      <c r="D152" s="155"/>
      <c r="E152" s="155"/>
      <c r="F152" s="158"/>
      <c r="G152" s="160"/>
      <c r="H152" s="160"/>
      <c r="I152" s="160"/>
      <c r="J152" s="160"/>
      <c r="K152" s="160"/>
      <c r="L152" s="160"/>
      <c r="M152" s="155"/>
      <c r="N152" s="155"/>
      <c r="O152" s="155"/>
      <c r="P152" s="155"/>
      <c r="Q152" s="155"/>
      <c r="R152" s="160"/>
      <c r="S152" s="160"/>
      <c r="T152" s="155"/>
      <c r="U152" s="155"/>
      <c r="V152" s="155"/>
      <c r="W152" s="161"/>
      <c r="X152" s="162"/>
      <c r="Y152" s="158"/>
      <c r="Z152" s="158"/>
      <c r="AA152" s="158"/>
      <c r="AB152" s="158"/>
      <c r="AC152" s="158"/>
      <c r="AD152" s="155"/>
      <c r="AE152" s="155"/>
      <c r="AF152" s="155"/>
      <c r="AG152" s="155"/>
      <c r="AH152" s="155"/>
      <c r="AI152" s="160"/>
      <c r="AJ152" s="160"/>
      <c r="AK152" s="160"/>
      <c r="AL152" s="160"/>
      <c r="AM152" s="160"/>
      <c r="AN152" s="158"/>
      <c r="AO152" s="160"/>
    </row>
    <row r="153" spans="1:41" ht="14.25" customHeight="1">
      <c r="A153" s="158"/>
      <c r="B153" s="158"/>
      <c r="C153" s="155"/>
      <c r="D153" s="155"/>
      <c r="E153" s="155"/>
      <c r="F153" s="158"/>
      <c r="G153" s="160"/>
      <c r="H153" s="160"/>
      <c r="I153" s="160"/>
      <c r="J153" s="160"/>
      <c r="K153" s="160"/>
      <c r="L153" s="160"/>
      <c r="M153" s="155"/>
      <c r="N153" s="155"/>
      <c r="O153" s="155"/>
      <c r="P153" s="155"/>
      <c r="Q153" s="155"/>
      <c r="R153" s="160"/>
      <c r="S153" s="160"/>
      <c r="T153" s="155"/>
      <c r="U153" s="155"/>
      <c r="V153" s="155"/>
      <c r="W153" s="161"/>
      <c r="X153" s="162"/>
      <c r="Y153" s="158"/>
      <c r="Z153" s="158"/>
      <c r="AA153" s="158"/>
      <c r="AB153" s="158"/>
      <c r="AC153" s="158"/>
      <c r="AD153" s="155"/>
      <c r="AE153" s="155"/>
      <c r="AF153" s="155"/>
      <c r="AG153" s="155"/>
      <c r="AH153" s="155"/>
      <c r="AI153" s="160"/>
      <c r="AJ153" s="160"/>
      <c r="AK153" s="160"/>
      <c r="AL153" s="160"/>
      <c r="AM153" s="160"/>
      <c r="AN153" s="158"/>
      <c r="AO153" s="160"/>
    </row>
    <row r="154" spans="1:41" ht="14.25" customHeight="1">
      <c r="A154" s="158"/>
      <c r="B154" s="158"/>
      <c r="C154" s="155"/>
      <c r="D154" s="155"/>
      <c r="E154" s="155"/>
      <c r="F154" s="158"/>
      <c r="G154" s="160"/>
      <c r="H154" s="160"/>
      <c r="I154" s="160"/>
      <c r="J154" s="160"/>
      <c r="K154" s="160"/>
      <c r="L154" s="160"/>
      <c r="M154" s="155"/>
      <c r="N154" s="155"/>
      <c r="O154" s="155"/>
      <c r="P154" s="155"/>
      <c r="Q154" s="155"/>
      <c r="R154" s="160"/>
      <c r="S154" s="160"/>
      <c r="T154" s="155"/>
      <c r="U154" s="155"/>
      <c r="V154" s="155"/>
      <c r="W154" s="161"/>
      <c r="X154" s="162"/>
      <c r="Y154" s="158"/>
      <c r="Z154" s="158"/>
      <c r="AA154" s="158"/>
      <c r="AB154" s="158"/>
      <c r="AC154" s="158"/>
      <c r="AD154" s="155"/>
      <c r="AE154" s="155"/>
      <c r="AF154" s="155"/>
      <c r="AG154" s="155"/>
      <c r="AH154" s="155"/>
      <c r="AI154" s="160"/>
      <c r="AJ154" s="160"/>
      <c r="AK154" s="160"/>
      <c r="AL154" s="160"/>
      <c r="AM154" s="160"/>
      <c r="AN154" s="158"/>
      <c r="AO154" s="160"/>
    </row>
    <row r="155" spans="1:41" ht="14.25" customHeight="1">
      <c r="A155" s="158"/>
      <c r="B155" s="158"/>
      <c r="C155" s="155"/>
      <c r="D155" s="155"/>
      <c r="E155" s="155"/>
      <c r="F155" s="158"/>
      <c r="G155" s="160"/>
      <c r="H155" s="160"/>
      <c r="I155" s="160"/>
      <c r="J155" s="160"/>
      <c r="K155" s="160"/>
      <c r="L155" s="160"/>
      <c r="M155" s="155"/>
      <c r="N155" s="155"/>
      <c r="O155" s="155"/>
      <c r="P155" s="155"/>
      <c r="Q155" s="155"/>
      <c r="R155" s="160"/>
      <c r="S155" s="160"/>
      <c r="T155" s="155"/>
      <c r="U155" s="155"/>
      <c r="V155" s="155"/>
      <c r="W155" s="161"/>
      <c r="X155" s="162"/>
      <c r="Y155" s="158"/>
      <c r="Z155" s="158"/>
      <c r="AA155" s="158"/>
      <c r="AB155" s="158"/>
      <c r="AC155" s="158"/>
      <c r="AD155" s="155"/>
      <c r="AE155" s="155"/>
      <c r="AF155" s="155"/>
      <c r="AG155" s="155"/>
      <c r="AH155" s="155"/>
      <c r="AI155" s="160"/>
      <c r="AJ155" s="160"/>
      <c r="AK155" s="160"/>
      <c r="AL155" s="160"/>
      <c r="AM155" s="160"/>
      <c r="AN155" s="158"/>
      <c r="AO155" s="160"/>
    </row>
    <row r="156" spans="1:41" ht="14.25" customHeight="1">
      <c r="A156" s="158"/>
      <c r="B156" s="158"/>
      <c r="C156" s="155"/>
      <c r="D156" s="155"/>
      <c r="E156" s="155"/>
      <c r="F156" s="158"/>
      <c r="G156" s="160"/>
      <c r="H156" s="160"/>
      <c r="I156" s="160"/>
      <c r="J156" s="160"/>
      <c r="K156" s="160"/>
      <c r="L156" s="160"/>
      <c r="M156" s="155"/>
      <c r="N156" s="155"/>
      <c r="O156" s="155"/>
      <c r="P156" s="155"/>
      <c r="Q156" s="155"/>
      <c r="R156" s="160"/>
      <c r="S156" s="160"/>
      <c r="T156" s="155"/>
      <c r="U156" s="155"/>
      <c r="V156" s="155"/>
      <c r="W156" s="161"/>
      <c r="X156" s="162"/>
      <c r="Y156" s="158"/>
      <c r="Z156" s="158"/>
      <c r="AA156" s="158"/>
      <c r="AB156" s="158"/>
      <c r="AC156" s="158"/>
      <c r="AD156" s="155"/>
      <c r="AE156" s="155"/>
      <c r="AF156" s="155"/>
      <c r="AG156" s="155"/>
      <c r="AH156" s="155"/>
      <c r="AI156" s="160"/>
      <c r="AJ156" s="160"/>
      <c r="AK156" s="160"/>
      <c r="AL156" s="160"/>
      <c r="AM156" s="160"/>
      <c r="AN156" s="158"/>
      <c r="AO156" s="160"/>
    </row>
    <row r="157" spans="1:41" ht="14.25" customHeight="1">
      <c r="A157" s="158"/>
      <c r="B157" s="158"/>
      <c r="C157" s="155"/>
      <c r="D157" s="155"/>
      <c r="E157" s="155"/>
      <c r="F157" s="158"/>
      <c r="G157" s="160"/>
      <c r="H157" s="160"/>
      <c r="I157" s="160"/>
      <c r="J157" s="160"/>
      <c r="K157" s="160"/>
      <c r="L157" s="160"/>
      <c r="M157" s="155"/>
      <c r="N157" s="155"/>
      <c r="O157" s="155"/>
      <c r="P157" s="155"/>
      <c r="Q157" s="155"/>
      <c r="R157" s="160"/>
      <c r="S157" s="160"/>
      <c r="T157" s="155"/>
      <c r="U157" s="155"/>
      <c r="V157" s="155"/>
      <c r="W157" s="161"/>
      <c r="X157" s="162"/>
      <c r="Y157" s="158"/>
      <c r="Z157" s="158"/>
      <c r="AA157" s="158"/>
      <c r="AB157" s="158"/>
      <c r="AC157" s="158"/>
      <c r="AD157" s="155"/>
      <c r="AE157" s="155"/>
      <c r="AF157" s="155"/>
      <c r="AG157" s="155"/>
      <c r="AH157" s="155"/>
      <c r="AI157" s="160"/>
      <c r="AJ157" s="160"/>
      <c r="AK157" s="160"/>
      <c r="AL157" s="160"/>
      <c r="AM157" s="160"/>
      <c r="AN157" s="158"/>
      <c r="AO157" s="160"/>
    </row>
    <row r="158" spans="1:41" ht="14.25" customHeight="1">
      <c r="A158" s="158"/>
      <c r="B158" s="158"/>
      <c r="C158" s="155"/>
      <c r="D158" s="155"/>
      <c r="E158" s="155"/>
      <c r="F158" s="158"/>
      <c r="G158" s="160"/>
      <c r="H158" s="160"/>
      <c r="I158" s="160"/>
      <c r="J158" s="160"/>
      <c r="K158" s="160"/>
      <c r="L158" s="160"/>
      <c r="M158" s="155"/>
      <c r="N158" s="155"/>
      <c r="O158" s="155"/>
      <c r="P158" s="155"/>
      <c r="Q158" s="155"/>
      <c r="R158" s="160"/>
      <c r="S158" s="160"/>
      <c r="T158" s="155"/>
      <c r="U158" s="155"/>
      <c r="V158" s="155"/>
      <c r="W158" s="161"/>
      <c r="X158" s="162"/>
      <c r="Y158" s="158"/>
      <c r="Z158" s="158"/>
      <c r="AA158" s="158"/>
      <c r="AB158" s="158"/>
      <c r="AC158" s="158"/>
      <c r="AD158" s="155"/>
      <c r="AE158" s="155"/>
      <c r="AF158" s="155"/>
      <c r="AG158" s="155"/>
      <c r="AH158" s="155"/>
      <c r="AI158" s="160"/>
      <c r="AJ158" s="160"/>
      <c r="AK158" s="160"/>
      <c r="AL158" s="160"/>
      <c r="AM158" s="160"/>
      <c r="AN158" s="158"/>
      <c r="AO158" s="160"/>
    </row>
    <row r="159" spans="1:41" ht="14.25" customHeight="1">
      <c r="A159" s="158"/>
      <c r="B159" s="158"/>
      <c r="C159" s="155"/>
      <c r="D159" s="155"/>
      <c r="E159" s="155"/>
      <c r="F159" s="158"/>
      <c r="G159" s="160"/>
      <c r="H159" s="160"/>
      <c r="I159" s="160"/>
      <c r="J159" s="160"/>
      <c r="K159" s="160"/>
      <c r="L159" s="160"/>
      <c r="M159" s="155"/>
      <c r="N159" s="155"/>
      <c r="O159" s="155"/>
      <c r="P159" s="155"/>
      <c r="Q159" s="155"/>
      <c r="R159" s="160"/>
      <c r="S159" s="160"/>
      <c r="T159" s="155"/>
      <c r="U159" s="155"/>
      <c r="V159" s="155"/>
      <c r="W159" s="161"/>
      <c r="X159" s="162"/>
      <c r="Y159" s="158"/>
      <c r="Z159" s="158"/>
      <c r="AA159" s="158"/>
      <c r="AB159" s="158"/>
      <c r="AC159" s="158"/>
      <c r="AD159" s="155"/>
      <c r="AE159" s="155"/>
      <c r="AF159" s="155"/>
      <c r="AG159" s="155"/>
      <c r="AH159" s="155"/>
      <c r="AI159" s="160"/>
      <c r="AJ159" s="160"/>
      <c r="AK159" s="160"/>
      <c r="AL159" s="160"/>
      <c r="AM159" s="160"/>
      <c r="AN159" s="158"/>
      <c r="AO159" s="160"/>
    </row>
    <row r="160" spans="1:41" ht="14.25" customHeight="1">
      <c r="A160" s="158"/>
      <c r="B160" s="158"/>
      <c r="C160" s="155"/>
      <c r="D160" s="155"/>
      <c r="E160" s="155"/>
      <c r="F160" s="158"/>
      <c r="G160" s="160"/>
      <c r="H160" s="160"/>
      <c r="I160" s="160"/>
      <c r="J160" s="160"/>
      <c r="K160" s="160"/>
      <c r="L160" s="160"/>
      <c r="M160" s="155"/>
      <c r="N160" s="155"/>
      <c r="O160" s="155"/>
      <c r="P160" s="155"/>
      <c r="Q160" s="155"/>
      <c r="R160" s="160"/>
      <c r="S160" s="160"/>
      <c r="T160" s="155"/>
      <c r="U160" s="155"/>
      <c r="V160" s="155"/>
      <c r="W160" s="161"/>
      <c r="X160" s="162"/>
      <c r="Y160" s="158"/>
      <c r="Z160" s="158"/>
      <c r="AA160" s="158"/>
      <c r="AB160" s="158"/>
      <c r="AC160" s="158"/>
      <c r="AD160" s="155"/>
      <c r="AE160" s="155"/>
      <c r="AF160" s="155"/>
      <c r="AG160" s="155"/>
      <c r="AH160" s="155"/>
      <c r="AI160" s="160"/>
      <c r="AJ160" s="160"/>
      <c r="AK160" s="160"/>
      <c r="AL160" s="160"/>
      <c r="AM160" s="160"/>
      <c r="AN160" s="158"/>
      <c r="AO160" s="160"/>
    </row>
    <row r="161" spans="1:41" ht="14.25" customHeight="1">
      <c r="A161" s="158"/>
      <c r="B161" s="158"/>
      <c r="C161" s="155"/>
      <c r="D161" s="155"/>
      <c r="E161" s="155"/>
      <c r="F161" s="158"/>
      <c r="G161" s="160"/>
      <c r="H161" s="160"/>
      <c r="I161" s="160"/>
      <c r="J161" s="160"/>
      <c r="K161" s="160"/>
      <c r="L161" s="160"/>
      <c r="M161" s="155"/>
      <c r="N161" s="155"/>
      <c r="O161" s="155"/>
      <c r="P161" s="155"/>
      <c r="Q161" s="155"/>
      <c r="R161" s="160"/>
      <c r="S161" s="160"/>
      <c r="T161" s="155"/>
      <c r="U161" s="155"/>
      <c r="V161" s="155"/>
      <c r="W161" s="161"/>
      <c r="X161" s="162"/>
      <c r="Y161" s="158"/>
      <c r="Z161" s="158"/>
      <c r="AA161" s="158"/>
      <c r="AB161" s="158"/>
      <c r="AC161" s="158"/>
      <c r="AD161" s="155"/>
      <c r="AE161" s="155"/>
      <c r="AF161" s="155"/>
      <c r="AG161" s="155"/>
      <c r="AH161" s="155"/>
      <c r="AI161" s="160"/>
      <c r="AJ161" s="160"/>
      <c r="AK161" s="160"/>
      <c r="AL161" s="160"/>
      <c r="AM161" s="160"/>
      <c r="AN161" s="158"/>
      <c r="AO161" s="160"/>
    </row>
    <row r="162" spans="1:41" ht="14.25" customHeight="1">
      <c r="A162" s="158"/>
      <c r="B162" s="158"/>
      <c r="C162" s="155"/>
      <c r="D162" s="155"/>
      <c r="E162" s="155"/>
      <c r="F162" s="158"/>
      <c r="G162" s="160"/>
      <c r="H162" s="160"/>
      <c r="I162" s="160"/>
      <c r="J162" s="160"/>
      <c r="K162" s="160"/>
      <c r="L162" s="160"/>
      <c r="M162" s="155"/>
      <c r="N162" s="155"/>
      <c r="O162" s="155"/>
      <c r="P162" s="155"/>
      <c r="Q162" s="155"/>
      <c r="R162" s="160"/>
      <c r="S162" s="160"/>
      <c r="T162" s="155"/>
      <c r="U162" s="155"/>
      <c r="V162" s="155"/>
      <c r="W162" s="161"/>
      <c r="X162" s="162"/>
      <c r="Y162" s="158"/>
      <c r="Z162" s="158"/>
      <c r="AA162" s="158"/>
      <c r="AB162" s="158"/>
      <c r="AC162" s="158"/>
      <c r="AD162" s="155"/>
      <c r="AE162" s="155"/>
      <c r="AF162" s="155"/>
      <c r="AG162" s="155"/>
      <c r="AH162" s="155"/>
      <c r="AI162" s="160"/>
      <c r="AJ162" s="160"/>
      <c r="AK162" s="160"/>
      <c r="AL162" s="160"/>
      <c r="AM162" s="160"/>
      <c r="AN162" s="158"/>
      <c r="AO162" s="160"/>
    </row>
    <row r="163" spans="1:41" ht="14.25" customHeight="1">
      <c r="A163" s="158"/>
      <c r="B163" s="158"/>
      <c r="C163" s="155"/>
      <c r="D163" s="155"/>
      <c r="E163" s="155"/>
      <c r="F163" s="158"/>
      <c r="G163" s="160"/>
      <c r="H163" s="160"/>
      <c r="I163" s="160"/>
      <c r="J163" s="160"/>
      <c r="K163" s="160"/>
      <c r="L163" s="160"/>
      <c r="M163" s="155"/>
      <c r="N163" s="155"/>
      <c r="O163" s="155"/>
      <c r="P163" s="155"/>
      <c r="Q163" s="155"/>
      <c r="R163" s="160"/>
      <c r="S163" s="160"/>
      <c r="T163" s="155"/>
      <c r="U163" s="155"/>
      <c r="V163" s="155"/>
      <c r="W163" s="161"/>
      <c r="X163" s="162"/>
      <c r="Y163" s="158"/>
      <c r="Z163" s="158"/>
      <c r="AA163" s="158"/>
      <c r="AB163" s="158"/>
      <c r="AC163" s="158"/>
      <c r="AD163" s="155"/>
      <c r="AE163" s="155"/>
      <c r="AF163" s="155"/>
      <c r="AG163" s="155"/>
      <c r="AH163" s="155"/>
      <c r="AI163" s="160"/>
      <c r="AJ163" s="160"/>
      <c r="AK163" s="160"/>
      <c r="AL163" s="160"/>
      <c r="AM163" s="160"/>
      <c r="AN163" s="158"/>
      <c r="AO163" s="160"/>
    </row>
    <row r="164" spans="1:41" ht="14.25" customHeight="1">
      <c r="A164" s="158"/>
      <c r="B164" s="158"/>
      <c r="C164" s="155"/>
      <c r="D164" s="155"/>
      <c r="E164" s="155"/>
      <c r="F164" s="158"/>
      <c r="G164" s="160"/>
      <c r="H164" s="160"/>
      <c r="I164" s="160"/>
      <c r="J164" s="160"/>
      <c r="K164" s="160"/>
      <c r="L164" s="160"/>
      <c r="M164" s="155"/>
      <c r="N164" s="155"/>
      <c r="O164" s="155"/>
      <c r="P164" s="155"/>
      <c r="Q164" s="155"/>
      <c r="R164" s="160"/>
      <c r="S164" s="160"/>
      <c r="T164" s="155"/>
      <c r="U164" s="155"/>
      <c r="V164" s="155"/>
      <c r="W164" s="161"/>
      <c r="X164" s="162"/>
      <c r="Y164" s="158"/>
      <c r="Z164" s="158"/>
      <c r="AA164" s="158"/>
      <c r="AB164" s="158"/>
      <c r="AC164" s="158"/>
      <c r="AD164" s="155"/>
      <c r="AE164" s="155"/>
      <c r="AF164" s="155"/>
      <c r="AG164" s="155"/>
      <c r="AH164" s="155"/>
      <c r="AI164" s="160"/>
      <c r="AJ164" s="160"/>
      <c r="AK164" s="160"/>
      <c r="AL164" s="160"/>
      <c r="AM164" s="160"/>
      <c r="AN164" s="158"/>
      <c r="AO164" s="160"/>
    </row>
    <row r="165" spans="1:41" ht="14.25" customHeight="1">
      <c r="A165" s="158"/>
      <c r="B165" s="158"/>
      <c r="C165" s="155"/>
      <c r="D165" s="155"/>
      <c r="E165" s="155"/>
      <c r="F165" s="158"/>
      <c r="G165" s="160"/>
      <c r="H165" s="160"/>
      <c r="I165" s="160"/>
      <c r="J165" s="160"/>
      <c r="K165" s="160"/>
      <c r="L165" s="160"/>
      <c r="M165" s="155"/>
      <c r="N165" s="155"/>
      <c r="O165" s="155"/>
      <c r="P165" s="155"/>
      <c r="Q165" s="155"/>
      <c r="R165" s="160"/>
      <c r="S165" s="160"/>
      <c r="T165" s="155"/>
      <c r="U165" s="155"/>
      <c r="V165" s="155"/>
      <c r="W165" s="161"/>
      <c r="X165" s="162"/>
      <c r="Y165" s="158"/>
      <c r="Z165" s="158"/>
      <c r="AA165" s="158"/>
      <c r="AB165" s="158"/>
      <c r="AC165" s="158"/>
      <c r="AD165" s="155"/>
      <c r="AE165" s="155"/>
      <c r="AF165" s="155"/>
      <c r="AG165" s="155"/>
      <c r="AH165" s="155"/>
      <c r="AI165" s="160"/>
      <c r="AJ165" s="160"/>
      <c r="AK165" s="160"/>
      <c r="AL165" s="160"/>
      <c r="AM165" s="160"/>
      <c r="AN165" s="158"/>
      <c r="AO165" s="160"/>
    </row>
    <row r="166" spans="1:41" ht="14.25" customHeight="1">
      <c r="A166" s="158"/>
      <c r="B166" s="158"/>
      <c r="C166" s="155"/>
      <c r="D166" s="155"/>
      <c r="E166" s="155"/>
      <c r="F166" s="158"/>
      <c r="G166" s="160"/>
      <c r="H166" s="160"/>
      <c r="I166" s="160"/>
      <c r="J166" s="160"/>
      <c r="K166" s="160"/>
      <c r="L166" s="160"/>
      <c r="M166" s="155"/>
      <c r="N166" s="155"/>
      <c r="O166" s="155"/>
      <c r="P166" s="155"/>
      <c r="Q166" s="155"/>
      <c r="R166" s="160"/>
      <c r="S166" s="160"/>
      <c r="T166" s="155"/>
      <c r="U166" s="155"/>
      <c r="V166" s="155"/>
      <c r="W166" s="161"/>
      <c r="X166" s="162"/>
      <c r="Y166" s="158"/>
      <c r="Z166" s="158"/>
      <c r="AA166" s="158"/>
      <c r="AB166" s="158"/>
      <c r="AC166" s="158"/>
      <c r="AD166" s="155"/>
      <c r="AE166" s="155"/>
      <c r="AF166" s="155"/>
      <c r="AG166" s="155"/>
      <c r="AH166" s="155"/>
      <c r="AI166" s="160"/>
      <c r="AJ166" s="160"/>
      <c r="AK166" s="160"/>
      <c r="AL166" s="160"/>
      <c r="AM166" s="160"/>
      <c r="AN166" s="158"/>
      <c r="AO166" s="160"/>
    </row>
    <row r="167" spans="1:41" ht="14.25" customHeight="1">
      <c r="A167" s="158"/>
      <c r="B167" s="158"/>
      <c r="C167" s="155"/>
      <c r="D167" s="155"/>
      <c r="E167" s="155"/>
      <c r="F167" s="158"/>
      <c r="G167" s="160"/>
      <c r="H167" s="160"/>
      <c r="I167" s="160"/>
      <c r="J167" s="160"/>
      <c r="K167" s="160"/>
      <c r="L167" s="160"/>
      <c r="M167" s="155"/>
      <c r="N167" s="155"/>
      <c r="O167" s="155"/>
      <c r="P167" s="155"/>
      <c r="Q167" s="155"/>
      <c r="R167" s="160"/>
      <c r="S167" s="160"/>
      <c r="T167" s="155"/>
      <c r="U167" s="155"/>
      <c r="V167" s="155"/>
      <c r="W167" s="161"/>
      <c r="X167" s="162"/>
      <c r="Y167" s="158"/>
      <c r="Z167" s="158"/>
      <c r="AA167" s="158"/>
      <c r="AB167" s="158"/>
      <c r="AC167" s="158"/>
      <c r="AD167" s="155"/>
      <c r="AE167" s="155"/>
      <c r="AF167" s="155"/>
      <c r="AG167" s="155"/>
      <c r="AH167" s="155"/>
      <c r="AI167" s="160"/>
      <c r="AJ167" s="160"/>
      <c r="AK167" s="160"/>
      <c r="AL167" s="160"/>
      <c r="AM167" s="160"/>
      <c r="AN167" s="158"/>
      <c r="AO167" s="160"/>
    </row>
    <row r="168" spans="1:41" ht="14.25" customHeight="1">
      <c r="A168" s="158"/>
      <c r="B168" s="158"/>
      <c r="C168" s="155"/>
      <c r="D168" s="155"/>
      <c r="E168" s="155"/>
      <c r="F168" s="158"/>
      <c r="G168" s="160"/>
      <c r="H168" s="160"/>
      <c r="I168" s="160"/>
      <c r="J168" s="160"/>
      <c r="K168" s="160"/>
      <c r="L168" s="160"/>
      <c r="M168" s="155"/>
      <c r="N168" s="155"/>
      <c r="O168" s="155"/>
      <c r="P168" s="155"/>
      <c r="Q168" s="155"/>
      <c r="R168" s="160"/>
      <c r="S168" s="160"/>
      <c r="T168" s="155"/>
      <c r="U168" s="155"/>
      <c r="V168" s="155"/>
      <c r="W168" s="161"/>
      <c r="X168" s="162"/>
      <c r="Y168" s="158"/>
      <c r="Z168" s="158"/>
      <c r="AA168" s="158"/>
      <c r="AB168" s="158"/>
      <c r="AC168" s="158"/>
      <c r="AD168" s="155"/>
      <c r="AE168" s="155"/>
      <c r="AF168" s="155"/>
      <c r="AG168" s="155"/>
      <c r="AH168" s="155"/>
      <c r="AI168" s="160"/>
      <c r="AJ168" s="160"/>
      <c r="AK168" s="160"/>
      <c r="AL168" s="160"/>
      <c r="AM168" s="160"/>
      <c r="AN168" s="158"/>
      <c r="AO168" s="160"/>
    </row>
    <row r="169" spans="1:41" ht="14.25" customHeight="1">
      <c r="A169" s="158"/>
      <c r="B169" s="158"/>
      <c r="C169" s="155"/>
      <c r="D169" s="155"/>
      <c r="E169" s="155"/>
      <c r="F169" s="158"/>
      <c r="G169" s="160"/>
      <c r="H169" s="160"/>
      <c r="I169" s="160"/>
      <c r="J169" s="160"/>
      <c r="K169" s="160"/>
      <c r="L169" s="160"/>
      <c r="M169" s="155"/>
      <c r="N169" s="155"/>
      <c r="O169" s="155"/>
      <c r="P169" s="155"/>
      <c r="Q169" s="155"/>
      <c r="R169" s="160"/>
      <c r="S169" s="160"/>
      <c r="T169" s="155"/>
      <c r="U169" s="155"/>
      <c r="V169" s="155"/>
      <c r="W169" s="161"/>
      <c r="X169" s="162"/>
      <c r="Y169" s="158"/>
      <c r="Z169" s="158"/>
      <c r="AA169" s="158"/>
      <c r="AB169" s="158"/>
      <c r="AC169" s="158"/>
      <c r="AD169" s="155"/>
      <c r="AE169" s="155"/>
      <c r="AF169" s="155"/>
      <c r="AG169" s="155"/>
      <c r="AH169" s="155"/>
      <c r="AI169" s="160"/>
      <c r="AJ169" s="160"/>
      <c r="AK169" s="160"/>
      <c r="AL169" s="160"/>
      <c r="AM169" s="160"/>
      <c r="AN169" s="158"/>
      <c r="AO169" s="160"/>
    </row>
    <row r="170" spans="1:41" ht="14.25" customHeight="1">
      <c r="A170" s="158"/>
      <c r="B170" s="158"/>
      <c r="C170" s="155"/>
      <c r="D170" s="155"/>
      <c r="E170" s="155"/>
      <c r="F170" s="158"/>
      <c r="G170" s="160"/>
      <c r="H170" s="160"/>
      <c r="I170" s="160"/>
      <c r="J170" s="160"/>
      <c r="K170" s="160"/>
      <c r="L170" s="160"/>
      <c r="M170" s="155"/>
      <c r="N170" s="155"/>
      <c r="O170" s="155"/>
      <c r="P170" s="155"/>
      <c r="Q170" s="155"/>
      <c r="R170" s="160"/>
      <c r="S170" s="160"/>
      <c r="T170" s="155"/>
      <c r="U170" s="155"/>
      <c r="V170" s="155"/>
      <c r="W170" s="161"/>
      <c r="X170" s="162"/>
      <c r="Y170" s="158"/>
      <c r="Z170" s="158"/>
      <c r="AA170" s="158"/>
      <c r="AB170" s="158"/>
      <c r="AC170" s="158"/>
      <c r="AD170" s="155"/>
      <c r="AE170" s="155"/>
      <c r="AF170" s="155"/>
      <c r="AG170" s="155"/>
      <c r="AH170" s="155"/>
      <c r="AI170" s="160"/>
      <c r="AJ170" s="160"/>
      <c r="AK170" s="160"/>
      <c r="AL170" s="160"/>
      <c r="AM170" s="160"/>
      <c r="AN170" s="158"/>
      <c r="AO170" s="160"/>
    </row>
    <row r="171" spans="1:41" ht="14.25" customHeight="1">
      <c r="A171" s="158"/>
      <c r="B171" s="158"/>
      <c r="C171" s="155"/>
      <c r="D171" s="155"/>
      <c r="E171" s="155"/>
      <c r="F171" s="158"/>
      <c r="G171" s="160"/>
      <c r="H171" s="160"/>
      <c r="I171" s="160"/>
      <c r="J171" s="160"/>
      <c r="K171" s="160"/>
      <c r="L171" s="160"/>
      <c r="M171" s="155"/>
      <c r="N171" s="155"/>
      <c r="O171" s="155"/>
      <c r="P171" s="155"/>
      <c r="Q171" s="155"/>
      <c r="R171" s="160"/>
      <c r="S171" s="160"/>
      <c r="T171" s="155"/>
      <c r="U171" s="155"/>
      <c r="V171" s="155"/>
      <c r="W171" s="161"/>
      <c r="X171" s="162"/>
      <c r="Y171" s="158"/>
      <c r="Z171" s="158"/>
      <c r="AA171" s="158"/>
      <c r="AB171" s="158"/>
      <c r="AC171" s="158"/>
      <c r="AD171" s="155"/>
      <c r="AE171" s="155"/>
      <c r="AF171" s="155"/>
      <c r="AG171" s="155"/>
      <c r="AH171" s="155"/>
      <c r="AI171" s="160"/>
      <c r="AJ171" s="160"/>
      <c r="AK171" s="160"/>
      <c r="AL171" s="160"/>
      <c r="AM171" s="160"/>
      <c r="AN171" s="158"/>
      <c r="AO171" s="160"/>
    </row>
    <row r="172" spans="1:41" ht="14.25" customHeight="1">
      <c r="A172" s="158"/>
      <c r="B172" s="158"/>
      <c r="C172" s="155"/>
      <c r="D172" s="155"/>
      <c r="E172" s="155"/>
      <c r="F172" s="158"/>
      <c r="G172" s="160"/>
      <c r="H172" s="160"/>
      <c r="I172" s="160"/>
      <c r="J172" s="160"/>
      <c r="K172" s="160"/>
      <c r="L172" s="160"/>
      <c r="M172" s="155"/>
      <c r="N172" s="155"/>
      <c r="O172" s="155"/>
      <c r="P172" s="155"/>
      <c r="Q172" s="155"/>
      <c r="R172" s="160"/>
      <c r="S172" s="160"/>
      <c r="T172" s="155"/>
      <c r="U172" s="155"/>
      <c r="V172" s="155"/>
      <c r="W172" s="161"/>
      <c r="X172" s="162"/>
      <c r="Y172" s="158"/>
      <c r="Z172" s="158"/>
      <c r="AA172" s="158"/>
      <c r="AB172" s="158"/>
      <c r="AC172" s="158"/>
      <c r="AD172" s="155"/>
      <c r="AE172" s="155"/>
      <c r="AF172" s="155"/>
      <c r="AG172" s="155"/>
      <c r="AH172" s="155"/>
      <c r="AI172" s="160"/>
      <c r="AJ172" s="160"/>
      <c r="AK172" s="160"/>
      <c r="AL172" s="160"/>
      <c r="AM172" s="160"/>
      <c r="AN172" s="158"/>
      <c r="AO172" s="160"/>
    </row>
    <row r="173" spans="1:41" ht="14.25" customHeight="1">
      <c r="A173" s="158"/>
      <c r="B173" s="158"/>
      <c r="C173" s="155"/>
      <c r="D173" s="155"/>
      <c r="E173" s="155"/>
      <c r="F173" s="158"/>
      <c r="G173" s="160"/>
      <c r="H173" s="160"/>
      <c r="I173" s="160"/>
      <c r="J173" s="160"/>
      <c r="K173" s="160"/>
      <c r="L173" s="160"/>
      <c r="M173" s="155"/>
      <c r="N173" s="155"/>
      <c r="O173" s="155"/>
      <c r="P173" s="155"/>
      <c r="Q173" s="155"/>
      <c r="R173" s="160"/>
      <c r="S173" s="160"/>
      <c r="T173" s="155"/>
      <c r="U173" s="155"/>
      <c r="V173" s="155"/>
      <c r="W173" s="161"/>
      <c r="X173" s="162"/>
      <c r="Y173" s="158"/>
      <c r="Z173" s="158"/>
      <c r="AA173" s="158"/>
      <c r="AB173" s="158"/>
      <c r="AC173" s="158"/>
      <c r="AD173" s="155"/>
      <c r="AE173" s="155"/>
      <c r="AF173" s="155"/>
      <c r="AG173" s="155"/>
      <c r="AH173" s="155"/>
      <c r="AI173" s="160"/>
      <c r="AJ173" s="160"/>
      <c r="AK173" s="160"/>
      <c r="AL173" s="160"/>
      <c r="AM173" s="160"/>
      <c r="AN173" s="158"/>
      <c r="AO173" s="160"/>
    </row>
    <row r="174" spans="1:41" ht="14.25" customHeight="1">
      <c r="A174" s="158"/>
      <c r="B174" s="158"/>
      <c r="C174" s="155"/>
      <c r="D174" s="155"/>
      <c r="E174" s="155"/>
      <c r="F174" s="158"/>
      <c r="G174" s="160"/>
      <c r="H174" s="160"/>
      <c r="I174" s="160"/>
      <c r="J174" s="160"/>
      <c r="K174" s="160"/>
      <c r="L174" s="160"/>
      <c r="M174" s="155"/>
      <c r="N174" s="155"/>
      <c r="O174" s="155"/>
      <c r="P174" s="155"/>
      <c r="Q174" s="155"/>
      <c r="R174" s="160"/>
      <c r="S174" s="160"/>
      <c r="T174" s="155"/>
      <c r="U174" s="155"/>
      <c r="V174" s="155"/>
      <c r="W174" s="161"/>
      <c r="X174" s="162"/>
      <c r="Y174" s="158"/>
      <c r="Z174" s="158"/>
      <c r="AA174" s="158"/>
      <c r="AB174" s="158"/>
      <c r="AC174" s="158"/>
      <c r="AD174" s="155"/>
      <c r="AE174" s="155"/>
      <c r="AF174" s="155"/>
      <c r="AG174" s="155"/>
      <c r="AH174" s="155"/>
      <c r="AI174" s="160"/>
      <c r="AJ174" s="160"/>
      <c r="AK174" s="160"/>
      <c r="AL174" s="160"/>
      <c r="AM174" s="160"/>
      <c r="AN174" s="158"/>
      <c r="AO174" s="160"/>
    </row>
    <row r="175" spans="1:41" ht="14.25" customHeight="1">
      <c r="A175" s="158"/>
      <c r="B175" s="158"/>
      <c r="C175" s="155"/>
      <c r="D175" s="155"/>
      <c r="E175" s="155"/>
      <c r="F175" s="158"/>
      <c r="G175" s="160"/>
      <c r="H175" s="160"/>
      <c r="I175" s="160"/>
      <c r="J175" s="160"/>
      <c r="K175" s="160"/>
      <c r="L175" s="160"/>
      <c r="M175" s="155"/>
      <c r="N175" s="155"/>
      <c r="O175" s="155"/>
      <c r="P175" s="155"/>
      <c r="Q175" s="155"/>
      <c r="R175" s="160"/>
      <c r="S175" s="160"/>
      <c r="T175" s="155"/>
      <c r="U175" s="155"/>
      <c r="V175" s="155"/>
      <c r="W175" s="161"/>
      <c r="X175" s="162"/>
      <c r="Y175" s="158"/>
      <c r="Z175" s="158"/>
      <c r="AA175" s="158"/>
      <c r="AB175" s="158"/>
      <c r="AC175" s="158"/>
      <c r="AD175" s="155"/>
      <c r="AE175" s="155"/>
      <c r="AF175" s="155"/>
      <c r="AG175" s="155"/>
      <c r="AH175" s="155"/>
      <c r="AI175" s="160"/>
      <c r="AJ175" s="160"/>
      <c r="AK175" s="160"/>
      <c r="AL175" s="160"/>
      <c r="AM175" s="160"/>
      <c r="AN175" s="158"/>
      <c r="AO175" s="160"/>
    </row>
    <row r="176" spans="1:41" ht="14.25" customHeight="1">
      <c r="A176" s="158"/>
      <c r="B176" s="158"/>
      <c r="C176" s="155"/>
      <c r="D176" s="155"/>
      <c r="E176" s="155"/>
      <c r="F176" s="158"/>
      <c r="G176" s="160"/>
      <c r="H176" s="160"/>
      <c r="I176" s="160"/>
      <c r="J176" s="160"/>
      <c r="K176" s="160"/>
      <c r="L176" s="160"/>
      <c r="M176" s="155"/>
      <c r="N176" s="155"/>
      <c r="O176" s="155"/>
      <c r="P176" s="155"/>
      <c r="Q176" s="155"/>
      <c r="R176" s="160"/>
      <c r="S176" s="160"/>
      <c r="T176" s="155"/>
      <c r="U176" s="155"/>
      <c r="V176" s="155"/>
      <c r="W176" s="161"/>
      <c r="X176" s="162"/>
      <c r="Y176" s="158"/>
      <c r="Z176" s="158"/>
      <c r="AA176" s="158"/>
      <c r="AB176" s="158"/>
      <c r="AC176" s="158"/>
      <c r="AD176" s="155"/>
      <c r="AE176" s="155"/>
      <c r="AF176" s="155"/>
      <c r="AG176" s="155"/>
      <c r="AH176" s="155"/>
      <c r="AI176" s="160"/>
      <c r="AJ176" s="160"/>
      <c r="AK176" s="160"/>
      <c r="AL176" s="160"/>
      <c r="AM176" s="160"/>
      <c r="AN176" s="158"/>
      <c r="AO176" s="160"/>
    </row>
    <row r="177" spans="1:41" ht="14.25" customHeight="1">
      <c r="A177" s="158"/>
      <c r="B177" s="158"/>
      <c r="C177" s="155"/>
      <c r="D177" s="155"/>
      <c r="E177" s="155"/>
      <c r="F177" s="158"/>
      <c r="G177" s="160"/>
      <c r="H177" s="160"/>
      <c r="I177" s="160"/>
      <c r="J177" s="160"/>
      <c r="K177" s="160"/>
      <c r="L177" s="160"/>
      <c r="M177" s="155"/>
      <c r="N177" s="155"/>
      <c r="O177" s="155"/>
      <c r="P177" s="155"/>
      <c r="Q177" s="155"/>
      <c r="R177" s="160"/>
      <c r="S177" s="160"/>
      <c r="T177" s="155"/>
      <c r="U177" s="155"/>
      <c r="V177" s="155"/>
      <c r="W177" s="161"/>
      <c r="X177" s="162"/>
      <c r="Y177" s="158"/>
      <c r="Z177" s="158"/>
      <c r="AA177" s="158"/>
      <c r="AB177" s="158"/>
      <c r="AC177" s="158"/>
      <c r="AD177" s="155"/>
      <c r="AE177" s="155"/>
      <c r="AF177" s="155"/>
      <c r="AG177" s="155"/>
      <c r="AH177" s="155"/>
      <c r="AI177" s="160"/>
      <c r="AJ177" s="160"/>
      <c r="AK177" s="160"/>
      <c r="AL177" s="160"/>
      <c r="AM177" s="160"/>
      <c r="AN177" s="158"/>
      <c r="AO177" s="160"/>
    </row>
    <row r="178" spans="1:41" ht="14.25" customHeight="1">
      <c r="A178" s="158"/>
      <c r="B178" s="158"/>
      <c r="C178" s="155"/>
      <c r="D178" s="155"/>
      <c r="E178" s="155"/>
      <c r="F178" s="158"/>
      <c r="G178" s="160"/>
      <c r="H178" s="160"/>
      <c r="I178" s="160"/>
      <c r="J178" s="160"/>
      <c r="K178" s="160"/>
      <c r="L178" s="160"/>
      <c r="M178" s="155"/>
      <c r="N178" s="155"/>
      <c r="O178" s="155"/>
      <c r="P178" s="155"/>
      <c r="Q178" s="155"/>
      <c r="R178" s="160"/>
      <c r="S178" s="160"/>
      <c r="T178" s="155"/>
      <c r="U178" s="155"/>
      <c r="V178" s="155"/>
      <c r="W178" s="161"/>
      <c r="X178" s="162"/>
      <c r="Y178" s="158"/>
      <c r="Z178" s="158"/>
      <c r="AA178" s="158"/>
      <c r="AB178" s="158"/>
      <c r="AC178" s="158"/>
      <c r="AD178" s="155"/>
      <c r="AE178" s="155"/>
      <c r="AF178" s="155"/>
      <c r="AG178" s="155"/>
      <c r="AH178" s="155"/>
      <c r="AI178" s="160"/>
      <c r="AJ178" s="160"/>
      <c r="AK178" s="160"/>
      <c r="AL178" s="160"/>
      <c r="AM178" s="160"/>
      <c r="AN178" s="158"/>
      <c r="AO178" s="160"/>
    </row>
    <row r="179" spans="1:41" ht="14.25" customHeight="1">
      <c r="A179" s="158"/>
      <c r="B179" s="158"/>
      <c r="C179" s="155"/>
      <c r="D179" s="155"/>
      <c r="E179" s="155"/>
      <c r="F179" s="158"/>
      <c r="G179" s="160"/>
      <c r="H179" s="160"/>
      <c r="I179" s="160"/>
      <c r="J179" s="160"/>
      <c r="K179" s="160"/>
      <c r="L179" s="160"/>
      <c r="M179" s="155"/>
      <c r="N179" s="155"/>
      <c r="O179" s="155"/>
      <c r="P179" s="155"/>
      <c r="Q179" s="155"/>
      <c r="R179" s="160"/>
      <c r="S179" s="160"/>
      <c r="T179" s="155"/>
      <c r="U179" s="155"/>
      <c r="V179" s="155"/>
      <c r="W179" s="161"/>
      <c r="X179" s="162"/>
      <c r="Y179" s="158"/>
      <c r="Z179" s="158"/>
      <c r="AA179" s="158"/>
      <c r="AB179" s="158"/>
      <c r="AC179" s="158"/>
      <c r="AD179" s="155"/>
      <c r="AE179" s="155"/>
      <c r="AF179" s="155"/>
      <c r="AG179" s="155"/>
      <c r="AH179" s="155"/>
      <c r="AI179" s="160"/>
      <c r="AJ179" s="160"/>
      <c r="AK179" s="160"/>
      <c r="AL179" s="160"/>
      <c r="AM179" s="160"/>
      <c r="AN179" s="158"/>
      <c r="AO179" s="160"/>
    </row>
    <row r="180" spans="1:41" ht="14.25" customHeight="1">
      <c r="A180" s="158"/>
      <c r="B180" s="158"/>
      <c r="C180" s="155"/>
      <c r="D180" s="155"/>
      <c r="E180" s="155"/>
      <c r="F180" s="158"/>
      <c r="G180" s="160"/>
      <c r="H180" s="160"/>
      <c r="I180" s="160"/>
      <c r="J180" s="160"/>
      <c r="K180" s="160"/>
      <c r="L180" s="160"/>
      <c r="M180" s="155"/>
      <c r="N180" s="155"/>
      <c r="O180" s="155"/>
      <c r="P180" s="155"/>
      <c r="Q180" s="155"/>
      <c r="R180" s="160"/>
      <c r="S180" s="160"/>
      <c r="T180" s="155"/>
      <c r="U180" s="155"/>
      <c r="V180" s="155"/>
      <c r="W180" s="161"/>
      <c r="X180" s="162"/>
      <c r="Y180" s="158"/>
      <c r="Z180" s="158"/>
      <c r="AA180" s="158"/>
      <c r="AB180" s="158"/>
      <c r="AC180" s="158"/>
      <c r="AD180" s="155"/>
      <c r="AE180" s="155"/>
      <c r="AF180" s="155"/>
      <c r="AG180" s="155"/>
      <c r="AH180" s="155"/>
      <c r="AI180" s="160"/>
      <c r="AJ180" s="160"/>
      <c r="AK180" s="160"/>
      <c r="AL180" s="160"/>
      <c r="AM180" s="160"/>
      <c r="AN180" s="158"/>
      <c r="AO180" s="160"/>
    </row>
    <row r="181" spans="1:41" ht="14.25" customHeight="1">
      <c r="A181" s="158"/>
      <c r="B181" s="158"/>
      <c r="C181" s="155"/>
      <c r="D181" s="155"/>
      <c r="E181" s="155"/>
      <c r="F181" s="158"/>
      <c r="G181" s="160"/>
      <c r="H181" s="160"/>
      <c r="I181" s="160"/>
      <c r="J181" s="160"/>
      <c r="K181" s="160"/>
      <c r="L181" s="160"/>
      <c r="M181" s="155"/>
      <c r="N181" s="155"/>
      <c r="O181" s="155"/>
      <c r="P181" s="155"/>
      <c r="Q181" s="155"/>
      <c r="R181" s="160"/>
      <c r="S181" s="160"/>
      <c r="T181" s="155"/>
      <c r="U181" s="155"/>
      <c r="V181" s="155"/>
      <c r="W181" s="161"/>
      <c r="X181" s="162"/>
      <c r="Y181" s="158"/>
      <c r="Z181" s="158"/>
      <c r="AA181" s="158"/>
      <c r="AB181" s="158"/>
      <c r="AC181" s="158"/>
      <c r="AD181" s="155"/>
      <c r="AE181" s="155"/>
      <c r="AF181" s="155"/>
      <c r="AG181" s="155"/>
      <c r="AH181" s="155"/>
      <c r="AI181" s="160"/>
      <c r="AJ181" s="160"/>
      <c r="AK181" s="160"/>
      <c r="AL181" s="160"/>
      <c r="AM181" s="160"/>
      <c r="AN181" s="158"/>
      <c r="AO181" s="160"/>
    </row>
    <row r="182" spans="1:41" ht="14.25" customHeight="1">
      <c r="A182" s="158"/>
      <c r="B182" s="158"/>
      <c r="C182" s="155"/>
      <c r="D182" s="155"/>
      <c r="E182" s="155"/>
      <c r="F182" s="158"/>
      <c r="G182" s="160"/>
      <c r="H182" s="160"/>
      <c r="I182" s="160"/>
      <c r="J182" s="160"/>
      <c r="K182" s="160"/>
      <c r="L182" s="160"/>
      <c r="M182" s="155"/>
      <c r="N182" s="155"/>
      <c r="O182" s="155"/>
      <c r="P182" s="155"/>
      <c r="Q182" s="155"/>
      <c r="R182" s="160"/>
      <c r="S182" s="160"/>
      <c r="T182" s="155"/>
      <c r="U182" s="155"/>
      <c r="V182" s="155"/>
      <c r="W182" s="161"/>
      <c r="X182" s="162"/>
      <c r="Y182" s="158"/>
      <c r="Z182" s="158"/>
      <c r="AA182" s="158"/>
      <c r="AB182" s="158"/>
      <c r="AC182" s="158"/>
      <c r="AD182" s="155"/>
      <c r="AE182" s="155"/>
      <c r="AF182" s="155"/>
      <c r="AG182" s="155"/>
      <c r="AH182" s="155"/>
      <c r="AI182" s="160"/>
      <c r="AJ182" s="160"/>
      <c r="AK182" s="160"/>
      <c r="AL182" s="160"/>
      <c r="AM182" s="160"/>
      <c r="AN182" s="158"/>
      <c r="AO182" s="160"/>
    </row>
    <row r="183" spans="1:41" ht="14.25" customHeight="1">
      <c r="A183" s="158"/>
      <c r="B183" s="158"/>
      <c r="C183" s="155"/>
      <c r="D183" s="155"/>
      <c r="E183" s="155"/>
      <c r="F183" s="158"/>
      <c r="G183" s="160"/>
      <c r="H183" s="160"/>
      <c r="I183" s="160"/>
      <c r="J183" s="160"/>
      <c r="K183" s="160"/>
      <c r="L183" s="160"/>
      <c r="M183" s="155"/>
      <c r="N183" s="155"/>
      <c r="O183" s="155"/>
      <c r="P183" s="155"/>
      <c r="Q183" s="155"/>
      <c r="R183" s="160"/>
      <c r="S183" s="160"/>
      <c r="T183" s="155"/>
      <c r="U183" s="155"/>
      <c r="V183" s="155"/>
      <c r="W183" s="161"/>
      <c r="X183" s="162"/>
      <c r="Y183" s="158"/>
      <c r="Z183" s="158"/>
      <c r="AA183" s="158"/>
      <c r="AB183" s="158"/>
      <c r="AC183" s="158"/>
      <c r="AD183" s="155"/>
      <c r="AE183" s="155"/>
      <c r="AF183" s="155"/>
      <c r="AG183" s="155"/>
      <c r="AH183" s="155"/>
      <c r="AI183" s="160"/>
      <c r="AJ183" s="160"/>
      <c r="AK183" s="160"/>
      <c r="AL183" s="160"/>
      <c r="AM183" s="160"/>
      <c r="AN183" s="158"/>
      <c r="AO183" s="160"/>
    </row>
    <row r="184" spans="1:41" ht="14.25" customHeight="1">
      <c r="A184" s="158"/>
      <c r="B184" s="158"/>
      <c r="C184" s="155"/>
      <c r="D184" s="155"/>
      <c r="E184" s="155"/>
      <c r="F184" s="158"/>
      <c r="G184" s="160"/>
      <c r="H184" s="160"/>
      <c r="I184" s="160"/>
      <c r="J184" s="160"/>
      <c r="K184" s="160"/>
      <c r="L184" s="160"/>
      <c r="M184" s="155"/>
      <c r="N184" s="155"/>
      <c r="O184" s="155"/>
      <c r="P184" s="155"/>
      <c r="Q184" s="155"/>
      <c r="R184" s="160"/>
      <c r="S184" s="160"/>
      <c r="T184" s="155"/>
      <c r="U184" s="155"/>
      <c r="V184" s="155"/>
      <c r="W184" s="161"/>
      <c r="X184" s="162"/>
      <c r="Y184" s="158"/>
      <c r="Z184" s="158"/>
      <c r="AA184" s="158"/>
      <c r="AB184" s="158"/>
      <c r="AC184" s="158"/>
      <c r="AD184" s="155"/>
      <c r="AE184" s="155"/>
      <c r="AF184" s="155"/>
      <c r="AG184" s="155"/>
      <c r="AH184" s="155"/>
      <c r="AI184" s="160"/>
      <c r="AJ184" s="160"/>
      <c r="AK184" s="160"/>
      <c r="AL184" s="160"/>
      <c r="AM184" s="160"/>
      <c r="AN184" s="158"/>
      <c r="AO184" s="160"/>
    </row>
    <row r="185" spans="1:41" ht="14.25" customHeight="1">
      <c r="A185" s="158"/>
      <c r="B185" s="158"/>
      <c r="C185" s="155"/>
      <c r="D185" s="155"/>
      <c r="E185" s="155"/>
      <c r="F185" s="158"/>
      <c r="G185" s="160"/>
      <c r="H185" s="160"/>
      <c r="I185" s="160"/>
      <c r="J185" s="160"/>
      <c r="K185" s="160"/>
      <c r="L185" s="160"/>
      <c r="M185" s="155"/>
      <c r="N185" s="155"/>
      <c r="O185" s="155"/>
      <c r="P185" s="155"/>
      <c r="Q185" s="155"/>
      <c r="R185" s="160"/>
      <c r="S185" s="160"/>
      <c r="T185" s="155"/>
      <c r="U185" s="155"/>
      <c r="V185" s="155"/>
      <c r="W185" s="161"/>
      <c r="X185" s="162"/>
      <c r="Y185" s="158"/>
      <c r="Z185" s="158"/>
      <c r="AA185" s="158"/>
      <c r="AB185" s="158"/>
      <c r="AC185" s="158"/>
      <c r="AD185" s="155"/>
      <c r="AE185" s="155"/>
      <c r="AF185" s="155"/>
      <c r="AG185" s="155"/>
      <c r="AH185" s="155"/>
      <c r="AI185" s="160"/>
      <c r="AJ185" s="160"/>
      <c r="AK185" s="160"/>
      <c r="AL185" s="160"/>
      <c r="AM185" s="160"/>
      <c r="AN185" s="158"/>
      <c r="AO185" s="160"/>
    </row>
    <row r="186" spans="1:41" ht="14.25" customHeight="1">
      <c r="A186" s="158"/>
      <c r="B186" s="158"/>
      <c r="C186" s="155"/>
      <c r="D186" s="155"/>
      <c r="E186" s="155"/>
      <c r="F186" s="158"/>
      <c r="G186" s="160"/>
      <c r="H186" s="160"/>
      <c r="I186" s="160"/>
      <c r="J186" s="160"/>
      <c r="K186" s="160"/>
      <c r="L186" s="160"/>
      <c r="M186" s="155"/>
      <c r="N186" s="155"/>
      <c r="O186" s="155"/>
      <c r="P186" s="155"/>
      <c r="Q186" s="155"/>
      <c r="R186" s="160"/>
      <c r="S186" s="160"/>
      <c r="T186" s="155"/>
      <c r="U186" s="155"/>
      <c r="V186" s="155"/>
      <c r="W186" s="161"/>
      <c r="X186" s="162"/>
      <c r="Y186" s="158"/>
      <c r="Z186" s="158"/>
      <c r="AA186" s="158"/>
      <c r="AB186" s="158"/>
      <c r="AC186" s="158"/>
      <c r="AD186" s="155"/>
      <c r="AE186" s="155"/>
      <c r="AF186" s="155"/>
      <c r="AG186" s="155"/>
      <c r="AH186" s="155"/>
      <c r="AI186" s="160"/>
      <c r="AJ186" s="160"/>
      <c r="AK186" s="160"/>
      <c r="AL186" s="160"/>
      <c r="AM186" s="160"/>
      <c r="AN186" s="158"/>
      <c r="AO186" s="160"/>
    </row>
    <row r="187" spans="1:41" ht="14.25" customHeight="1">
      <c r="A187" s="158"/>
      <c r="B187" s="158"/>
      <c r="C187" s="155"/>
      <c r="D187" s="155"/>
      <c r="E187" s="155"/>
      <c r="F187" s="158"/>
      <c r="G187" s="160"/>
      <c r="H187" s="160"/>
      <c r="I187" s="160"/>
      <c r="J187" s="160"/>
      <c r="K187" s="160"/>
      <c r="L187" s="160"/>
      <c r="M187" s="155"/>
      <c r="N187" s="155"/>
      <c r="O187" s="155"/>
      <c r="P187" s="155"/>
      <c r="Q187" s="155"/>
      <c r="R187" s="160"/>
      <c r="S187" s="160"/>
      <c r="T187" s="155"/>
      <c r="U187" s="155"/>
      <c r="V187" s="155"/>
      <c r="W187" s="161"/>
      <c r="X187" s="162"/>
      <c r="Y187" s="158"/>
      <c r="Z187" s="158"/>
      <c r="AA187" s="158"/>
      <c r="AB187" s="158"/>
      <c r="AC187" s="158"/>
      <c r="AD187" s="155"/>
      <c r="AE187" s="155"/>
      <c r="AF187" s="155"/>
      <c r="AG187" s="155"/>
      <c r="AH187" s="155"/>
      <c r="AI187" s="160"/>
      <c r="AJ187" s="160"/>
      <c r="AK187" s="160"/>
      <c r="AL187" s="160"/>
      <c r="AM187" s="160"/>
      <c r="AN187" s="158"/>
      <c r="AO187" s="160"/>
    </row>
    <row r="188" spans="1:41" ht="14.25" customHeight="1">
      <c r="A188" s="158"/>
      <c r="B188" s="158"/>
      <c r="C188" s="155"/>
      <c r="D188" s="155"/>
      <c r="E188" s="155"/>
      <c r="F188" s="158"/>
      <c r="G188" s="160"/>
      <c r="H188" s="160"/>
      <c r="I188" s="160"/>
      <c r="J188" s="160"/>
      <c r="K188" s="160"/>
      <c r="L188" s="160"/>
      <c r="M188" s="155"/>
      <c r="N188" s="155"/>
      <c r="O188" s="155"/>
      <c r="P188" s="155"/>
      <c r="Q188" s="155"/>
      <c r="R188" s="160"/>
      <c r="S188" s="160"/>
      <c r="T188" s="155"/>
      <c r="U188" s="155"/>
      <c r="V188" s="155"/>
      <c r="W188" s="161"/>
      <c r="X188" s="162"/>
      <c r="Y188" s="158"/>
      <c r="Z188" s="158"/>
      <c r="AA188" s="158"/>
      <c r="AB188" s="158"/>
      <c r="AC188" s="158"/>
      <c r="AD188" s="155"/>
      <c r="AE188" s="155"/>
      <c r="AF188" s="155"/>
      <c r="AG188" s="155"/>
      <c r="AH188" s="155"/>
      <c r="AI188" s="160"/>
      <c r="AJ188" s="160"/>
      <c r="AK188" s="160"/>
      <c r="AL188" s="160"/>
      <c r="AM188" s="160"/>
      <c r="AN188" s="158"/>
      <c r="AO188" s="160"/>
    </row>
    <row r="189" spans="1:41" ht="14.25" customHeight="1">
      <c r="A189" s="158"/>
      <c r="B189" s="158"/>
      <c r="C189" s="155"/>
      <c r="D189" s="155"/>
      <c r="E189" s="155"/>
      <c r="F189" s="158"/>
      <c r="G189" s="160"/>
      <c r="H189" s="160"/>
      <c r="I189" s="160"/>
      <c r="J189" s="160"/>
      <c r="K189" s="160"/>
      <c r="L189" s="160"/>
      <c r="M189" s="155"/>
      <c r="N189" s="155"/>
      <c r="O189" s="155"/>
      <c r="P189" s="155"/>
      <c r="Q189" s="155"/>
      <c r="R189" s="160"/>
      <c r="S189" s="160"/>
      <c r="T189" s="155"/>
      <c r="U189" s="155"/>
      <c r="V189" s="155"/>
      <c r="W189" s="161"/>
      <c r="X189" s="162"/>
      <c r="Y189" s="158"/>
      <c r="Z189" s="158"/>
      <c r="AA189" s="158"/>
      <c r="AB189" s="158"/>
      <c r="AC189" s="158"/>
      <c r="AD189" s="155"/>
      <c r="AE189" s="155"/>
      <c r="AF189" s="155"/>
      <c r="AG189" s="155"/>
      <c r="AH189" s="155"/>
      <c r="AI189" s="160"/>
      <c r="AJ189" s="160"/>
      <c r="AK189" s="160"/>
      <c r="AL189" s="160"/>
      <c r="AM189" s="160"/>
      <c r="AN189" s="158"/>
      <c r="AO189" s="160"/>
    </row>
    <row r="190" spans="1:41" ht="14.25" customHeight="1">
      <c r="A190" s="158"/>
      <c r="B190" s="158"/>
      <c r="C190" s="155"/>
      <c r="D190" s="155"/>
      <c r="E190" s="155"/>
      <c r="F190" s="158"/>
      <c r="G190" s="160"/>
      <c r="H190" s="160"/>
      <c r="I190" s="160"/>
      <c r="J190" s="160"/>
      <c r="K190" s="160"/>
      <c r="L190" s="160"/>
      <c r="M190" s="155"/>
      <c r="N190" s="155"/>
      <c r="O190" s="155"/>
      <c r="P190" s="155"/>
      <c r="Q190" s="155"/>
      <c r="R190" s="160"/>
      <c r="S190" s="160"/>
      <c r="T190" s="155"/>
      <c r="U190" s="155"/>
      <c r="V190" s="155"/>
      <c r="W190" s="161"/>
      <c r="X190" s="162"/>
      <c r="Y190" s="158"/>
      <c r="Z190" s="158"/>
      <c r="AA190" s="158"/>
      <c r="AB190" s="158"/>
      <c r="AC190" s="158"/>
      <c r="AD190" s="155"/>
      <c r="AE190" s="155"/>
      <c r="AF190" s="155"/>
      <c r="AG190" s="155"/>
      <c r="AH190" s="155"/>
      <c r="AI190" s="160"/>
      <c r="AJ190" s="160"/>
      <c r="AK190" s="160"/>
      <c r="AL190" s="160"/>
      <c r="AM190" s="160"/>
      <c r="AN190" s="158"/>
      <c r="AO190" s="160"/>
    </row>
    <row r="191" spans="1:41" ht="14.25" customHeight="1">
      <c r="A191" s="158"/>
      <c r="B191" s="158"/>
      <c r="C191" s="155"/>
      <c r="D191" s="155"/>
      <c r="E191" s="155"/>
      <c r="F191" s="158"/>
      <c r="G191" s="160"/>
      <c r="H191" s="160"/>
      <c r="I191" s="160"/>
      <c r="J191" s="160"/>
      <c r="K191" s="160"/>
      <c r="L191" s="160"/>
      <c r="M191" s="155"/>
      <c r="N191" s="155"/>
      <c r="O191" s="155"/>
      <c r="P191" s="155"/>
      <c r="Q191" s="155"/>
      <c r="R191" s="160"/>
      <c r="S191" s="160"/>
      <c r="T191" s="155"/>
      <c r="U191" s="155"/>
      <c r="V191" s="155"/>
      <c r="W191" s="161"/>
      <c r="X191" s="162"/>
      <c r="Y191" s="158"/>
      <c r="Z191" s="158"/>
      <c r="AA191" s="158"/>
      <c r="AB191" s="158"/>
      <c r="AC191" s="158"/>
      <c r="AD191" s="155"/>
      <c r="AE191" s="155"/>
      <c r="AF191" s="155"/>
      <c r="AG191" s="155"/>
      <c r="AH191" s="155"/>
      <c r="AI191" s="160"/>
      <c r="AJ191" s="160"/>
      <c r="AK191" s="160"/>
      <c r="AL191" s="160"/>
      <c r="AM191" s="160"/>
      <c r="AN191" s="158"/>
      <c r="AO191" s="160"/>
    </row>
    <row r="192" spans="1:41" ht="14.25" customHeight="1">
      <c r="A192" s="158"/>
      <c r="B192" s="158"/>
      <c r="C192" s="155"/>
      <c r="D192" s="155"/>
      <c r="E192" s="155"/>
      <c r="F192" s="158"/>
      <c r="G192" s="160"/>
      <c r="H192" s="160"/>
      <c r="I192" s="160"/>
      <c r="J192" s="160"/>
      <c r="K192" s="160"/>
      <c r="L192" s="160"/>
      <c r="M192" s="155"/>
      <c r="N192" s="155"/>
      <c r="O192" s="155"/>
      <c r="P192" s="155"/>
      <c r="Q192" s="155"/>
      <c r="R192" s="160"/>
      <c r="S192" s="160"/>
      <c r="T192" s="155"/>
      <c r="U192" s="155"/>
      <c r="V192" s="155"/>
      <c r="W192" s="161"/>
      <c r="X192" s="162"/>
      <c r="Y192" s="158"/>
      <c r="Z192" s="158"/>
      <c r="AA192" s="158"/>
      <c r="AB192" s="158"/>
      <c r="AC192" s="158"/>
      <c r="AD192" s="155"/>
      <c r="AE192" s="155"/>
      <c r="AF192" s="155"/>
      <c r="AG192" s="155"/>
      <c r="AH192" s="155"/>
      <c r="AI192" s="160"/>
      <c r="AJ192" s="160"/>
      <c r="AK192" s="160"/>
      <c r="AL192" s="160"/>
      <c r="AM192" s="160"/>
      <c r="AN192" s="158"/>
      <c r="AO192" s="160"/>
    </row>
    <row r="193" spans="1:41" ht="14.25" customHeight="1">
      <c r="A193" s="158"/>
      <c r="B193" s="158"/>
      <c r="C193" s="155"/>
      <c r="D193" s="155"/>
      <c r="E193" s="155"/>
      <c r="F193" s="158"/>
      <c r="G193" s="160"/>
      <c r="H193" s="160"/>
      <c r="I193" s="160"/>
      <c r="J193" s="160"/>
      <c r="K193" s="160"/>
      <c r="L193" s="160"/>
      <c r="M193" s="155"/>
      <c r="N193" s="155"/>
      <c r="O193" s="155"/>
      <c r="P193" s="155"/>
      <c r="Q193" s="155"/>
      <c r="R193" s="160"/>
      <c r="S193" s="160"/>
      <c r="T193" s="155"/>
      <c r="U193" s="155"/>
      <c r="V193" s="155"/>
      <c r="W193" s="161"/>
      <c r="X193" s="162"/>
      <c r="Y193" s="158"/>
      <c r="Z193" s="158"/>
      <c r="AA193" s="158"/>
      <c r="AB193" s="158"/>
      <c r="AC193" s="158"/>
      <c r="AD193" s="155"/>
      <c r="AE193" s="155"/>
      <c r="AF193" s="155"/>
      <c r="AG193" s="155"/>
      <c r="AH193" s="155"/>
      <c r="AI193" s="160"/>
      <c r="AJ193" s="160"/>
      <c r="AK193" s="160"/>
      <c r="AL193" s="160"/>
      <c r="AM193" s="160"/>
      <c r="AN193" s="158"/>
      <c r="AO193" s="160"/>
    </row>
    <row r="194" spans="1:41" ht="14.25" customHeight="1">
      <c r="A194" s="158"/>
      <c r="B194" s="158"/>
      <c r="C194" s="155"/>
      <c r="D194" s="155"/>
      <c r="E194" s="155"/>
      <c r="F194" s="158"/>
      <c r="G194" s="160"/>
      <c r="H194" s="160"/>
      <c r="I194" s="160"/>
      <c r="J194" s="160"/>
      <c r="K194" s="160"/>
      <c r="L194" s="160"/>
      <c r="M194" s="155"/>
      <c r="N194" s="155"/>
      <c r="O194" s="155"/>
      <c r="P194" s="155"/>
      <c r="Q194" s="155"/>
      <c r="R194" s="160"/>
      <c r="S194" s="160"/>
      <c r="T194" s="155"/>
      <c r="U194" s="155"/>
      <c r="V194" s="155"/>
      <c r="W194" s="161"/>
      <c r="X194" s="162"/>
      <c r="Y194" s="158"/>
      <c r="Z194" s="158"/>
      <c r="AA194" s="158"/>
      <c r="AB194" s="158"/>
      <c r="AC194" s="158"/>
      <c r="AD194" s="155"/>
      <c r="AE194" s="155"/>
      <c r="AF194" s="155"/>
      <c r="AG194" s="155"/>
      <c r="AH194" s="155"/>
      <c r="AI194" s="160"/>
      <c r="AJ194" s="160"/>
      <c r="AK194" s="160"/>
      <c r="AL194" s="160"/>
      <c r="AM194" s="160"/>
      <c r="AN194" s="158"/>
      <c r="AO194" s="160"/>
    </row>
    <row r="195" spans="1:41" ht="14.25" customHeight="1">
      <c r="A195" s="158"/>
      <c r="B195" s="158"/>
      <c r="C195" s="155"/>
      <c r="D195" s="155"/>
      <c r="E195" s="155"/>
      <c r="F195" s="158"/>
      <c r="G195" s="160"/>
      <c r="H195" s="160"/>
      <c r="I195" s="160"/>
      <c r="J195" s="160"/>
      <c r="K195" s="160"/>
      <c r="L195" s="160"/>
      <c r="M195" s="155"/>
      <c r="N195" s="155"/>
      <c r="O195" s="155"/>
      <c r="P195" s="155"/>
      <c r="Q195" s="155"/>
      <c r="R195" s="160"/>
      <c r="S195" s="160"/>
      <c r="T195" s="155"/>
      <c r="U195" s="155"/>
      <c r="V195" s="155"/>
      <c r="W195" s="161"/>
      <c r="X195" s="162"/>
      <c r="Y195" s="158"/>
      <c r="Z195" s="158"/>
      <c r="AA195" s="158"/>
      <c r="AB195" s="158"/>
      <c r="AC195" s="158"/>
      <c r="AD195" s="155"/>
      <c r="AE195" s="155"/>
      <c r="AF195" s="155"/>
      <c r="AG195" s="155"/>
      <c r="AH195" s="155"/>
      <c r="AI195" s="160"/>
      <c r="AJ195" s="160"/>
      <c r="AK195" s="160"/>
      <c r="AL195" s="160"/>
      <c r="AM195" s="160"/>
      <c r="AN195" s="158"/>
      <c r="AO195" s="160"/>
    </row>
    <row r="196" spans="1:41" ht="14.25" customHeight="1">
      <c r="A196" s="158"/>
      <c r="B196" s="158"/>
      <c r="C196" s="155"/>
      <c r="D196" s="155"/>
      <c r="E196" s="155"/>
      <c r="F196" s="158"/>
      <c r="G196" s="160"/>
      <c r="H196" s="160"/>
      <c r="I196" s="160"/>
      <c r="J196" s="160"/>
      <c r="K196" s="160"/>
      <c r="L196" s="160"/>
      <c r="M196" s="155"/>
      <c r="N196" s="155"/>
      <c r="O196" s="155"/>
      <c r="P196" s="155"/>
      <c r="Q196" s="155"/>
      <c r="R196" s="160"/>
      <c r="S196" s="160"/>
      <c r="T196" s="155"/>
      <c r="U196" s="155"/>
      <c r="V196" s="155"/>
      <c r="W196" s="161"/>
      <c r="X196" s="162"/>
      <c r="Y196" s="158"/>
      <c r="Z196" s="158"/>
      <c r="AA196" s="158"/>
      <c r="AB196" s="158"/>
      <c r="AC196" s="158"/>
      <c r="AD196" s="155"/>
      <c r="AE196" s="155"/>
      <c r="AF196" s="155"/>
      <c r="AG196" s="155"/>
      <c r="AH196" s="155"/>
      <c r="AI196" s="160"/>
      <c r="AJ196" s="160"/>
      <c r="AK196" s="160"/>
      <c r="AL196" s="160"/>
      <c r="AM196" s="160"/>
      <c r="AN196" s="158"/>
      <c r="AO196" s="160"/>
    </row>
    <row r="197" spans="1:41" ht="14.25" customHeight="1">
      <c r="A197" s="158"/>
      <c r="B197" s="158"/>
      <c r="C197" s="155"/>
      <c r="D197" s="155"/>
      <c r="E197" s="155"/>
      <c r="F197" s="158"/>
      <c r="G197" s="160"/>
      <c r="H197" s="160"/>
      <c r="I197" s="160"/>
      <c r="J197" s="160"/>
      <c r="K197" s="160"/>
      <c r="L197" s="160"/>
      <c r="M197" s="155"/>
      <c r="N197" s="155"/>
      <c r="O197" s="155"/>
      <c r="P197" s="155"/>
      <c r="Q197" s="155"/>
      <c r="R197" s="160"/>
      <c r="S197" s="160"/>
      <c r="T197" s="155"/>
      <c r="U197" s="155"/>
      <c r="V197" s="155"/>
      <c r="W197" s="161"/>
      <c r="X197" s="162"/>
      <c r="Y197" s="158"/>
      <c r="Z197" s="158"/>
      <c r="AA197" s="158"/>
      <c r="AB197" s="158"/>
      <c r="AC197" s="158"/>
      <c r="AD197" s="155"/>
      <c r="AE197" s="155"/>
      <c r="AF197" s="155"/>
      <c r="AG197" s="155"/>
      <c r="AH197" s="155"/>
      <c r="AI197" s="160"/>
      <c r="AJ197" s="160"/>
      <c r="AK197" s="160"/>
      <c r="AL197" s="160"/>
      <c r="AM197" s="160"/>
      <c r="AN197" s="158"/>
      <c r="AO197" s="160"/>
    </row>
    <row r="198" spans="1:41" ht="14.25" customHeight="1">
      <c r="A198" s="158"/>
      <c r="B198" s="158"/>
      <c r="C198" s="155"/>
      <c r="D198" s="155"/>
      <c r="E198" s="155"/>
      <c r="F198" s="158"/>
      <c r="G198" s="160"/>
      <c r="H198" s="160"/>
      <c r="I198" s="160"/>
      <c r="J198" s="160"/>
      <c r="K198" s="160"/>
      <c r="L198" s="160"/>
      <c r="M198" s="155"/>
      <c r="N198" s="155"/>
      <c r="O198" s="155"/>
      <c r="P198" s="155"/>
      <c r="Q198" s="155"/>
      <c r="R198" s="160"/>
      <c r="S198" s="160"/>
      <c r="T198" s="155"/>
      <c r="U198" s="155"/>
      <c r="V198" s="155"/>
      <c r="W198" s="161"/>
      <c r="X198" s="162"/>
      <c r="Y198" s="158"/>
      <c r="Z198" s="158"/>
      <c r="AA198" s="158"/>
      <c r="AB198" s="158"/>
      <c r="AC198" s="158"/>
      <c r="AD198" s="155"/>
      <c r="AE198" s="155"/>
      <c r="AF198" s="155"/>
      <c r="AG198" s="155"/>
      <c r="AH198" s="155"/>
      <c r="AI198" s="160"/>
      <c r="AJ198" s="160"/>
      <c r="AK198" s="160"/>
      <c r="AL198" s="160"/>
      <c r="AM198" s="160"/>
      <c r="AN198" s="158"/>
      <c r="AO198" s="160"/>
    </row>
    <row r="199" spans="1:41" ht="14.25" customHeight="1">
      <c r="A199" s="158"/>
      <c r="B199" s="158"/>
      <c r="C199" s="155"/>
      <c r="D199" s="155"/>
      <c r="E199" s="155"/>
      <c r="F199" s="158"/>
      <c r="G199" s="160"/>
      <c r="H199" s="160"/>
      <c r="I199" s="160"/>
      <c r="J199" s="160"/>
      <c r="K199" s="160"/>
      <c r="L199" s="160"/>
      <c r="M199" s="155"/>
      <c r="N199" s="155"/>
      <c r="O199" s="155"/>
      <c r="P199" s="155"/>
      <c r="Q199" s="155"/>
      <c r="R199" s="160"/>
      <c r="S199" s="160"/>
      <c r="T199" s="155"/>
      <c r="U199" s="155"/>
      <c r="V199" s="155"/>
      <c r="W199" s="161"/>
      <c r="X199" s="162"/>
      <c r="Y199" s="158"/>
      <c r="Z199" s="158"/>
      <c r="AA199" s="158"/>
      <c r="AB199" s="158"/>
      <c r="AC199" s="158"/>
      <c r="AD199" s="155"/>
      <c r="AE199" s="155"/>
      <c r="AF199" s="155"/>
      <c r="AG199" s="155"/>
      <c r="AH199" s="155"/>
      <c r="AI199" s="160"/>
      <c r="AJ199" s="160"/>
      <c r="AK199" s="160"/>
      <c r="AL199" s="160"/>
      <c r="AM199" s="160"/>
      <c r="AN199" s="158"/>
      <c r="AO199" s="160"/>
    </row>
    <row r="200" spans="1:41" ht="14.25" customHeight="1">
      <c r="A200" s="158"/>
      <c r="B200" s="158"/>
      <c r="C200" s="155"/>
      <c r="D200" s="155"/>
      <c r="E200" s="155"/>
      <c r="F200" s="158"/>
      <c r="G200" s="160"/>
      <c r="H200" s="160"/>
      <c r="I200" s="160"/>
      <c r="J200" s="160"/>
      <c r="K200" s="160"/>
      <c r="L200" s="160"/>
      <c r="M200" s="155"/>
      <c r="N200" s="155"/>
      <c r="O200" s="155"/>
      <c r="P200" s="155"/>
      <c r="Q200" s="155"/>
      <c r="R200" s="160"/>
      <c r="S200" s="160"/>
      <c r="T200" s="155"/>
      <c r="U200" s="155"/>
      <c r="V200" s="155"/>
      <c r="W200" s="161"/>
      <c r="X200" s="162"/>
      <c r="Y200" s="158"/>
      <c r="Z200" s="158"/>
      <c r="AA200" s="158"/>
      <c r="AB200" s="158"/>
      <c r="AC200" s="158"/>
      <c r="AD200" s="155"/>
      <c r="AE200" s="155"/>
      <c r="AF200" s="155"/>
      <c r="AG200" s="155"/>
      <c r="AH200" s="155"/>
      <c r="AI200" s="160"/>
      <c r="AJ200" s="160"/>
      <c r="AK200" s="160"/>
      <c r="AL200" s="160"/>
      <c r="AM200" s="160"/>
      <c r="AN200" s="158"/>
      <c r="AO200" s="160"/>
    </row>
    <row r="201" spans="1:41" ht="14.25" customHeight="1">
      <c r="A201" s="158"/>
      <c r="B201" s="158"/>
      <c r="C201" s="155"/>
      <c r="D201" s="155"/>
      <c r="E201" s="155"/>
      <c r="F201" s="158"/>
      <c r="G201" s="160"/>
      <c r="H201" s="160"/>
      <c r="I201" s="160"/>
      <c r="J201" s="160"/>
      <c r="K201" s="160"/>
      <c r="L201" s="160"/>
      <c r="M201" s="155"/>
      <c r="N201" s="155"/>
      <c r="O201" s="155"/>
      <c r="P201" s="155"/>
      <c r="Q201" s="155"/>
      <c r="R201" s="160"/>
      <c r="S201" s="160"/>
      <c r="T201" s="155"/>
      <c r="U201" s="155"/>
      <c r="V201" s="155"/>
      <c r="W201" s="161"/>
      <c r="X201" s="162"/>
      <c r="Y201" s="158"/>
      <c r="Z201" s="158"/>
      <c r="AA201" s="158"/>
      <c r="AB201" s="158"/>
      <c r="AC201" s="158"/>
      <c r="AD201" s="155"/>
      <c r="AE201" s="155"/>
      <c r="AF201" s="155"/>
      <c r="AG201" s="155"/>
      <c r="AH201" s="155"/>
      <c r="AI201" s="160"/>
      <c r="AJ201" s="160"/>
      <c r="AK201" s="160"/>
      <c r="AL201" s="160"/>
      <c r="AM201" s="160"/>
      <c r="AN201" s="158"/>
      <c r="AO201" s="160"/>
    </row>
    <row r="202" spans="1:41" ht="14.25" customHeight="1">
      <c r="A202" s="158"/>
      <c r="B202" s="158"/>
      <c r="C202" s="155"/>
      <c r="D202" s="155"/>
      <c r="E202" s="155"/>
      <c r="F202" s="158"/>
      <c r="G202" s="160"/>
      <c r="H202" s="160"/>
      <c r="I202" s="160"/>
      <c r="J202" s="160"/>
      <c r="K202" s="160"/>
      <c r="L202" s="160"/>
      <c r="M202" s="155"/>
      <c r="N202" s="155"/>
      <c r="O202" s="155"/>
      <c r="P202" s="155"/>
      <c r="Q202" s="155"/>
      <c r="R202" s="160"/>
      <c r="S202" s="160"/>
      <c r="T202" s="155"/>
      <c r="U202" s="155"/>
      <c r="V202" s="155"/>
      <c r="W202" s="161"/>
      <c r="X202" s="162"/>
      <c r="Y202" s="158"/>
      <c r="Z202" s="158"/>
      <c r="AA202" s="158"/>
      <c r="AB202" s="158"/>
      <c r="AC202" s="158"/>
      <c r="AD202" s="155"/>
      <c r="AE202" s="155"/>
      <c r="AF202" s="155"/>
      <c r="AG202" s="155"/>
      <c r="AH202" s="155"/>
      <c r="AI202" s="160"/>
      <c r="AJ202" s="160"/>
      <c r="AK202" s="160"/>
      <c r="AL202" s="160"/>
      <c r="AM202" s="160"/>
      <c r="AN202" s="158"/>
      <c r="AO202" s="160"/>
    </row>
    <row r="203" spans="1:41" ht="14.25" customHeight="1">
      <c r="A203" s="158"/>
      <c r="B203" s="158"/>
      <c r="C203" s="155"/>
      <c r="D203" s="155"/>
      <c r="E203" s="155"/>
      <c r="F203" s="158"/>
      <c r="G203" s="160"/>
      <c r="H203" s="160"/>
      <c r="I203" s="160"/>
      <c r="J203" s="160"/>
      <c r="K203" s="160"/>
      <c r="L203" s="160"/>
      <c r="M203" s="155"/>
      <c r="N203" s="155"/>
      <c r="O203" s="155"/>
      <c r="P203" s="155"/>
      <c r="Q203" s="155"/>
      <c r="R203" s="160"/>
      <c r="S203" s="160"/>
      <c r="T203" s="155"/>
      <c r="U203" s="155"/>
      <c r="V203" s="155"/>
      <c r="W203" s="161"/>
      <c r="X203" s="162"/>
      <c r="Y203" s="158"/>
      <c r="Z203" s="158"/>
      <c r="AA203" s="158"/>
      <c r="AB203" s="158"/>
      <c r="AC203" s="158"/>
      <c r="AD203" s="155"/>
      <c r="AE203" s="155"/>
      <c r="AF203" s="155"/>
      <c r="AG203" s="155"/>
      <c r="AH203" s="155"/>
      <c r="AI203" s="160"/>
      <c r="AJ203" s="160"/>
      <c r="AK203" s="160"/>
      <c r="AL203" s="160"/>
      <c r="AM203" s="160"/>
      <c r="AN203" s="158"/>
      <c r="AO203" s="160"/>
    </row>
    <row r="204" spans="1:41" ht="14.25" customHeight="1">
      <c r="A204" s="158"/>
      <c r="B204" s="158"/>
      <c r="C204" s="155"/>
      <c r="D204" s="155"/>
      <c r="E204" s="155"/>
      <c r="F204" s="158"/>
      <c r="G204" s="160"/>
      <c r="H204" s="160"/>
      <c r="I204" s="160"/>
      <c r="J204" s="160"/>
      <c r="K204" s="160"/>
      <c r="L204" s="160"/>
      <c r="M204" s="155"/>
      <c r="N204" s="155"/>
      <c r="O204" s="155"/>
      <c r="P204" s="155"/>
      <c r="Q204" s="155"/>
      <c r="R204" s="160"/>
      <c r="S204" s="160"/>
      <c r="T204" s="155"/>
      <c r="U204" s="155"/>
      <c r="V204" s="155"/>
      <c r="W204" s="161"/>
      <c r="X204" s="162"/>
      <c r="Y204" s="158"/>
      <c r="Z204" s="158"/>
      <c r="AA204" s="158"/>
      <c r="AB204" s="158"/>
      <c r="AC204" s="158"/>
      <c r="AD204" s="155"/>
      <c r="AE204" s="155"/>
      <c r="AF204" s="155"/>
      <c r="AG204" s="155"/>
      <c r="AH204" s="155"/>
      <c r="AI204" s="160"/>
      <c r="AJ204" s="160"/>
      <c r="AK204" s="160"/>
      <c r="AL204" s="160"/>
      <c r="AM204" s="160"/>
      <c r="AN204" s="158"/>
      <c r="AO204" s="160"/>
    </row>
    <row r="205" spans="1:41" ht="14.25" customHeight="1">
      <c r="A205" s="158"/>
      <c r="B205" s="158"/>
      <c r="C205" s="155"/>
      <c r="D205" s="155"/>
      <c r="E205" s="155"/>
      <c r="F205" s="158"/>
      <c r="G205" s="160"/>
      <c r="H205" s="160"/>
      <c r="I205" s="160"/>
      <c r="J205" s="160"/>
      <c r="K205" s="160"/>
      <c r="L205" s="160"/>
      <c r="M205" s="155"/>
      <c r="N205" s="155"/>
      <c r="O205" s="155"/>
      <c r="P205" s="155"/>
      <c r="Q205" s="155"/>
      <c r="R205" s="160"/>
      <c r="S205" s="160"/>
      <c r="T205" s="155"/>
      <c r="U205" s="155"/>
      <c r="V205" s="155"/>
      <c r="W205" s="161"/>
      <c r="X205" s="162"/>
      <c r="Y205" s="158"/>
      <c r="Z205" s="158"/>
      <c r="AA205" s="158"/>
      <c r="AB205" s="158"/>
      <c r="AC205" s="158"/>
      <c r="AD205" s="155"/>
      <c r="AE205" s="155"/>
      <c r="AF205" s="155"/>
      <c r="AG205" s="155"/>
      <c r="AH205" s="155"/>
      <c r="AI205" s="160"/>
      <c r="AJ205" s="160"/>
      <c r="AK205" s="160"/>
      <c r="AL205" s="160"/>
      <c r="AM205" s="160"/>
      <c r="AN205" s="158"/>
      <c r="AO205" s="160"/>
    </row>
    <row r="206" spans="1:41" ht="14.25" customHeight="1">
      <c r="A206" s="158"/>
      <c r="B206" s="158"/>
      <c r="C206" s="155"/>
      <c r="D206" s="155"/>
      <c r="E206" s="155"/>
      <c r="F206" s="158"/>
      <c r="G206" s="160"/>
      <c r="H206" s="160"/>
      <c r="I206" s="160"/>
      <c r="J206" s="160"/>
      <c r="K206" s="160"/>
      <c r="L206" s="160"/>
      <c r="M206" s="155"/>
      <c r="N206" s="155"/>
      <c r="O206" s="155"/>
      <c r="P206" s="155"/>
      <c r="Q206" s="155"/>
      <c r="R206" s="160"/>
      <c r="S206" s="160"/>
      <c r="T206" s="155"/>
      <c r="U206" s="155"/>
      <c r="V206" s="155"/>
      <c r="W206" s="161"/>
      <c r="X206" s="162"/>
      <c r="Y206" s="158"/>
      <c r="Z206" s="158"/>
      <c r="AA206" s="158"/>
      <c r="AB206" s="158"/>
      <c r="AC206" s="158"/>
      <c r="AD206" s="155"/>
      <c r="AE206" s="155"/>
      <c r="AF206" s="155"/>
      <c r="AG206" s="155"/>
      <c r="AH206" s="155"/>
      <c r="AI206" s="160"/>
      <c r="AJ206" s="160"/>
      <c r="AK206" s="160"/>
      <c r="AL206" s="160"/>
      <c r="AM206" s="160"/>
      <c r="AN206" s="158"/>
      <c r="AO206" s="160"/>
    </row>
    <row r="207" spans="1:41" ht="14.25" customHeight="1">
      <c r="A207" s="158"/>
      <c r="B207" s="158"/>
      <c r="C207" s="155"/>
      <c r="D207" s="155"/>
      <c r="E207" s="155"/>
      <c r="F207" s="158"/>
      <c r="G207" s="160"/>
      <c r="H207" s="160"/>
      <c r="I207" s="160"/>
      <c r="J207" s="160"/>
      <c r="K207" s="160"/>
      <c r="L207" s="160"/>
      <c r="M207" s="155"/>
      <c r="N207" s="155"/>
      <c r="O207" s="155"/>
      <c r="P207" s="155"/>
      <c r="Q207" s="155"/>
      <c r="R207" s="160"/>
      <c r="S207" s="160"/>
      <c r="T207" s="155"/>
      <c r="U207" s="155"/>
      <c r="V207" s="155"/>
      <c r="W207" s="161"/>
      <c r="X207" s="162"/>
      <c r="Y207" s="158"/>
      <c r="Z207" s="158"/>
      <c r="AA207" s="158"/>
      <c r="AB207" s="158"/>
      <c r="AC207" s="158"/>
      <c r="AD207" s="155"/>
      <c r="AE207" s="155"/>
      <c r="AF207" s="155"/>
      <c r="AG207" s="155"/>
      <c r="AH207" s="155"/>
      <c r="AI207" s="160"/>
      <c r="AJ207" s="160"/>
      <c r="AK207" s="160"/>
      <c r="AL207" s="160"/>
      <c r="AM207" s="160"/>
      <c r="AN207" s="158"/>
      <c r="AO207" s="160"/>
    </row>
    <row r="208" spans="1:41" ht="14.25" customHeight="1">
      <c r="A208" s="158"/>
      <c r="B208" s="158"/>
      <c r="C208" s="155"/>
      <c r="D208" s="155"/>
      <c r="E208" s="155"/>
      <c r="F208" s="158"/>
      <c r="G208" s="160"/>
      <c r="H208" s="160"/>
      <c r="I208" s="160"/>
      <c r="J208" s="160"/>
      <c r="K208" s="160"/>
      <c r="L208" s="160"/>
      <c r="M208" s="155"/>
      <c r="N208" s="155"/>
      <c r="O208" s="155"/>
      <c r="P208" s="155"/>
      <c r="Q208" s="155"/>
      <c r="R208" s="160"/>
      <c r="S208" s="160"/>
      <c r="T208" s="155"/>
      <c r="U208" s="155"/>
      <c r="V208" s="155"/>
      <c r="W208" s="161"/>
      <c r="X208" s="162"/>
      <c r="Y208" s="158"/>
      <c r="Z208" s="158"/>
      <c r="AA208" s="158"/>
      <c r="AB208" s="158"/>
      <c r="AC208" s="158"/>
      <c r="AD208" s="155"/>
      <c r="AE208" s="155"/>
      <c r="AF208" s="155"/>
      <c r="AG208" s="155"/>
      <c r="AH208" s="155"/>
      <c r="AI208" s="160"/>
      <c r="AJ208" s="160"/>
      <c r="AK208" s="160"/>
      <c r="AL208" s="160"/>
      <c r="AM208" s="160"/>
      <c r="AN208" s="158"/>
      <c r="AO208" s="160"/>
    </row>
    <row r="209" spans="1:41" ht="14.25" customHeight="1">
      <c r="A209" s="158"/>
      <c r="B209" s="158"/>
      <c r="C209" s="155"/>
      <c r="D209" s="155"/>
      <c r="E209" s="155"/>
      <c r="F209" s="158"/>
      <c r="G209" s="160"/>
      <c r="H209" s="160"/>
      <c r="I209" s="160"/>
      <c r="J209" s="160"/>
      <c r="K209" s="160"/>
      <c r="L209" s="160"/>
      <c r="M209" s="155"/>
      <c r="N209" s="155"/>
      <c r="O209" s="155"/>
      <c r="P209" s="155"/>
      <c r="Q209" s="155"/>
      <c r="R209" s="160"/>
      <c r="S209" s="160"/>
      <c r="T209" s="155"/>
      <c r="U209" s="155"/>
      <c r="V209" s="155"/>
      <c r="W209" s="161"/>
      <c r="X209" s="162"/>
      <c r="Y209" s="158"/>
      <c r="Z209" s="158"/>
      <c r="AA209" s="158"/>
      <c r="AB209" s="158"/>
      <c r="AC209" s="158"/>
      <c r="AD209" s="155"/>
      <c r="AE209" s="155"/>
      <c r="AF209" s="155"/>
      <c r="AG209" s="155"/>
      <c r="AH209" s="155"/>
      <c r="AI209" s="160"/>
      <c r="AJ209" s="160"/>
      <c r="AK209" s="160"/>
      <c r="AL209" s="160"/>
      <c r="AM209" s="160"/>
      <c r="AN209" s="158"/>
      <c r="AO209" s="160"/>
    </row>
    <row r="210" spans="1:41" ht="14.25" customHeight="1">
      <c r="A210" s="158"/>
      <c r="B210" s="158"/>
      <c r="C210" s="155"/>
      <c r="D210" s="155"/>
      <c r="E210" s="155"/>
      <c r="F210" s="158"/>
      <c r="G210" s="160"/>
      <c r="H210" s="160"/>
      <c r="I210" s="160"/>
      <c r="J210" s="160"/>
      <c r="K210" s="160"/>
      <c r="L210" s="160"/>
      <c r="M210" s="155"/>
      <c r="N210" s="155"/>
      <c r="O210" s="155"/>
      <c r="P210" s="155"/>
      <c r="Q210" s="155"/>
      <c r="R210" s="160"/>
      <c r="S210" s="160"/>
      <c r="T210" s="155"/>
      <c r="U210" s="155"/>
      <c r="V210" s="155"/>
      <c r="W210" s="161"/>
      <c r="X210" s="162"/>
      <c r="Y210" s="158"/>
      <c r="Z210" s="158"/>
      <c r="AA210" s="158"/>
      <c r="AB210" s="158"/>
      <c r="AC210" s="158"/>
      <c r="AD210" s="155"/>
      <c r="AE210" s="155"/>
      <c r="AF210" s="155"/>
      <c r="AG210" s="155"/>
      <c r="AH210" s="155"/>
      <c r="AI210" s="160"/>
      <c r="AJ210" s="160"/>
      <c r="AK210" s="160"/>
      <c r="AL210" s="160"/>
      <c r="AM210" s="160"/>
      <c r="AN210" s="158"/>
      <c r="AO210" s="160"/>
    </row>
    <row r="211" spans="1:41" ht="14.25" customHeight="1">
      <c r="A211" s="158"/>
      <c r="B211" s="158"/>
      <c r="C211" s="155"/>
      <c r="D211" s="155"/>
      <c r="E211" s="155"/>
      <c r="F211" s="158"/>
      <c r="G211" s="160"/>
      <c r="H211" s="160"/>
      <c r="I211" s="160"/>
      <c r="J211" s="160"/>
      <c r="K211" s="160"/>
      <c r="L211" s="160"/>
      <c r="M211" s="155"/>
      <c r="N211" s="155"/>
      <c r="O211" s="155"/>
      <c r="P211" s="155"/>
      <c r="Q211" s="155"/>
      <c r="R211" s="160"/>
      <c r="S211" s="160"/>
      <c r="T211" s="155"/>
      <c r="U211" s="155"/>
      <c r="V211" s="155"/>
      <c r="W211" s="161"/>
      <c r="X211" s="162"/>
      <c r="Y211" s="158"/>
      <c r="Z211" s="158"/>
      <c r="AA211" s="158"/>
      <c r="AB211" s="158"/>
      <c r="AC211" s="158"/>
      <c r="AD211" s="155"/>
      <c r="AE211" s="155"/>
      <c r="AF211" s="155"/>
      <c r="AG211" s="155"/>
      <c r="AH211" s="155"/>
      <c r="AI211" s="160"/>
      <c r="AJ211" s="160"/>
      <c r="AK211" s="160"/>
      <c r="AL211" s="160"/>
      <c r="AM211" s="160"/>
      <c r="AN211" s="158"/>
      <c r="AO211" s="160"/>
    </row>
    <row r="212" spans="1:41" ht="14.25" customHeight="1">
      <c r="A212" s="158"/>
      <c r="B212" s="158"/>
      <c r="C212" s="155"/>
      <c r="D212" s="155"/>
      <c r="E212" s="155"/>
      <c r="F212" s="158"/>
      <c r="G212" s="160"/>
      <c r="H212" s="160"/>
      <c r="I212" s="160"/>
      <c r="J212" s="160"/>
      <c r="K212" s="160"/>
      <c r="L212" s="160"/>
      <c r="M212" s="155"/>
      <c r="N212" s="155"/>
      <c r="O212" s="155"/>
      <c r="P212" s="155"/>
      <c r="Q212" s="155"/>
      <c r="R212" s="160"/>
      <c r="S212" s="160"/>
      <c r="T212" s="155"/>
      <c r="U212" s="155"/>
      <c r="V212" s="155"/>
      <c r="W212" s="161"/>
      <c r="X212" s="162"/>
      <c r="Y212" s="158"/>
      <c r="Z212" s="158"/>
      <c r="AA212" s="158"/>
      <c r="AB212" s="158"/>
      <c r="AC212" s="158"/>
      <c r="AD212" s="155"/>
      <c r="AE212" s="155"/>
      <c r="AF212" s="155"/>
      <c r="AG212" s="155"/>
      <c r="AH212" s="155"/>
      <c r="AI212" s="160"/>
      <c r="AJ212" s="160"/>
      <c r="AK212" s="160"/>
      <c r="AL212" s="160"/>
      <c r="AM212" s="160"/>
      <c r="AN212" s="158"/>
      <c r="AO212" s="160"/>
    </row>
    <row r="213" spans="1:41" ht="14.25" customHeight="1">
      <c r="A213" s="158"/>
      <c r="B213" s="158"/>
      <c r="C213" s="155"/>
      <c r="D213" s="155"/>
      <c r="E213" s="155"/>
      <c r="F213" s="158"/>
      <c r="G213" s="160"/>
      <c r="H213" s="160"/>
      <c r="I213" s="160"/>
      <c r="J213" s="160"/>
      <c r="K213" s="160"/>
      <c r="L213" s="160"/>
      <c r="M213" s="155"/>
      <c r="N213" s="155"/>
      <c r="O213" s="155"/>
      <c r="P213" s="155"/>
      <c r="Q213" s="155"/>
      <c r="R213" s="160"/>
      <c r="S213" s="160"/>
      <c r="T213" s="155"/>
      <c r="U213" s="155"/>
      <c r="V213" s="155"/>
      <c r="W213" s="161"/>
      <c r="X213" s="162"/>
      <c r="Y213" s="158"/>
      <c r="Z213" s="158"/>
      <c r="AA213" s="158"/>
      <c r="AB213" s="158"/>
      <c r="AC213" s="158"/>
      <c r="AD213" s="155"/>
      <c r="AE213" s="155"/>
      <c r="AF213" s="155"/>
      <c r="AG213" s="155"/>
      <c r="AH213" s="155"/>
      <c r="AI213" s="160"/>
      <c r="AJ213" s="160"/>
      <c r="AK213" s="160"/>
      <c r="AL213" s="160"/>
      <c r="AM213" s="160"/>
      <c r="AN213" s="158"/>
      <c r="AO213" s="160"/>
    </row>
    <row r="214" spans="1:41" ht="14.25" customHeight="1">
      <c r="A214" s="158"/>
      <c r="B214" s="158"/>
      <c r="C214" s="155"/>
      <c r="D214" s="155"/>
      <c r="E214" s="155"/>
      <c r="F214" s="158"/>
      <c r="G214" s="160"/>
      <c r="H214" s="160"/>
      <c r="I214" s="160"/>
      <c r="J214" s="160"/>
      <c r="K214" s="160"/>
      <c r="L214" s="160"/>
      <c r="M214" s="155"/>
      <c r="N214" s="155"/>
      <c r="O214" s="155"/>
      <c r="P214" s="155"/>
      <c r="Q214" s="155"/>
      <c r="R214" s="160"/>
      <c r="S214" s="160"/>
      <c r="T214" s="155"/>
      <c r="U214" s="155"/>
      <c r="V214" s="155"/>
      <c r="W214" s="161"/>
      <c r="X214" s="162"/>
      <c r="Y214" s="158"/>
      <c r="Z214" s="158"/>
      <c r="AA214" s="158"/>
      <c r="AB214" s="158"/>
      <c r="AC214" s="158"/>
      <c r="AD214" s="155"/>
      <c r="AE214" s="155"/>
      <c r="AF214" s="155"/>
      <c r="AG214" s="155"/>
      <c r="AH214" s="155"/>
      <c r="AI214" s="160"/>
      <c r="AJ214" s="160"/>
      <c r="AK214" s="160"/>
      <c r="AL214" s="160"/>
      <c r="AM214" s="160"/>
      <c r="AN214" s="158"/>
      <c r="AO214" s="160"/>
    </row>
    <row r="215" spans="1:41" ht="14.25" customHeight="1">
      <c r="A215" s="158"/>
      <c r="B215" s="158"/>
      <c r="C215" s="155"/>
      <c r="D215" s="155"/>
      <c r="E215" s="155"/>
      <c r="F215" s="158"/>
      <c r="G215" s="160"/>
      <c r="H215" s="160"/>
      <c r="I215" s="160"/>
      <c r="J215" s="160"/>
      <c r="K215" s="160"/>
      <c r="L215" s="160"/>
      <c r="M215" s="155"/>
      <c r="N215" s="155"/>
      <c r="O215" s="155"/>
      <c r="P215" s="155"/>
      <c r="Q215" s="155"/>
      <c r="R215" s="160"/>
      <c r="S215" s="160"/>
      <c r="T215" s="155"/>
      <c r="U215" s="155"/>
      <c r="V215" s="155"/>
      <c r="W215" s="161"/>
      <c r="X215" s="162"/>
      <c r="Y215" s="158"/>
      <c r="Z215" s="158"/>
      <c r="AA215" s="158"/>
      <c r="AB215" s="158"/>
      <c r="AC215" s="158"/>
      <c r="AD215" s="155"/>
      <c r="AE215" s="155"/>
      <c r="AF215" s="155"/>
      <c r="AG215" s="155"/>
      <c r="AH215" s="155"/>
      <c r="AI215" s="160"/>
      <c r="AJ215" s="160"/>
      <c r="AK215" s="160"/>
      <c r="AL215" s="160"/>
      <c r="AM215" s="160"/>
      <c r="AN215" s="158"/>
      <c r="AO215" s="160"/>
    </row>
    <row r="216" spans="1:41" ht="14.25" customHeight="1">
      <c r="A216" s="158"/>
      <c r="B216" s="158"/>
      <c r="C216" s="155"/>
      <c r="D216" s="155"/>
      <c r="E216" s="155"/>
      <c r="F216" s="158"/>
      <c r="G216" s="160"/>
      <c r="H216" s="160"/>
      <c r="I216" s="160"/>
      <c r="J216" s="160"/>
      <c r="K216" s="160"/>
      <c r="L216" s="160"/>
      <c r="M216" s="155"/>
      <c r="N216" s="155"/>
      <c r="O216" s="155"/>
      <c r="P216" s="155"/>
      <c r="Q216" s="155"/>
      <c r="R216" s="160"/>
      <c r="S216" s="160"/>
      <c r="T216" s="155"/>
      <c r="U216" s="155"/>
      <c r="V216" s="155"/>
      <c r="W216" s="161"/>
      <c r="X216" s="162"/>
      <c r="Y216" s="158"/>
      <c r="Z216" s="158"/>
      <c r="AA216" s="158"/>
      <c r="AB216" s="158"/>
      <c r="AC216" s="158"/>
      <c r="AD216" s="155"/>
      <c r="AE216" s="155"/>
      <c r="AF216" s="155"/>
      <c r="AG216" s="155"/>
      <c r="AH216" s="155"/>
      <c r="AI216" s="160"/>
      <c r="AJ216" s="160"/>
      <c r="AK216" s="160"/>
      <c r="AL216" s="160"/>
      <c r="AM216" s="160"/>
      <c r="AN216" s="158"/>
      <c r="AO216" s="160"/>
    </row>
    <row r="217" spans="1:41" ht="14.25" customHeight="1">
      <c r="A217" s="158"/>
      <c r="B217" s="158"/>
      <c r="C217" s="155"/>
      <c r="D217" s="155"/>
      <c r="E217" s="155"/>
      <c r="F217" s="158"/>
      <c r="G217" s="160"/>
      <c r="H217" s="160"/>
      <c r="I217" s="160"/>
      <c r="J217" s="160"/>
      <c r="K217" s="160"/>
      <c r="L217" s="160"/>
      <c r="M217" s="155"/>
      <c r="N217" s="155"/>
      <c r="O217" s="155"/>
      <c r="P217" s="155"/>
      <c r="Q217" s="155"/>
      <c r="R217" s="160"/>
      <c r="S217" s="160"/>
      <c r="T217" s="155"/>
      <c r="U217" s="155"/>
      <c r="V217" s="155"/>
      <c r="W217" s="161"/>
      <c r="X217" s="162"/>
      <c r="Y217" s="158"/>
      <c r="Z217" s="158"/>
      <c r="AA217" s="158"/>
      <c r="AB217" s="158"/>
      <c r="AC217" s="158"/>
      <c r="AD217" s="155"/>
      <c r="AE217" s="155"/>
      <c r="AF217" s="155"/>
      <c r="AG217" s="155"/>
      <c r="AH217" s="155"/>
      <c r="AI217" s="160"/>
      <c r="AJ217" s="160"/>
      <c r="AK217" s="160"/>
      <c r="AL217" s="160"/>
      <c r="AM217" s="160"/>
      <c r="AN217" s="158"/>
      <c r="AO217" s="160"/>
    </row>
    <row r="218" spans="1:41" ht="14.25" customHeight="1">
      <c r="A218" s="158"/>
      <c r="B218" s="158"/>
      <c r="C218" s="155"/>
      <c r="D218" s="155"/>
      <c r="E218" s="155"/>
      <c r="F218" s="158"/>
      <c r="G218" s="160"/>
      <c r="H218" s="160"/>
      <c r="I218" s="160"/>
      <c r="J218" s="160"/>
      <c r="K218" s="160"/>
      <c r="L218" s="160"/>
      <c r="M218" s="155"/>
      <c r="N218" s="155"/>
      <c r="O218" s="155"/>
      <c r="P218" s="155"/>
      <c r="Q218" s="155"/>
      <c r="R218" s="160"/>
      <c r="S218" s="160"/>
      <c r="T218" s="155"/>
      <c r="U218" s="155"/>
      <c r="V218" s="155"/>
      <c r="W218" s="161"/>
      <c r="X218" s="162"/>
      <c r="Y218" s="158"/>
      <c r="Z218" s="158"/>
      <c r="AA218" s="158"/>
      <c r="AB218" s="158"/>
      <c r="AC218" s="158"/>
      <c r="AD218" s="155"/>
      <c r="AE218" s="155"/>
      <c r="AF218" s="155"/>
      <c r="AG218" s="155"/>
      <c r="AH218" s="155"/>
      <c r="AI218" s="160"/>
      <c r="AJ218" s="160"/>
      <c r="AK218" s="160"/>
      <c r="AL218" s="160"/>
      <c r="AM218" s="160"/>
      <c r="AN218" s="158"/>
      <c r="AO218" s="160"/>
    </row>
    <row r="219" spans="1:41" ht="14.25" customHeight="1">
      <c r="A219" s="158"/>
      <c r="B219" s="158"/>
      <c r="C219" s="155"/>
      <c r="D219" s="155"/>
      <c r="E219" s="155"/>
      <c r="F219" s="158"/>
      <c r="G219" s="160"/>
      <c r="H219" s="160"/>
      <c r="I219" s="160"/>
      <c r="J219" s="160"/>
      <c r="K219" s="160"/>
      <c r="L219" s="160"/>
      <c r="M219" s="155"/>
      <c r="N219" s="155"/>
      <c r="O219" s="155"/>
      <c r="P219" s="155"/>
      <c r="Q219" s="155"/>
      <c r="R219" s="160"/>
      <c r="S219" s="160"/>
      <c r="T219" s="155"/>
      <c r="U219" s="155"/>
      <c r="V219" s="155"/>
      <c r="W219" s="161"/>
      <c r="X219" s="162"/>
      <c r="Y219" s="158"/>
      <c r="Z219" s="158"/>
      <c r="AA219" s="158"/>
      <c r="AB219" s="158"/>
      <c r="AC219" s="158"/>
      <c r="AD219" s="155"/>
      <c r="AE219" s="155"/>
      <c r="AF219" s="155"/>
      <c r="AG219" s="155"/>
      <c r="AH219" s="155"/>
      <c r="AI219" s="160"/>
      <c r="AJ219" s="160"/>
      <c r="AK219" s="160"/>
      <c r="AL219" s="160"/>
      <c r="AM219" s="160"/>
      <c r="AN219" s="158"/>
      <c r="AO219" s="160"/>
    </row>
    <row r="220" spans="1:41" ht="14.25" customHeight="1">
      <c r="A220" s="158"/>
      <c r="B220" s="158"/>
      <c r="C220" s="155"/>
      <c r="D220" s="155"/>
      <c r="E220" s="155"/>
      <c r="F220" s="158"/>
      <c r="G220" s="160"/>
      <c r="H220" s="160"/>
      <c r="I220" s="160"/>
      <c r="J220" s="160"/>
      <c r="K220" s="160"/>
      <c r="L220" s="160"/>
      <c r="M220" s="155"/>
      <c r="N220" s="155"/>
      <c r="O220" s="155"/>
      <c r="P220" s="155"/>
      <c r="Q220" s="155"/>
      <c r="R220" s="160"/>
      <c r="S220" s="160"/>
      <c r="T220" s="155"/>
      <c r="U220" s="155"/>
      <c r="V220" s="155"/>
      <c r="W220" s="161"/>
      <c r="X220" s="162"/>
      <c r="Y220" s="158"/>
      <c r="Z220" s="158"/>
      <c r="AA220" s="158"/>
      <c r="AB220" s="158"/>
      <c r="AC220" s="158"/>
      <c r="AD220" s="155"/>
      <c r="AE220" s="155"/>
      <c r="AF220" s="155"/>
      <c r="AG220" s="155"/>
      <c r="AH220" s="155"/>
      <c r="AI220" s="160"/>
      <c r="AJ220" s="160"/>
      <c r="AK220" s="160"/>
      <c r="AL220" s="160"/>
      <c r="AM220" s="160"/>
      <c r="AN220" s="158"/>
      <c r="AO220" s="160"/>
    </row>
    <row r="221" spans="1:41" ht="14.25" customHeight="1">
      <c r="A221" s="158"/>
      <c r="B221" s="158"/>
      <c r="C221" s="155"/>
      <c r="D221" s="155"/>
      <c r="E221" s="155"/>
      <c r="F221" s="158"/>
      <c r="G221" s="160"/>
      <c r="H221" s="160"/>
      <c r="I221" s="160"/>
      <c r="J221" s="160"/>
      <c r="K221" s="160"/>
      <c r="L221" s="160"/>
      <c r="M221" s="155"/>
      <c r="N221" s="155"/>
      <c r="O221" s="155"/>
      <c r="P221" s="155"/>
      <c r="Q221" s="155"/>
      <c r="R221" s="160"/>
      <c r="S221" s="160"/>
      <c r="T221" s="155"/>
      <c r="U221" s="155"/>
      <c r="V221" s="155"/>
      <c r="W221" s="161"/>
      <c r="X221" s="162"/>
      <c r="Y221" s="158"/>
      <c r="Z221" s="158"/>
      <c r="AA221" s="158"/>
      <c r="AB221" s="158"/>
      <c r="AC221" s="158"/>
      <c r="AD221" s="155"/>
      <c r="AE221" s="155"/>
      <c r="AF221" s="155"/>
      <c r="AG221" s="155"/>
      <c r="AH221" s="155"/>
      <c r="AI221" s="160"/>
      <c r="AJ221" s="160"/>
      <c r="AK221" s="160"/>
      <c r="AL221" s="160"/>
      <c r="AM221" s="160"/>
      <c r="AN221" s="158"/>
      <c r="AO221" s="160"/>
    </row>
    <row r="222" spans="1:41" ht="14.25" customHeight="1">
      <c r="A222" s="158"/>
      <c r="B222" s="158"/>
      <c r="C222" s="155"/>
      <c r="D222" s="155"/>
      <c r="E222" s="155"/>
      <c r="F222" s="158"/>
      <c r="G222" s="160"/>
      <c r="H222" s="160"/>
      <c r="I222" s="160"/>
      <c r="J222" s="160"/>
      <c r="K222" s="160"/>
      <c r="L222" s="160"/>
      <c r="M222" s="155"/>
      <c r="N222" s="155"/>
      <c r="O222" s="155"/>
      <c r="P222" s="155"/>
      <c r="Q222" s="155"/>
      <c r="R222" s="160"/>
      <c r="S222" s="160"/>
      <c r="T222" s="155"/>
      <c r="U222" s="155"/>
      <c r="V222" s="155"/>
      <c r="W222" s="161"/>
      <c r="X222" s="162"/>
      <c r="Y222" s="158"/>
      <c r="Z222" s="158"/>
      <c r="AA222" s="158"/>
      <c r="AB222" s="158"/>
      <c r="AC222" s="158"/>
      <c r="AD222" s="155"/>
      <c r="AE222" s="155"/>
      <c r="AF222" s="155"/>
      <c r="AG222" s="155"/>
      <c r="AH222" s="155"/>
      <c r="AI222" s="160"/>
      <c r="AJ222" s="160"/>
      <c r="AK222" s="160"/>
      <c r="AL222" s="160"/>
      <c r="AM222" s="160"/>
      <c r="AN222" s="158"/>
      <c r="AO222" s="160"/>
    </row>
    <row r="223" spans="1:41" ht="14.25" customHeight="1">
      <c r="A223" s="158"/>
      <c r="B223" s="158"/>
      <c r="C223" s="155"/>
      <c r="D223" s="155"/>
      <c r="E223" s="155"/>
      <c r="F223" s="158"/>
      <c r="G223" s="160"/>
      <c r="H223" s="160"/>
      <c r="I223" s="160"/>
      <c r="J223" s="160"/>
      <c r="K223" s="160"/>
      <c r="L223" s="160"/>
      <c r="M223" s="155"/>
      <c r="N223" s="155"/>
      <c r="O223" s="155"/>
      <c r="P223" s="155"/>
      <c r="Q223" s="155"/>
      <c r="R223" s="160"/>
      <c r="S223" s="160"/>
      <c r="T223" s="155"/>
      <c r="U223" s="155"/>
      <c r="V223" s="155"/>
      <c r="W223" s="161"/>
      <c r="X223" s="162"/>
      <c r="Y223" s="158"/>
      <c r="Z223" s="158"/>
      <c r="AA223" s="158"/>
      <c r="AB223" s="158"/>
      <c r="AC223" s="158"/>
      <c r="AD223" s="155"/>
      <c r="AE223" s="155"/>
      <c r="AF223" s="155"/>
      <c r="AG223" s="155"/>
      <c r="AH223" s="155"/>
      <c r="AI223" s="160"/>
      <c r="AJ223" s="160"/>
      <c r="AK223" s="160"/>
      <c r="AL223" s="160"/>
      <c r="AM223" s="160"/>
      <c r="AN223" s="158"/>
      <c r="AO223" s="160"/>
    </row>
    <row r="224" spans="1:41" ht="14.25" customHeight="1">
      <c r="A224" s="158"/>
      <c r="B224" s="158"/>
      <c r="C224" s="155"/>
      <c r="D224" s="155"/>
      <c r="E224" s="155"/>
      <c r="F224" s="158"/>
      <c r="G224" s="160"/>
      <c r="H224" s="160"/>
      <c r="I224" s="160"/>
      <c r="J224" s="160"/>
      <c r="K224" s="160"/>
      <c r="L224" s="160"/>
      <c r="M224" s="155"/>
      <c r="N224" s="155"/>
      <c r="O224" s="155"/>
      <c r="P224" s="155"/>
      <c r="Q224" s="155"/>
      <c r="R224" s="160"/>
      <c r="S224" s="160"/>
      <c r="T224" s="155"/>
      <c r="U224" s="155"/>
      <c r="V224" s="155"/>
      <c r="W224" s="161"/>
      <c r="X224" s="162"/>
      <c r="Y224" s="158"/>
      <c r="Z224" s="158"/>
      <c r="AA224" s="158"/>
      <c r="AB224" s="158"/>
      <c r="AC224" s="158"/>
      <c r="AD224" s="155"/>
      <c r="AE224" s="155"/>
      <c r="AF224" s="155"/>
      <c r="AG224" s="155"/>
      <c r="AH224" s="155"/>
      <c r="AI224" s="160"/>
      <c r="AJ224" s="160"/>
      <c r="AK224" s="160"/>
      <c r="AL224" s="160"/>
      <c r="AM224" s="160"/>
      <c r="AN224" s="158"/>
      <c r="AO224" s="160"/>
    </row>
    <row r="225" spans="1:41" ht="14.25" customHeight="1">
      <c r="A225" s="158"/>
      <c r="B225" s="158"/>
      <c r="C225" s="155"/>
      <c r="D225" s="155"/>
      <c r="E225" s="155"/>
      <c r="F225" s="158"/>
      <c r="G225" s="160"/>
      <c r="H225" s="160"/>
      <c r="I225" s="160"/>
      <c r="J225" s="160"/>
      <c r="K225" s="160"/>
      <c r="L225" s="160"/>
      <c r="M225" s="155"/>
      <c r="N225" s="155"/>
      <c r="O225" s="155"/>
      <c r="P225" s="155"/>
      <c r="Q225" s="155"/>
      <c r="R225" s="160"/>
      <c r="S225" s="160"/>
      <c r="T225" s="155"/>
      <c r="U225" s="155"/>
      <c r="V225" s="155"/>
      <c r="W225" s="161"/>
      <c r="X225" s="162"/>
      <c r="Y225" s="158"/>
      <c r="Z225" s="158"/>
      <c r="AA225" s="158"/>
      <c r="AB225" s="158"/>
      <c r="AC225" s="158"/>
      <c r="AD225" s="155"/>
      <c r="AE225" s="155"/>
      <c r="AF225" s="155"/>
      <c r="AG225" s="155"/>
      <c r="AH225" s="155"/>
      <c r="AI225" s="160"/>
      <c r="AJ225" s="160"/>
      <c r="AK225" s="160"/>
      <c r="AL225" s="160"/>
      <c r="AM225" s="160"/>
      <c r="AN225" s="158"/>
      <c r="AO225" s="160"/>
    </row>
    <row r="226" spans="1:41" ht="14.25" customHeight="1">
      <c r="A226" s="158"/>
      <c r="B226" s="158"/>
      <c r="C226" s="155"/>
      <c r="D226" s="155"/>
      <c r="E226" s="155"/>
      <c r="F226" s="158"/>
      <c r="G226" s="160"/>
      <c r="H226" s="160"/>
      <c r="I226" s="160"/>
      <c r="J226" s="160"/>
      <c r="K226" s="160"/>
      <c r="L226" s="160"/>
      <c r="M226" s="155"/>
      <c r="N226" s="155"/>
      <c r="O226" s="155"/>
      <c r="P226" s="155"/>
      <c r="Q226" s="155"/>
      <c r="R226" s="160"/>
      <c r="S226" s="160"/>
      <c r="T226" s="155"/>
      <c r="U226" s="155"/>
      <c r="V226" s="155"/>
      <c r="W226" s="161"/>
      <c r="X226" s="162"/>
      <c r="Y226" s="158"/>
      <c r="Z226" s="158"/>
      <c r="AA226" s="158"/>
      <c r="AB226" s="158"/>
      <c r="AC226" s="158"/>
      <c r="AD226" s="155"/>
      <c r="AE226" s="155"/>
      <c r="AF226" s="155"/>
      <c r="AG226" s="155"/>
      <c r="AH226" s="155"/>
      <c r="AI226" s="160"/>
      <c r="AJ226" s="160"/>
      <c r="AK226" s="160"/>
      <c r="AL226" s="160"/>
      <c r="AM226" s="160"/>
      <c r="AN226" s="158"/>
      <c r="AO226" s="160"/>
    </row>
    <row r="227" spans="1:41" ht="14.25" customHeight="1">
      <c r="A227" s="158"/>
      <c r="B227" s="158"/>
      <c r="C227" s="155"/>
      <c r="D227" s="155"/>
      <c r="E227" s="155"/>
      <c r="F227" s="158"/>
      <c r="G227" s="160"/>
      <c r="H227" s="160"/>
      <c r="I227" s="160"/>
      <c r="J227" s="160"/>
      <c r="K227" s="160"/>
      <c r="L227" s="160"/>
      <c r="M227" s="155"/>
      <c r="N227" s="155"/>
      <c r="O227" s="155"/>
      <c r="P227" s="155"/>
      <c r="Q227" s="155"/>
      <c r="R227" s="160"/>
      <c r="S227" s="160"/>
      <c r="T227" s="155"/>
      <c r="U227" s="155"/>
      <c r="V227" s="155"/>
      <c r="W227" s="161"/>
      <c r="X227" s="162"/>
      <c r="Y227" s="158"/>
      <c r="Z227" s="158"/>
      <c r="AA227" s="158"/>
      <c r="AB227" s="158"/>
      <c r="AC227" s="158"/>
      <c r="AD227" s="155"/>
      <c r="AE227" s="155"/>
      <c r="AF227" s="155"/>
      <c r="AG227" s="155"/>
      <c r="AH227" s="155"/>
      <c r="AI227" s="160"/>
      <c r="AJ227" s="160"/>
      <c r="AK227" s="160"/>
      <c r="AL227" s="160"/>
      <c r="AM227" s="160"/>
      <c r="AN227" s="158"/>
      <c r="AO227" s="160"/>
    </row>
    <row r="228" spans="1:41" ht="14.25" customHeight="1">
      <c r="A228" s="158"/>
      <c r="B228" s="158"/>
      <c r="C228" s="155"/>
      <c r="D228" s="155"/>
      <c r="E228" s="155"/>
      <c r="F228" s="158"/>
      <c r="G228" s="160"/>
      <c r="H228" s="160"/>
      <c r="I228" s="160"/>
      <c r="J228" s="160"/>
      <c r="K228" s="160"/>
      <c r="L228" s="160"/>
      <c r="M228" s="155"/>
      <c r="N228" s="155"/>
      <c r="O228" s="155"/>
      <c r="P228" s="155"/>
      <c r="Q228" s="155"/>
      <c r="R228" s="160"/>
      <c r="S228" s="160"/>
      <c r="T228" s="155"/>
      <c r="U228" s="155"/>
      <c r="V228" s="155"/>
      <c r="W228" s="161"/>
      <c r="X228" s="162"/>
      <c r="Y228" s="158"/>
      <c r="Z228" s="158"/>
      <c r="AA228" s="158"/>
      <c r="AB228" s="158"/>
      <c r="AC228" s="158"/>
      <c r="AD228" s="155"/>
      <c r="AE228" s="155"/>
      <c r="AF228" s="155"/>
      <c r="AG228" s="155"/>
      <c r="AH228" s="155"/>
      <c r="AI228" s="160"/>
      <c r="AJ228" s="160"/>
      <c r="AK228" s="160"/>
      <c r="AL228" s="160"/>
      <c r="AM228" s="160"/>
      <c r="AN228" s="158"/>
      <c r="AO228" s="160"/>
    </row>
    <row r="229" spans="1:41" ht="14.25" customHeight="1">
      <c r="A229" s="158"/>
      <c r="B229" s="158"/>
      <c r="C229" s="155"/>
      <c r="D229" s="155"/>
      <c r="E229" s="155"/>
      <c r="F229" s="158"/>
      <c r="G229" s="160"/>
      <c r="H229" s="160"/>
      <c r="I229" s="160"/>
      <c r="J229" s="160"/>
      <c r="K229" s="160"/>
      <c r="L229" s="160"/>
      <c r="M229" s="155"/>
      <c r="N229" s="155"/>
      <c r="O229" s="155"/>
      <c r="P229" s="155"/>
      <c r="Q229" s="155"/>
      <c r="R229" s="160"/>
      <c r="S229" s="160"/>
      <c r="T229" s="155"/>
      <c r="U229" s="155"/>
      <c r="V229" s="155"/>
      <c r="W229" s="161"/>
      <c r="X229" s="162"/>
      <c r="Y229" s="158"/>
      <c r="Z229" s="158"/>
      <c r="AA229" s="158"/>
      <c r="AB229" s="158"/>
      <c r="AC229" s="158"/>
      <c r="AD229" s="155"/>
      <c r="AE229" s="155"/>
      <c r="AF229" s="155"/>
      <c r="AG229" s="155"/>
      <c r="AH229" s="155"/>
      <c r="AI229" s="160"/>
      <c r="AJ229" s="160"/>
      <c r="AK229" s="160"/>
      <c r="AL229" s="160"/>
      <c r="AM229" s="160"/>
      <c r="AN229" s="158"/>
      <c r="AO229" s="160"/>
    </row>
    <row r="230" spans="1:41" ht="14.25" customHeight="1">
      <c r="A230" s="158"/>
      <c r="B230" s="158"/>
      <c r="C230" s="155"/>
      <c r="D230" s="155"/>
      <c r="E230" s="155"/>
      <c r="F230" s="158"/>
      <c r="G230" s="160"/>
      <c r="H230" s="160"/>
      <c r="I230" s="160"/>
      <c r="J230" s="160"/>
      <c r="K230" s="160"/>
      <c r="L230" s="160"/>
      <c r="M230" s="155"/>
      <c r="N230" s="155"/>
      <c r="O230" s="155"/>
      <c r="P230" s="155"/>
      <c r="Q230" s="155"/>
      <c r="R230" s="160"/>
      <c r="S230" s="160"/>
      <c r="T230" s="155"/>
      <c r="U230" s="155"/>
      <c r="V230" s="155"/>
      <c r="W230" s="161"/>
      <c r="X230" s="162"/>
      <c r="Y230" s="158"/>
      <c r="Z230" s="158"/>
      <c r="AA230" s="158"/>
      <c r="AB230" s="158"/>
      <c r="AC230" s="158"/>
      <c r="AD230" s="155"/>
      <c r="AE230" s="155"/>
      <c r="AF230" s="155"/>
      <c r="AG230" s="155"/>
      <c r="AH230" s="155"/>
      <c r="AI230" s="160"/>
      <c r="AJ230" s="160"/>
      <c r="AK230" s="160"/>
      <c r="AL230" s="160"/>
      <c r="AM230" s="160"/>
      <c r="AN230" s="158"/>
      <c r="AO230" s="160"/>
    </row>
    <row r="231" spans="1:41" ht="14.25" customHeight="1">
      <c r="A231" s="158"/>
      <c r="B231" s="158"/>
      <c r="C231" s="155"/>
      <c r="D231" s="155"/>
      <c r="E231" s="155"/>
      <c r="F231" s="158"/>
      <c r="G231" s="160"/>
      <c r="H231" s="160"/>
      <c r="I231" s="160"/>
      <c r="J231" s="160"/>
      <c r="K231" s="160"/>
      <c r="L231" s="160"/>
      <c r="M231" s="155"/>
      <c r="N231" s="155"/>
      <c r="O231" s="155"/>
      <c r="P231" s="155"/>
      <c r="Q231" s="155"/>
      <c r="R231" s="160"/>
      <c r="S231" s="160"/>
      <c r="T231" s="155"/>
      <c r="U231" s="155"/>
      <c r="V231" s="155"/>
      <c r="W231" s="161"/>
      <c r="X231" s="162"/>
      <c r="Y231" s="158"/>
      <c r="Z231" s="158"/>
      <c r="AA231" s="158"/>
      <c r="AB231" s="158"/>
      <c r="AC231" s="158"/>
      <c r="AD231" s="155"/>
      <c r="AE231" s="155"/>
      <c r="AF231" s="155"/>
      <c r="AG231" s="155"/>
      <c r="AH231" s="155"/>
      <c r="AI231" s="160"/>
      <c r="AJ231" s="160"/>
      <c r="AK231" s="160"/>
      <c r="AL231" s="160"/>
      <c r="AM231" s="160"/>
      <c r="AN231" s="158"/>
      <c r="AO231" s="160"/>
    </row>
    <row r="232" spans="1:41" ht="14.25" customHeight="1">
      <c r="A232" s="158"/>
      <c r="B232" s="158"/>
      <c r="C232" s="155"/>
      <c r="D232" s="155"/>
      <c r="E232" s="155"/>
      <c r="F232" s="158"/>
      <c r="G232" s="160"/>
      <c r="H232" s="160"/>
      <c r="I232" s="160"/>
      <c r="J232" s="160"/>
      <c r="K232" s="160"/>
      <c r="L232" s="160"/>
      <c r="M232" s="155"/>
      <c r="N232" s="155"/>
      <c r="O232" s="155"/>
      <c r="P232" s="155"/>
      <c r="Q232" s="155"/>
      <c r="R232" s="160"/>
      <c r="S232" s="160"/>
      <c r="T232" s="155"/>
      <c r="U232" s="155"/>
      <c r="V232" s="155"/>
      <c r="W232" s="161"/>
      <c r="X232" s="162"/>
      <c r="Y232" s="158"/>
      <c r="Z232" s="158"/>
      <c r="AA232" s="158"/>
      <c r="AB232" s="158"/>
      <c r="AC232" s="158"/>
      <c r="AD232" s="155"/>
      <c r="AE232" s="155"/>
      <c r="AF232" s="155"/>
      <c r="AG232" s="155"/>
      <c r="AH232" s="155"/>
      <c r="AI232" s="160"/>
      <c r="AJ232" s="160"/>
      <c r="AK232" s="160"/>
      <c r="AL232" s="160"/>
      <c r="AM232" s="160"/>
      <c r="AN232" s="158"/>
      <c r="AO232" s="160"/>
    </row>
    <row r="233" spans="1:41" ht="14.25" customHeight="1">
      <c r="A233" s="158"/>
      <c r="B233" s="158"/>
      <c r="C233" s="155"/>
      <c r="D233" s="155"/>
      <c r="E233" s="155"/>
      <c r="F233" s="158"/>
      <c r="G233" s="160"/>
      <c r="H233" s="160"/>
      <c r="I233" s="160"/>
      <c r="J233" s="160"/>
      <c r="K233" s="160"/>
      <c r="L233" s="160"/>
      <c r="M233" s="155"/>
      <c r="N233" s="155"/>
      <c r="O233" s="155"/>
      <c r="P233" s="155"/>
      <c r="Q233" s="155"/>
      <c r="R233" s="160"/>
      <c r="S233" s="160"/>
      <c r="T233" s="155"/>
      <c r="U233" s="155"/>
      <c r="V233" s="155"/>
      <c r="W233" s="161"/>
      <c r="X233" s="162"/>
      <c r="Y233" s="158"/>
      <c r="Z233" s="158"/>
      <c r="AA233" s="158"/>
      <c r="AB233" s="158"/>
      <c r="AC233" s="158"/>
      <c r="AD233" s="155"/>
      <c r="AE233" s="155"/>
      <c r="AF233" s="155"/>
      <c r="AG233" s="155"/>
      <c r="AH233" s="155"/>
      <c r="AI233" s="160"/>
      <c r="AJ233" s="160"/>
      <c r="AK233" s="160"/>
      <c r="AL233" s="160"/>
      <c r="AM233" s="160"/>
      <c r="AN233" s="158"/>
      <c r="AO233" s="160"/>
    </row>
    <row r="234" spans="1:41" ht="14.25" customHeight="1">
      <c r="A234" s="158"/>
      <c r="B234" s="158"/>
      <c r="C234" s="155"/>
      <c r="D234" s="155"/>
      <c r="E234" s="155"/>
      <c r="F234" s="158"/>
      <c r="G234" s="160"/>
      <c r="H234" s="160"/>
      <c r="I234" s="160"/>
      <c r="J234" s="160"/>
      <c r="K234" s="160"/>
      <c r="L234" s="160"/>
      <c r="M234" s="155"/>
      <c r="N234" s="155"/>
      <c r="O234" s="155"/>
      <c r="P234" s="155"/>
      <c r="Q234" s="155"/>
      <c r="R234" s="160"/>
      <c r="S234" s="160"/>
      <c r="T234" s="155"/>
      <c r="U234" s="155"/>
      <c r="V234" s="155"/>
      <c r="W234" s="161"/>
      <c r="X234" s="162"/>
      <c r="Y234" s="158"/>
      <c r="Z234" s="158"/>
      <c r="AA234" s="158"/>
      <c r="AB234" s="158"/>
      <c r="AC234" s="158"/>
      <c r="AD234" s="155"/>
      <c r="AE234" s="155"/>
      <c r="AF234" s="155"/>
      <c r="AG234" s="155"/>
      <c r="AH234" s="155"/>
      <c r="AI234" s="160"/>
      <c r="AJ234" s="160"/>
      <c r="AK234" s="160"/>
      <c r="AL234" s="160"/>
      <c r="AM234" s="160"/>
      <c r="AN234" s="158"/>
      <c r="AO234" s="160"/>
    </row>
    <row r="235" spans="1:41" ht="14.25" customHeight="1">
      <c r="A235" s="158"/>
      <c r="B235" s="158"/>
      <c r="C235" s="155"/>
      <c r="D235" s="155"/>
      <c r="E235" s="155"/>
      <c r="F235" s="158"/>
      <c r="G235" s="160"/>
      <c r="H235" s="160"/>
      <c r="I235" s="160"/>
      <c r="J235" s="160"/>
      <c r="K235" s="160"/>
      <c r="L235" s="160"/>
      <c r="M235" s="155"/>
      <c r="N235" s="155"/>
      <c r="O235" s="155"/>
      <c r="P235" s="155"/>
      <c r="Q235" s="155"/>
      <c r="R235" s="160"/>
      <c r="S235" s="160"/>
      <c r="T235" s="155"/>
      <c r="U235" s="155"/>
      <c r="V235" s="155"/>
      <c r="W235" s="161"/>
      <c r="X235" s="162"/>
      <c r="Y235" s="158"/>
      <c r="Z235" s="158"/>
      <c r="AA235" s="158"/>
      <c r="AB235" s="158"/>
      <c r="AC235" s="158"/>
      <c r="AD235" s="155"/>
      <c r="AE235" s="155"/>
      <c r="AF235" s="155"/>
      <c r="AG235" s="155"/>
      <c r="AH235" s="155"/>
      <c r="AI235" s="160"/>
      <c r="AJ235" s="160"/>
      <c r="AK235" s="160"/>
      <c r="AL235" s="160"/>
      <c r="AM235" s="160"/>
      <c r="AN235" s="158"/>
      <c r="AO235" s="160"/>
    </row>
    <row r="236" spans="1:41" ht="14.25" customHeight="1">
      <c r="A236" s="158"/>
      <c r="B236" s="158"/>
      <c r="C236" s="155"/>
      <c r="D236" s="155"/>
      <c r="E236" s="155"/>
      <c r="F236" s="158"/>
      <c r="G236" s="160"/>
      <c r="H236" s="160"/>
      <c r="I236" s="160"/>
      <c r="J236" s="160"/>
      <c r="K236" s="160"/>
      <c r="L236" s="160"/>
      <c r="M236" s="155"/>
      <c r="N236" s="155"/>
      <c r="O236" s="155"/>
      <c r="P236" s="155"/>
      <c r="Q236" s="155"/>
      <c r="R236" s="160"/>
      <c r="S236" s="160"/>
      <c r="T236" s="155"/>
      <c r="U236" s="155"/>
      <c r="V236" s="155"/>
      <c r="W236" s="161"/>
      <c r="X236" s="162"/>
      <c r="Y236" s="158"/>
      <c r="Z236" s="158"/>
      <c r="AA236" s="158"/>
      <c r="AB236" s="158"/>
      <c r="AC236" s="158"/>
      <c r="AD236" s="155"/>
      <c r="AE236" s="155"/>
      <c r="AF236" s="155"/>
      <c r="AG236" s="155"/>
      <c r="AH236" s="155"/>
      <c r="AI236" s="160"/>
      <c r="AJ236" s="160"/>
      <c r="AK236" s="160"/>
      <c r="AL236" s="160"/>
      <c r="AM236" s="160"/>
      <c r="AN236" s="158"/>
      <c r="AO236" s="160"/>
    </row>
    <row r="237" spans="1:41" ht="14.25" customHeight="1">
      <c r="A237" s="158"/>
      <c r="B237" s="158"/>
      <c r="C237" s="155"/>
      <c r="D237" s="155"/>
      <c r="E237" s="155"/>
      <c r="F237" s="158"/>
      <c r="G237" s="160"/>
      <c r="H237" s="160"/>
      <c r="I237" s="160"/>
      <c r="J237" s="160"/>
      <c r="K237" s="160"/>
      <c r="L237" s="160"/>
      <c r="M237" s="155"/>
      <c r="N237" s="155"/>
      <c r="O237" s="155"/>
      <c r="P237" s="155"/>
      <c r="Q237" s="155"/>
      <c r="R237" s="160"/>
      <c r="S237" s="160"/>
      <c r="T237" s="155"/>
      <c r="U237" s="155"/>
      <c r="V237" s="155"/>
      <c r="W237" s="161"/>
      <c r="X237" s="162"/>
      <c r="Y237" s="158"/>
      <c r="Z237" s="158"/>
      <c r="AA237" s="158"/>
      <c r="AB237" s="158"/>
      <c r="AC237" s="158"/>
      <c r="AD237" s="155"/>
      <c r="AE237" s="155"/>
      <c r="AF237" s="155"/>
      <c r="AG237" s="155"/>
      <c r="AH237" s="155"/>
      <c r="AI237" s="160"/>
      <c r="AJ237" s="160"/>
      <c r="AK237" s="160"/>
      <c r="AL237" s="160"/>
      <c r="AM237" s="160"/>
      <c r="AN237" s="158"/>
      <c r="AO237" s="160"/>
    </row>
    <row r="238" spans="1:41" ht="14.25" customHeight="1">
      <c r="A238" s="158"/>
      <c r="B238" s="158"/>
      <c r="C238" s="155"/>
      <c r="D238" s="155"/>
      <c r="E238" s="155"/>
      <c r="F238" s="158"/>
      <c r="G238" s="160"/>
      <c r="H238" s="160"/>
      <c r="I238" s="160"/>
      <c r="J238" s="160"/>
      <c r="K238" s="160"/>
      <c r="L238" s="160"/>
      <c r="M238" s="155"/>
      <c r="N238" s="155"/>
      <c r="O238" s="155"/>
      <c r="P238" s="155"/>
      <c r="Q238" s="155"/>
      <c r="R238" s="160"/>
      <c r="S238" s="160"/>
      <c r="T238" s="155"/>
      <c r="U238" s="155"/>
      <c r="V238" s="155"/>
      <c r="W238" s="161"/>
      <c r="X238" s="162"/>
      <c r="Y238" s="158"/>
      <c r="Z238" s="158"/>
      <c r="AA238" s="158"/>
      <c r="AB238" s="158"/>
      <c r="AC238" s="158"/>
      <c r="AD238" s="155"/>
      <c r="AE238" s="155"/>
      <c r="AF238" s="155"/>
      <c r="AG238" s="155"/>
      <c r="AH238" s="155"/>
      <c r="AI238" s="160"/>
      <c r="AJ238" s="160"/>
      <c r="AK238" s="160"/>
      <c r="AL238" s="160"/>
      <c r="AM238" s="160"/>
      <c r="AN238" s="158"/>
      <c r="AO238" s="160"/>
    </row>
    <row r="239" spans="1:41" ht="14.25" customHeight="1">
      <c r="A239" s="158"/>
      <c r="B239" s="158"/>
      <c r="C239" s="155"/>
      <c r="D239" s="155"/>
      <c r="E239" s="155"/>
      <c r="F239" s="158"/>
      <c r="G239" s="160"/>
      <c r="H239" s="160"/>
      <c r="I239" s="160"/>
      <c r="J239" s="160"/>
      <c r="K239" s="160"/>
      <c r="L239" s="160"/>
      <c r="M239" s="155"/>
      <c r="N239" s="155"/>
      <c r="O239" s="155"/>
      <c r="P239" s="155"/>
      <c r="Q239" s="155"/>
      <c r="R239" s="160"/>
      <c r="S239" s="160"/>
      <c r="T239" s="155"/>
      <c r="U239" s="155"/>
      <c r="V239" s="155"/>
      <c r="W239" s="161"/>
      <c r="X239" s="162"/>
      <c r="Y239" s="158"/>
      <c r="Z239" s="158"/>
      <c r="AA239" s="158"/>
      <c r="AB239" s="158"/>
      <c r="AC239" s="158"/>
      <c r="AD239" s="155"/>
      <c r="AE239" s="155"/>
      <c r="AF239" s="155"/>
      <c r="AG239" s="155"/>
      <c r="AH239" s="155"/>
      <c r="AI239" s="160"/>
      <c r="AJ239" s="160"/>
      <c r="AK239" s="160"/>
      <c r="AL239" s="160"/>
      <c r="AM239" s="160"/>
      <c r="AN239" s="158"/>
      <c r="AO239" s="160"/>
    </row>
    <row r="240" spans="1:41" ht="14.25" customHeight="1">
      <c r="A240" s="158"/>
      <c r="B240" s="158"/>
      <c r="C240" s="155"/>
      <c r="D240" s="155"/>
      <c r="E240" s="155"/>
      <c r="F240" s="158"/>
      <c r="G240" s="160"/>
      <c r="H240" s="160"/>
      <c r="I240" s="160"/>
      <c r="J240" s="160"/>
      <c r="K240" s="160"/>
      <c r="L240" s="160"/>
      <c r="M240" s="155"/>
      <c r="N240" s="155"/>
      <c r="O240" s="155"/>
      <c r="P240" s="155"/>
      <c r="Q240" s="155"/>
      <c r="R240" s="160"/>
      <c r="S240" s="160"/>
      <c r="T240" s="155"/>
      <c r="U240" s="155"/>
      <c r="V240" s="155"/>
      <c r="W240" s="161"/>
      <c r="X240" s="162"/>
      <c r="Y240" s="158"/>
      <c r="Z240" s="158"/>
      <c r="AA240" s="158"/>
      <c r="AB240" s="158"/>
      <c r="AC240" s="158"/>
      <c r="AD240" s="155"/>
      <c r="AE240" s="155"/>
      <c r="AF240" s="155"/>
      <c r="AG240" s="155"/>
      <c r="AH240" s="155"/>
      <c r="AI240" s="160"/>
      <c r="AJ240" s="160"/>
      <c r="AK240" s="160"/>
      <c r="AL240" s="160"/>
      <c r="AM240" s="160"/>
      <c r="AN240" s="158"/>
      <c r="AO240" s="160"/>
    </row>
    <row r="241" spans="1:41" ht="14.25" customHeight="1">
      <c r="A241" s="158"/>
      <c r="B241" s="158"/>
      <c r="C241" s="155"/>
      <c r="D241" s="155"/>
      <c r="E241" s="155"/>
      <c r="F241" s="158"/>
      <c r="G241" s="160"/>
      <c r="H241" s="160"/>
      <c r="I241" s="160"/>
      <c r="J241" s="160"/>
      <c r="K241" s="160"/>
      <c r="L241" s="160"/>
      <c r="M241" s="155"/>
      <c r="N241" s="155"/>
      <c r="O241" s="155"/>
      <c r="P241" s="155"/>
      <c r="Q241" s="155"/>
      <c r="R241" s="160"/>
      <c r="S241" s="160"/>
      <c r="T241" s="155"/>
      <c r="U241" s="155"/>
      <c r="V241" s="155"/>
      <c r="W241" s="161"/>
      <c r="X241" s="162"/>
      <c r="Y241" s="158"/>
      <c r="Z241" s="158"/>
      <c r="AA241" s="158"/>
      <c r="AB241" s="158"/>
      <c r="AC241" s="158"/>
      <c r="AD241" s="155"/>
      <c r="AE241" s="155"/>
      <c r="AF241" s="155"/>
      <c r="AG241" s="155"/>
      <c r="AH241" s="155"/>
      <c r="AI241" s="160"/>
      <c r="AJ241" s="160"/>
      <c r="AK241" s="160"/>
      <c r="AL241" s="160"/>
      <c r="AM241" s="160"/>
      <c r="AN241" s="158"/>
      <c r="AO241" s="160"/>
    </row>
    <row r="242" spans="1:41" ht="14.25" customHeight="1">
      <c r="A242" s="158"/>
      <c r="B242" s="158"/>
      <c r="C242" s="155"/>
      <c r="D242" s="155"/>
      <c r="E242" s="155"/>
      <c r="F242" s="158"/>
      <c r="G242" s="160"/>
      <c r="H242" s="160"/>
      <c r="I242" s="160"/>
      <c r="J242" s="160"/>
      <c r="K242" s="160"/>
      <c r="L242" s="160"/>
      <c r="M242" s="155"/>
      <c r="N242" s="155"/>
      <c r="O242" s="155"/>
      <c r="P242" s="155"/>
      <c r="Q242" s="155"/>
      <c r="R242" s="160"/>
      <c r="S242" s="160"/>
      <c r="T242" s="155"/>
      <c r="U242" s="155"/>
      <c r="V242" s="155"/>
      <c r="W242" s="161"/>
      <c r="X242" s="162"/>
      <c r="Y242" s="158"/>
      <c r="Z242" s="158"/>
      <c r="AA242" s="158"/>
      <c r="AB242" s="158"/>
      <c r="AC242" s="158"/>
      <c r="AD242" s="155"/>
      <c r="AE242" s="155"/>
      <c r="AF242" s="155"/>
      <c r="AG242" s="155"/>
      <c r="AH242" s="155"/>
      <c r="AI242" s="160"/>
      <c r="AJ242" s="160"/>
      <c r="AK242" s="160"/>
      <c r="AL242" s="160"/>
      <c r="AM242" s="160"/>
      <c r="AN242" s="158"/>
      <c r="AO242" s="160"/>
    </row>
    <row r="243" spans="1:41" ht="14.25" customHeight="1">
      <c r="A243" s="158"/>
      <c r="B243" s="158"/>
      <c r="C243" s="155"/>
      <c r="D243" s="155"/>
      <c r="E243" s="155"/>
      <c r="F243" s="158"/>
      <c r="G243" s="160"/>
      <c r="H243" s="160"/>
      <c r="I243" s="160"/>
      <c r="J243" s="160"/>
      <c r="K243" s="160"/>
      <c r="L243" s="160"/>
      <c r="M243" s="155"/>
      <c r="N243" s="155"/>
      <c r="O243" s="155"/>
      <c r="P243" s="155"/>
      <c r="Q243" s="155"/>
      <c r="R243" s="160"/>
      <c r="S243" s="160"/>
      <c r="T243" s="155"/>
      <c r="U243" s="155"/>
      <c r="V243" s="155"/>
      <c r="W243" s="161"/>
      <c r="X243" s="162"/>
      <c r="Y243" s="158"/>
      <c r="Z243" s="158"/>
      <c r="AA243" s="158"/>
      <c r="AB243" s="158"/>
      <c r="AC243" s="158"/>
      <c r="AD243" s="155"/>
      <c r="AE243" s="155"/>
      <c r="AF243" s="155"/>
      <c r="AG243" s="155"/>
      <c r="AH243" s="155"/>
      <c r="AI243" s="160"/>
      <c r="AJ243" s="160"/>
      <c r="AK243" s="160"/>
      <c r="AL243" s="160"/>
      <c r="AM243" s="160"/>
      <c r="AN243" s="158"/>
      <c r="AO243" s="160"/>
    </row>
    <row r="244" spans="1:41" ht="14.25" customHeight="1">
      <c r="A244" s="158"/>
      <c r="B244" s="158"/>
      <c r="C244" s="155"/>
      <c r="D244" s="155"/>
      <c r="E244" s="155"/>
      <c r="F244" s="158"/>
      <c r="G244" s="160"/>
      <c r="H244" s="160"/>
      <c r="I244" s="160"/>
      <c r="J244" s="160"/>
      <c r="K244" s="160"/>
      <c r="L244" s="160"/>
      <c r="M244" s="155"/>
      <c r="N244" s="155"/>
      <c r="O244" s="155"/>
      <c r="P244" s="155"/>
      <c r="Q244" s="155"/>
      <c r="R244" s="160"/>
      <c r="S244" s="160"/>
      <c r="T244" s="155"/>
      <c r="U244" s="155"/>
      <c r="V244" s="155"/>
      <c r="W244" s="161"/>
      <c r="X244" s="162"/>
      <c r="Y244" s="158"/>
      <c r="Z244" s="158"/>
      <c r="AA244" s="158"/>
      <c r="AB244" s="158"/>
      <c r="AC244" s="158"/>
      <c r="AD244" s="155"/>
      <c r="AE244" s="155"/>
      <c r="AF244" s="155"/>
      <c r="AG244" s="155"/>
      <c r="AH244" s="155"/>
      <c r="AI244" s="160"/>
      <c r="AJ244" s="160"/>
      <c r="AK244" s="160"/>
      <c r="AL244" s="160"/>
      <c r="AM244" s="160"/>
      <c r="AN244" s="158"/>
      <c r="AO244" s="160"/>
    </row>
    <row r="245" spans="1:41" ht="14.25" customHeight="1">
      <c r="A245" s="158"/>
      <c r="B245" s="158"/>
      <c r="C245" s="155"/>
      <c r="D245" s="155"/>
      <c r="E245" s="155"/>
      <c r="F245" s="158"/>
      <c r="G245" s="160"/>
      <c r="H245" s="160"/>
      <c r="I245" s="160"/>
      <c r="J245" s="160"/>
      <c r="K245" s="160"/>
      <c r="L245" s="160"/>
      <c r="M245" s="155"/>
      <c r="N245" s="155"/>
      <c r="O245" s="155"/>
      <c r="P245" s="155"/>
      <c r="Q245" s="155"/>
      <c r="R245" s="160"/>
      <c r="S245" s="160"/>
      <c r="T245" s="155"/>
      <c r="U245" s="155"/>
      <c r="V245" s="155"/>
      <c r="W245" s="161"/>
      <c r="X245" s="162"/>
      <c r="Y245" s="158"/>
      <c r="Z245" s="158"/>
      <c r="AA245" s="158"/>
      <c r="AB245" s="158"/>
      <c r="AC245" s="158"/>
      <c r="AD245" s="155"/>
      <c r="AE245" s="155"/>
      <c r="AF245" s="155"/>
      <c r="AG245" s="155"/>
      <c r="AH245" s="155"/>
      <c r="AI245" s="160"/>
      <c r="AJ245" s="160"/>
      <c r="AK245" s="160"/>
      <c r="AL245" s="160"/>
      <c r="AM245" s="160"/>
      <c r="AN245" s="158"/>
      <c r="AO245" s="160"/>
    </row>
    <row r="246" spans="1:41" ht="14.25" customHeight="1">
      <c r="A246" s="158"/>
      <c r="B246" s="158"/>
      <c r="C246" s="155"/>
      <c r="D246" s="155"/>
      <c r="E246" s="155"/>
      <c r="F246" s="158"/>
      <c r="G246" s="160"/>
      <c r="H246" s="160"/>
      <c r="I246" s="160"/>
      <c r="J246" s="160"/>
      <c r="K246" s="160"/>
      <c r="L246" s="160"/>
      <c r="M246" s="155"/>
      <c r="N246" s="155"/>
      <c r="O246" s="155"/>
      <c r="P246" s="155"/>
      <c r="Q246" s="155"/>
      <c r="R246" s="160"/>
      <c r="S246" s="160"/>
      <c r="T246" s="155"/>
      <c r="U246" s="155"/>
      <c r="V246" s="155"/>
      <c r="W246" s="161"/>
      <c r="X246" s="162"/>
      <c r="Y246" s="158"/>
      <c r="Z246" s="158"/>
      <c r="AA246" s="158"/>
      <c r="AB246" s="158"/>
      <c r="AC246" s="158"/>
      <c r="AD246" s="155"/>
      <c r="AE246" s="155"/>
      <c r="AF246" s="155"/>
      <c r="AG246" s="155"/>
      <c r="AH246" s="155"/>
      <c r="AI246" s="160"/>
      <c r="AJ246" s="160"/>
      <c r="AK246" s="160"/>
      <c r="AL246" s="160"/>
      <c r="AM246" s="160"/>
      <c r="AN246" s="158"/>
      <c r="AO246" s="160"/>
    </row>
    <row r="247" spans="1:41" ht="14.25" customHeight="1">
      <c r="A247" s="158"/>
      <c r="B247" s="158"/>
      <c r="C247" s="155"/>
      <c r="D247" s="155"/>
      <c r="E247" s="155"/>
      <c r="F247" s="158"/>
      <c r="G247" s="160"/>
      <c r="H247" s="160"/>
      <c r="I247" s="160"/>
      <c r="J247" s="160"/>
      <c r="K247" s="160"/>
      <c r="L247" s="160"/>
      <c r="M247" s="155"/>
      <c r="N247" s="155"/>
      <c r="O247" s="155"/>
      <c r="P247" s="155"/>
      <c r="Q247" s="155"/>
      <c r="R247" s="160"/>
      <c r="S247" s="160"/>
      <c r="T247" s="155"/>
      <c r="U247" s="155"/>
      <c r="V247" s="155"/>
      <c r="W247" s="161"/>
      <c r="X247" s="162"/>
      <c r="Y247" s="158"/>
      <c r="Z247" s="158"/>
      <c r="AA247" s="158"/>
      <c r="AB247" s="158"/>
      <c r="AC247" s="158"/>
      <c r="AD247" s="155"/>
      <c r="AE247" s="155"/>
      <c r="AF247" s="155"/>
      <c r="AG247" s="155"/>
      <c r="AH247" s="155"/>
      <c r="AI247" s="160"/>
      <c r="AJ247" s="160"/>
      <c r="AK247" s="160"/>
      <c r="AL247" s="160"/>
      <c r="AM247" s="160"/>
      <c r="AN247" s="158"/>
      <c r="AO247" s="160"/>
    </row>
    <row r="248" spans="1:41" ht="14.25" customHeight="1">
      <c r="A248" s="158"/>
      <c r="B248" s="158"/>
      <c r="C248" s="155"/>
      <c r="D248" s="155"/>
      <c r="E248" s="155"/>
      <c r="F248" s="158"/>
      <c r="G248" s="160"/>
      <c r="H248" s="160"/>
      <c r="I248" s="160"/>
      <c r="J248" s="160"/>
      <c r="K248" s="160"/>
      <c r="L248" s="160"/>
      <c r="M248" s="155"/>
      <c r="N248" s="155"/>
      <c r="O248" s="155"/>
      <c r="P248" s="155"/>
      <c r="Q248" s="155"/>
      <c r="R248" s="160"/>
      <c r="S248" s="160"/>
      <c r="T248" s="155"/>
      <c r="U248" s="155"/>
      <c r="V248" s="155"/>
      <c r="W248" s="161"/>
      <c r="X248" s="162"/>
      <c r="Y248" s="158"/>
      <c r="Z248" s="158"/>
      <c r="AA248" s="158"/>
      <c r="AB248" s="158"/>
      <c r="AC248" s="158"/>
      <c r="AD248" s="155"/>
      <c r="AE248" s="155"/>
      <c r="AF248" s="155"/>
      <c r="AG248" s="155"/>
      <c r="AH248" s="155"/>
      <c r="AI248" s="160"/>
      <c r="AJ248" s="160"/>
      <c r="AK248" s="160"/>
      <c r="AL248" s="160"/>
      <c r="AM248" s="160"/>
      <c r="AN248" s="158"/>
      <c r="AO248" s="160"/>
    </row>
    <row r="249" spans="1:41" ht="14.25" customHeight="1">
      <c r="A249" s="158"/>
      <c r="B249" s="158"/>
      <c r="C249" s="155"/>
      <c r="D249" s="155"/>
      <c r="E249" s="155"/>
      <c r="F249" s="158"/>
      <c r="G249" s="160"/>
      <c r="H249" s="160"/>
      <c r="I249" s="160"/>
      <c r="J249" s="160"/>
      <c r="K249" s="160"/>
      <c r="L249" s="160"/>
      <c r="M249" s="155"/>
      <c r="N249" s="155"/>
      <c r="O249" s="155"/>
      <c r="P249" s="155"/>
      <c r="Q249" s="155"/>
      <c r="R249" s="160"/>
      <c r="S249" s="160"/>
      <c r="T249" s="155"/>
      <c r="U249" s="155"/>
      <c r="V249" s="155"/>
      <c r="W249" s="161"/>
      <c r="X249" s="162"/>
      <c r="Y249" s="158"/>
      <c r="Z249" s="158"/>
      <c r="AA249" s="158"/>
      <c r="AB249" s="158"/>
      <c r="AC249" s="158"/>
      <c r="AD249" s="155"/>
      <c r="AE249" s="155"/>
      <c r="AF249" s="155"/>
      <c r="AG249" s="155"/>
      <c r="AH249" s="155"/>
      <c r="AI249" s="160"/>
      <c r="AJ249" s="160"/>
      <c r="AK249" s="160"/>
      <c r="AL249" s="160"/>
      <c r="AM249" s="160"/>
      <c r="AN249" s="158"/>
      <c r="AO249" s="160"/>
    </row>
    <row r="250" spans="1:41" ht="14.25" customHeight="1">
      <c r="A250" s="158"/>
      <c r="B250" s="158"/>
      <c r="C250" s="155"/>
      <c r="D250" s="155"/>
      <c r="E250" s="155"/>
      <c r="F250" s="158"/>
      <c r="G250" s="160"/>
      <c r="H250" s="160"/>
      <c r="I250" s="160"/>
      <c r="J250" s="160"/>
      <c r="K250" s="160"/>
      <c r="L250" s="160"/>
      <c r="M250" s="155"/>
      <c r="N250" s="155"/>
      <c r="O250" s="155"/>
      <c r="P250" s="155"/>
      <c r="Q250" s="155"/>
      <c r="R250" s="160"/>
      <c r="S250" s="160"/>
      <c r="T250" s="155"/>
      <c r="U250" s="155"/>
      <c r="V250" s="155"/>
      <c r="W250" s="161"/>
      <c r="X250" s="162"/>
      <c r="Y250" s="158"/>
      <c r="Z250" s="158"/>
      <c r="AA250" s="158"/>
      <c r="AB250" s="158"/>
      <c r="AC250" s="158"/>
      <c r="AD250" s="155"/>
      <c r="AE250" s="155"/>
      <c r="AF250" s="155"/>
      <c r="AG250" s="155"/>
      <c r="AH250" s="155"/>
      <c r="AI250" s="160"/>
      <c r="AJ250" s="160"/>
      <c r="AK250" s="160"/>
      <c r="AL250" s="160"/>
      <c r="AM250" s="160"/>
      <c r="AN250" s="158"/>
      <c r="AO250" s="160"/>
    </row>
    <row r="251" spans="1:41" ht="14.25" customHeight="1">
      <c r="A251" s="158"/>
      <c r="B251" s="158"/>
      <c r="C251" s="155"/>
      <c r="D251" s="155"/>
      <c r="E251" s="155"/>
      <c r="F251" s="158"/>
      <c r="G251" s="160"/>
      <c r="H251" s="160"/>
      <c r="I251" s="160"/>
      <c r="J251" s="160"/>
      <c r="K251" s="160"/>
      <c r="L251" s="160"/>
      <c r="M251" s="155"/>
      <c r="N251" s="155"/>
      <c r="O251" s="155"/>
      <c r="P251" s="155"/>
      <c r="Q251" s="155"/>
      <c r="R251" s="160"/>
      <c r="S251" s="160"/>
      <c r="T251" s="155"/>
      <c r="U251" s="155"/>
      <c r="V251" s="155"/>
      <c r="W251" s="161"/>
      <c r="X251" s="162"/>
      <c r="Y251" s="158"/>
      <c r="Z251" s="158"/>
      <c r="AA251" s="158"/>
      <c r="AB251" s="158"/>
      <c r="AC251" s="158"/>
      <c r="AD251" s="155"/>
      <c r="AE251" s="155"/>
      <c r="AF251" s="155"/>
      <c r="AG251" s="155"/>
      <c r="AH251" s="155"/>
      <c r="AI251" s="160"/>
      <c r="AJ251" s="160"/>
      <c r="AK251" s="160"/>
      <c r="AL251" s="160"/>
      <c r="AM251" s="160"/>
      <c r="AN251" s="158"/>
      <c r="AO251" s="160"/>
    </row>
    <row r="252" spans="1:41" ht="14.25" customHeight="1">
      <c r="A252" s="158"/>
      <c r="B252" s="158"/>
      <c r="C252" s="155"/>
      <c r="D252" s="155"/>
      <c r="E252" s="155"/>
      <c r="F252" s="158"/>
      <c r="G252" s="160"/>
      <c r="H252" s="160"/>
      <c r="I252" s="160"/>
      <c r="J252" s="160"/>
      <c r="K252" s="160"/>
      <c r="L252" s="160"/>
      <c r="M252" s="155"/>
      <c r="N252" s="155"/>
      <c r="O252" s="155"/>
      <c r="P252" s="155"/>
      <c r="Q252" s="155"/>
      <c r="R252" s="160"/>
      <c r="S252" s="160"/>
      <c r="T252" s="155"/>
      <c r="U252" s="155"/>
      <c r="V252" s="155"/>
      <c r="W252" s="161"/>
      <c r="X252" s="162"/>
      <c r="Y252" s="158"/>
      <c r="Z252" s="158"/>
      <c r="AA252" s="158"/>
      <c r="AB252" s="158"/>
      <c r="AC252" s="158"/>
      <c r="AD252" s="155"/>
      <c r="AE252" s="155"/>
      <c r="AF252" s="155"/>
      <c r="AG252" s="155"/>
      <c r="AH252" s="155"/>
      <c r="AI252" s="160"/>
      <c r="AJ252" s="160"/>
      <c r="AK252" s="160"/>
      <c r="AL252" s="160"/>
      <c r="AM252" s="160"/>
      <c r="AN252" s="158"/>
      <c r="AO252" s="160"/>
    </row>
    <row r="253" spans="1:41" ht="14.25" customHeight="1">
      <c r="A253" s="158"/>
      <c r="B253" s="158"/>
      <c r="C253" s="155"/>
      <c r="D253" s="155"/>
      <c r="E253" s="155"/>
      <c r="F253" s="158"/>
      <c r="G253" s="160"/>
      <c r="H253" s="160"/>
      <c r="I253" s="160"/>
      <c r="J253" s="160"/>
      <c r="K253" s="160"/>
      <c r="L253" s="160"/>
      <c r="M253" s="155"/>
      <c r="N253" s="155"/>
      <c r="O253" s="155"/>
      <c r="P253" s="155"/>
      <c r="Q253" s="155"/>
      <c r="R253" s="160"/>
      <c r="S253" s="160"/>
      <c r="T253" s="155"/>
      <c r="U253" s="155"/>
      <c r="V253" s="155"/>
      <c r="W253" s="161"/>
      <c r="X253" s="162"/>
      <c r="Y253" s="158"/>
      <c r="Z253" s="158"/>
      <c r="AA253" s="158"/>
      <c r="AB253" s="158"/>
      <c r="AC253" s="158"/>
      <c r="AD253" s="155"/>
      <c r="AE253" s="155"/>
      <c r="AF253" s="155"/>
      <c r="AG253" s="155"/>
      <c r="AH253" s="155"/>
      <c r="AI253" s="160"/>
      <c r="AJ253" s="160"/>
      <c r="AK253" s="160"/>
      <c r="AL253" s="160"/>
      <c r="AM253" s="160"/>
      <c r="AN253" s="158"/>
      <c r="AO253" s="160"/>
    </row>
    <row r="254" spans="1:41" ht="14.25" customHeight="1">
      <c r="A254" s="158"/>
      <c r="B254" s="158"/>
      <c r="C254" s="155"/>
      <c r="D254" s="155"/>
      <c r="E254" s="155"/>
      <c r="F254" s="158"/>
      <c r="G254" s="160"/>
      <c r="H254" s="160"/>
      <c r="I254" s="160"/>
      <c r="J254" s="160"/>
      <c r="K254" s="160"/>
      <c r="L254" s="160"/>
      <c r="M254" s="155"/>
      <c r="N254" s="155"/>
      <c r="O254" s="155"/>
      <c r="P254" s="155"/>
      <c r="Q254" s="155"/>
      <c r="R254" s="160"/>
      <c r="S254" s="160"/>
      <c r="T254" s="155"/>
      <c r="U254" s="155"/>
      <c r="V254" s="155"/>
      <c r="W254" s="161"/>
      <c r="X254" s="162"/>
      <c r="Y254" s="158"/>
      <c r="Z254" s="158"/>
      <c r="AA254" s="158"/>
      <c r="AB254" s="158"/>
      <c r="AC254" s="158"/>
      <c r="AD254" s="155"/>
      <c r="AE254" s="155"/>
      <c r="AF254" s="155"/>
      <c r="AG254" s="155"/>
      <c r="AH254" s="155"/>
      <c r="AI254" s="160"/>
      <c r="AJ254" s="160"/>
      <c r="AK254" s="160"/>
      <c r="AL254" s="160"/>
      <c r="AM254" s="160"/>
      <c r="AN254" s="158"/>
      <c r="AO254" s="160"/>
    </row>
    <row r="255" spans="1:41" ht="14.25" customHeight="1">
      <c r="A255" s="158"/>
      <c r="B255" s="158"/>
      <c r="C255" s="155"/>
      <c r="D255" s="155"/>
      <c r="E255" s="155"/>
      <c r="F255" s="158"/>
      <c r="G255" s="160"/>
      <c r="H255" s="160"/>
      <c r="I255" s="160"/>
      <c r="J255" s="160"/>
      <c r="K255" s="160"/>
      <c r="L255" s="160"/>
      <c r="M255" s="155"/>
      <c r="N255" s="155"/>
      <c r="O255" s="155"/>
      <c r="P255" s="155"/>
      <c r="Q255" s="155"/>
      <c r="R255" s="160"/>
      <c r="S255" s="160"/>
      <c r="T255" s="155"/>
      <c r="U255" s="155"/>
      <c r="V255" s="155"/>
      <c r="W255" s="161"/>
      <c r="X255" s="162"/>
      <c r="Y255" s="158"/>
      <c r="Z255" s="158"/>
      <c r="AA255" s="158"/>
      <c r="AB255" s="158"/>
      <c r="AC255" s="158"/>
      <c r="AD255" s="155"/>
      <c r="AE255" s="155"/>
      <c r="AF255" s="155"/>
      <c r="AG255" s="155"/>
      <c r="AH255" s="155"/>
      <c r="AI255" s="160"/>
      <c r="AJ255" s="160"/>
      <c r="AK255" s="160"/>
      <c r="AL255" s="160"/>
      <c r="AM255" s="160"/>
      <c r="AN255" s="158"/>
      <c r="AO255" s="160"/>
    </row>
    <row r="256" spans="1:41" ht="14.25" customHeight="1">
      <c r="A256" s="158"/>
      <c r="B256" s="158"/>
      <c r="C256" s="155"/>
      <c r="D256" s="155"/>
      <c r="E256" s="155"/>
      <c r="F256" s="158"/>
      <c r="G256" s="160"/>
      <c r="H256" s="160"/>
      <c r="I256" s="160"/>
      <c r="J256" s="160"/>
      <c r="K256" s="160"/>
      <c r="L256" s="160"/>
      <c r="M256" s="155"/>
      <c r="N256" s="155"/>
      <c r="O256" s="155"/>
      <c r="P256" s="155"/>
      <c r="Q256" s="155"/>
      <c r="R256" s="160"/>
      <c r="S256" s="160"/>
      <c r="T256" s="155"/>
      <c r="U256" s="155"/>
      <c r="V256" s="155"/>
      <c r="W256" s="161"/>
      <c r="X256" s="162"/>
      <c r="Y256" s="158"/>
      <c r="Z256" s="158"/>
      <c r="AA256" s="158"/>
      <c r="AB256" s="158"/>
      <c r="AC256" s="158"/>
      <c r="AD256" s="155"/>
      <c r="AE256" s="155"/>
      <c r="AF256" s="155"/>
      <c r="AG256" s="155"/>
      <c r="AH256" s="155"/>
      <c r="AI256" s="160"/>
      <c r="AJ256" s="160"/>
      <c r="AK256" s="160"/>
      <c r="AL256" s="160"/>
      <c r="AM256" s="160"/>
      <c r="AN256" s="158"/>
      <c r="AO256" s="160"/>
    </row>
    <row r="257" spans="1:41" ht="14.25" customHeight="1">
      <c r="A257" s="158"/>
      <c r="B257" s="158"/>
      <c r="C257" s="155"/>
      <c r="D257" s="155"/>
      <c r="E257" s="155"/>
      <c r="F257" s="158"/>
      <c r="G257" s="160"/>
      <c r="H257" s="160"/>
      <c r="I257" s="160"/>
      <c r="J257" s="160"/>
      <c r="K257" s="160"/>
      <c r="L257" s="160"/>
      <c r="M257" s="155"/>
      <c r="N257" s="155"/>
      <c r="O257" s="155"/>
      <c r="P257" s="155"/>
      <c r="Q257" s="155"/>
      <c r="R257" s="160"/>
      <c r="S257" s="160"/>
      <c r="T257" s="155"/>
      <c r="U257" s="155"/>
      <c r="V257" s="155"/>
      <c r="W257" s="161"/>
      <c r="X257" s="162"/>
      <c r="Y257" s="158"/>
      <c r="Z257" s="158"/>
      <c r="AA257" s="158"/>
      <c r="AB257" s="158"/>
      <c r="AC257" s="158"/>
      <c r="AD257" s="155"/>
      <c r="AE257" s="155"/>
      <c r="AF257" s="155"/>
      <c r="AG257" s="155"/>
      <c r="AH257" s="155"/>
      <c r="AI257" s="160"/>
      <c r="AJ257" s="160"/>
      <c r="AK257" s="160"/>
      <c r="AL257" s="160"/>
      <c r="AM257" s="160"/>
      <c r="AN257" s="158"/>
      <c r="AO257" s="160"/>
    </row>
    <row r="258" spans="1:41" ht="14.25" customHeight="1">
      <c r="A258" s="158"/>
      <c r="B258" s="158"/>
      <c r="C258" s="155"/>
      <c r="D258" s="155"/>
      <c r="E258" s="155"/>
      <c r="F258" s="158"/>
      <c r="G258" s="160"/>
      <c r="H258" s="160"/>
      <c r="I258" s="160"/>
      <c r="J258" s="160"/>
      <c r="K258" s="160"/>
      <c r="L258" s="160"/>
      <c r="M258" s="155"/>
      <c r="N258" s="155"/>
      <c r="O258" s="155"/>
      <c r="P258" s="155"/>
      <c r="Q258" s="155"/>
      <c r="R258" s="160"/>
      <c r="S258" s="160"/>
      <c r="T258" s="155"/>
      <c r="U258" s="155"/>
      <c r="V258" s="155"/>
      <c r="W258" s="161"/>
      <c r="X258" s="162"/>
      <c r="Y258" s="158"/>
      <c r="Z258" s="158"/>
      <c r="AA258" s="158"/>
      <c r="AB258" s="158"/>
      <c r="AC258" s="158"/>
      <c r="AD258" s="155"/>
      <c r="AE258" s="155"/>
      <c r="AF258" s="155"/>
      <c r="AG258" s="155"/>
      <c r="AH258" s="155"/>
      <c r="AI258" s="160"/>
      <c r="AJ258" s="160"/>
      <c r="AK258" s="160"/>
      <c r="AL258" s="160"/>
      <c r="AM258" s="160"/>
      <c r="AN258" s="158"/>
      <c r="AO258" s="160"/>
    </row>
    <row r="259" spans="1:41" ht="14.25" customHeight="1">
      <c r="A259" s="158"/>
      <c r="B259" s="158"/>
      <c r="C259" s="155"/>
      <c r="D259" s="155"/>
      <c r="E259" s="155"/>
      <c r="F259" s="158"/>
      <c r="G259" s="160"/>
      <c r="H259" s="160"/>
      <c r="I259" s="160"/>
      <c r="J259" s="160"/>
      <c r="K259" s="160"/>
      <c r="L259" s="160"/>
      <c r="M259" s="155"/>
      <c r="N259" s="155"/>
      <c r="O259" s="155"/>
      <c r="P259" s="155"/>
      <c r="Q259" s="155"/>
      <c r="R259" s="160"/>
      <c r="S259" s="160"/>
      <c r="T259" s="155"/>
      <c r="U259" s="155"/>
      <c r="V259" s="155"/>
      <c r="W259" s="161"/>
      <c r="X259" s="162"/>
      <c r="Y259" s="158"/>
      <c r="Z259" s="158"/>
      <c r="AA259" s="158"/>
      <c r="AB259" s="158"/>
      <c r="AC259" s="158"/>
      <c r="AD259" s="155"/>
      <c r="AE259" s="155"/>
      <c r="AF259" s="155"/>
      <c r="AG259" s="155"/>
      <c r="AH259" s="155"/>
      <c r="AI259" s="160"/>
      <c r="AJ259" s="160"/>
      <c r="AK259" s="160"/>
      <c r="AL259" s="160"/>
      <c r="AM259" s="160"/>
      <c r="AN259" s="158"/>
      <c r="AO259" s="160"/>
    </row>
    <row r="260" spans="1:41" ht="14.25" customHeight="1">
      <c r="A260" s="158"/>
      <c r="B260" s="158"/>
      <c r="C260" s="155"/>
      <c r="D260" s="155"/>
      <c r="E260" s="155"/>
      <c r="F260" s="158"/>
      <c r="G260" s="160"/>
      <c r="H260" s="160"/>
      <c r="I260" s="160"/>
      <c r="J260" s="160"/>
      <c r="K260" s="160"/>
      <c r="L260" s="160"/>
      <c r="M260" s="155"/>
      <c r="N260" s="155"/>
      <c r="O260" s="155"/>
      <c r="P260" s="155"/>
      <c r="Q260" s="155"/>
      <c r="R260" s="160"/>
      <c r="S260" s="160"/>
      <c r="T260" s="155"/>
      <c r="U260" s="155"/>
      <c r="V260" s="155"/>
      <c r="W260" s="161"/>
      <c r="X260" s="162"/>
      <c r="Y260" s="158"/>
      <c r="Z260" s="158"/>
      <c r="AA260" s="158"/>
      <c r="AB260" s="158"/>
      <c r="AC260" s="158"/>
      <c r="AD260" s="155"/>
      <c r="AE260" s="155"/>
      <c r="AF260" s="155"/>
      <c r="AG260" s="155"/>
      <c r="AH260" s="155"/>
      <c r="AI260" s="160"/>
      <c r="AJ260" s="160"/>
      <c r="AK260" s="160"/>
      <c r="AL260" s="160"/>
      <c r="AM260" s="160"/>
      <c r="AN260" s="158"/>
      <c r="AO260" s="160"/>
    </row>
    <row r="261" spans="1:41" ht="14.25" customHeight="1">
      <c r="A261" s="158"/>
      <c r="B261" s="158"/>
      <c r="C261" s="155"/>
      <c r="D261" s="155"/>
      <c r="E261" s="155"/>
      <c r="F261" s="158"/>
      <c r="G261" s="160"/>
      <c r="H261" s="160"/>
      <c r="I261" s="160"/>
      <c r="J261" s="160"/>
      <c r="K261" s="160"/>
      <c r="L261" s="160"/>
      <c r="M261" s="155"/>
      <c r="N261" s="155"/>
      <c r="O261" s="155"/>
      <c r="P261" s="155"/>
      <c r="Q261" s="155"/>
      <c r="R261" s="160"/>
      <c r="S261" s="160"/>
      <c r="T261" s="155"/>
      <c r="U261" s="155"/>
      <c r="V261" s="155"/>
      <c r="W261" s="161"/>
      <c r="X261" s="162"/>
      <c r="Y261" s="158"/>
      <c r="Z261" s="158"/>
      <c r="AA261" s="158"/>
      <c r="AB261" s="158"/>
      <c r="AC261" s="158"/>
      <c r="AD261" s="155"/>
      <c r="AE261" s="155"/>
      <c r="AF261" s="155"/>
      <c r="AG261" s="155"/>
      <c r="AH261" s="155"/>
      <c r="AI261" s="160"/>
      <c r="AJ261" s="160"/>
      <c r="AK261" s="160"/>
      <c r="AL261" s="160"/>
      <c r="AM261" s="160"/>
      <c r="AN261" s="158"/>
      <c r="AO261" s="160"/>
    </row>
    <row r="262" spans="1:41" ht="14.25" customHeight="1">
      <c r="A262" s="158"/>
      <c r="B262" s="158"/>
      <c r="C262" s="155"/>
      <c r="D262" s="155"/>
      <c r="E262" s="155"/>
      <c r="F262" s="158"/>
      <c r="G262" s="160"/>
      <c r="H262" s="160"/>
      <c r="I262" s="160"/>
      <c r="J262" s="160"/>
      <c r="K262" s="160"/>
      <c r="L262" s="160"/>
      <c r="M262" s="155"/>
      <c r="N262" s="155"/>
      <c r="O262" s="155"/>
      <c r="P262" s="155"/>
      <c r="Q262" s="155"/>
      <c r="R262" s="160"/>
      <c r="S262" s="160"/>
      <c r="T262" s="155"/>
      <c r="U262" s="155"/>
      <c r="V262" s="155"/>
      <c r="W262" s="161"/>
      <c r="X262" s="162"/>
      <c r="Y262" s="158"/>
      <c r="Z262" s="158"/>
      <c r="AA262" s="158"/>
      <c r="AB262" s="158"/>
      <c r="AC262" s="158"/>
      <c r="AD262" s="155"/>
      <c r="AE262" s="155"/>
      <c r="AF262" s="155"/>
      <c r="AG262" s="155"/>
      <c r="AH262" s="155"/>
      <c r="AI262" s="160"/>
      <c r="AJ262" s="160"/>
      <c r="AK262" s="160"/>
      <c r="AL262" s="160"/>
      <c r="AM262" s="160"/>
      <c r="AN262" s="158"/>
      <c r="AO262" s="160"/>
    </row>
    <row r="263" spans="1:41" ht="14.25" customHeight="1">
      <c r="A263" s="158"/>
      <c r="B263" s="158"/>
      <c r="C263" s="155"/>
      <c r="D263" s="155"/>
      <c r="E263" s="155"/>
      <c r="F263" s="158"/>
      <c r="G263" s="160"/>
      <c r="H263" s="160"/>
      <c r="I263" s="160"/>
      <c r="J263" s="160"/>
      <c r="K263" s="160"/>
      <c r="L263" s="160"/>
      <c r="M263" s="155"/>
      <c r="N263" s="155"/>
      <c r="O263" s="155"/>
      <c r="P263" s="155"/>
      <c r="Q263" s="155"/>
      <c r="R263" s="160"/>
      <c r="S263" s="160"/>
      <c r="T263" s="155"/>
      <c r="U263" s="155"/>
      <c r="V263" s="155"/>
      <c r="W263" s="161"/>
      <c r="X263" s="162"/>
      <c r="Y263" s="158"/>
      <c r="Z263" s="158"/>
      <c r="AA263" s="158"/>
      <c r="AB263" s="158"/>
      <c r="AC263" s="158"/>
      <c r="AD263" s="155"/>
      <c r="AE263" s="155"/>
      <c r="AF263" s="155"/>
      <c r="AG263" s="155"/>
      <c r="AH263" s="155"/>
      <c r="AI263" s="160"/>
      <c r="AJ263" s="160"/>
      <c r="AK263" s="160"/>
      <c r="AL263" s="160"/>
      <c r="AM263" s="160"/>
      <c r="AN263" s="158"/>
      <c r="AO263" s="160"/>
    </row>
    <row r="264" spans="1:41" ht="14.25" customHeight="1">
      <c r="A264" s="158"/>
      <c r="B264" s="158"/>
      <c r="C264" s="155"/>
      <c r="D264" s="155"/>
      <c r="E264" s="155"/>
      <c r="F264" s="158"/>
      <c r="G264" s="160"/>
      <c r="H264" s="160"/>
      <c r="I264" s="160"/>
      <c r="J264" s="160"/>
      <c r="K264" s="160"/>
      <c r="L264" s="160"/>
      <c r="M264" s="155"/>
      <c r="N264" s="155"/>
      <c r="O264" s="155"/>
      <c r="P264" s="155"/>
      <c r="Q264" s="155"/>
      <c r="R264" s="160"/>
      <c r="S264" s="160"/>
      <c r="T264" s="155"/>
      <c r="U264" s="155"/>
      <c r="V264" s="155"/>
      <c r="W264" s="161"/>
      <c r="X264" s="162"/>
      <c r="Y264" s="158"/>
      <c r="Z264" s="158"/>
      <c r="AA264" s="158"/>
      <c r="AB264" s="158"/>
      <c r="AC264" s="158"/>
      <c r="AD264" s="155"/>
      <c r="AE264" s="155"/>
      <c r="AF264" s="155"/>
      <c r="AG264" s="155"/>
      <c r="AH264" s="155"/>
      <c r="AI264" s="160"/>
      <c r="AJ264" s="160"/>
      <c r="AK264" s="160"/>
      <c r="AL264" s="160"/>
      <c r="AM264" s="160"/>
      <c r="AN264" s="158"/>
      <c r="AO264" s="160"/>
    </row>
    <row r="265" spans="1:41" ht="14.25" customHeight="1">
      <c r="A265" s="158"/>
      <c r="B265" s="158"/>
      <c r="C265" s="155"/>
      <c r="D265" s="155"/>
      <c r="E265" s="155"/>
      <c r="F265" s="158"/>
      <c r="G265" s="160"/>
      <c r="H265" s="160"/>
      <c r="I265" s="160"/>
      <c r="J265" s="160"/>
      <c r="K265" s="160"/>
      <c r="L265" s="160"/>
      <c r="M265" s="155"/>
      <c r="N265" s="155"/>
      <c r="O265" s="155"/>
      <c r="P265" s="155"/>
      <c r="Q265" s="155"/>
      <c r="R265" s="160"/>
      <c r="S265" s="160"/>
      <c r="T265" s="155"/>
      <c r="U265" s="155"/>
      <c r="V265" s="155"/>
      <c r="W265" s="161"/>
      <c r="X265" s="162"/>
      <c r="Y265" s="158"/>
      <c r="Z265" s="158"/>
      <c r="AA265" s="158"/>
      <c r="AB265" s="158"/>
      <c r="AC265" s="158"/>
      <c r="AD265" s="155"/>
      <c r="AE265" s="155"/>
      <c r="AF265" s="155"/>
      <c r="AG265" s="155"/>
      <c r="AH265" s="155"/>
      <c r="AI265" s="160"/>
      <c r="AJ265" s="160"/>
      <c r="AK265" s="160"/>
      <c r="AL265" s="160"/>
      <c r="AM265" s="160"/>
      <c r="AN265" s="158"/>
      <c r="AO265" s="160"/>
    </row>
    <row r="266" spans="1:41" ht="14.25" customHeight="1">
      <c r="A266" s="158"/>
      <c r="B266" s="158"/>
      <c r="C266" s="155"/>
      <c r="D266" s="155"/>
      <c r="E266" s="155"/>
      <c r="F266" s="158"/>
      <c r="G266" s="160"/>
      <c r="H266" s="160"/>
      <c r="I266" s="160"/>
      <c r="J266" s="160"/>
      <c r="K266" s="160"/>
      <c r="L266" s="160"/>
      <c r="M266" s="155"/>
      <c r="N266" s="155"/>
      <c r="O266" s="155"/>
      <c r="P266" s="155"/>
      <c r="Q266" s="155"/>
      <c r="R266" s="160"/>
      <c r="S266" s="160"/>
      <c r="T266" s="155"/>
      <c r="U266" s="155"/>
      <c r="V266" s="155"/>
      <c r="W266" s="161"/>
      <c r="X266" s="162"/>
      <c r="Y266" s="158"/>
      <c r="Z266" s="158"/>
      <c r="AA266" s="158"/>
      <c r="AB266" s="158"/>
      <c r="AC266" s="158"/>
      <c r="AD266" s="155"/>
      <c r="AE266" s="155"/>
      <c r="AF266" s="155"/>
      <c r="AG266" s="155"/>
      <c r="AH266" s="155"/>
      <c r="AI266" s="160"/>
      <c r="AJ266" s="160"/>
      <c r="AK266" s="160"/>
      <c r="AL266" s="160"/>
      <c r="AM266" s="160"/>
      <c r="AN266" s="158"/>
      <c r="AO266" s="160"/>
    </row>
    <row r="267" spans="1:41" ht="14.25" customHeight="1">
      <c r="A267" s="158"/>
      <c r="B267" s="158"/>
      <c r="C267" s="155"/>
      <c r="D267" s="155"/>
      <c r="E267" s="155"/>
      <c r="F267" s="158"/>
      <c r="G267" s="160"/>
      <c r="H267" s="160"/>
      <c r="I267" s="160"/>
      <c r="J267" s="160"/>
      <c r="K267" s="160"/>
      <c r="L267" s="160"/>
      <c r="M267" s="155"/>
      <c r="N267" s="155"/>
      <c r="O267" s="155"/>
      <c r="P267" s="155"/>
      <c r="Q267" s="155"/>
      <c r="R267" s="160"/>
      <c r="S267" s="160"/>
      <c r="T267" s="155"/>
      <c r="U267" s="155"/>
      <c r="V267" s="155"/>
      <c r="W267" s="161"/>
      <c r="X267" s="162"/>
      <c r="Y267" s="158"/>
      <c r="Z267" s="158"/>
      <c r="AA267" s="158"/>
      <c r="AB267" s="158"/>
      <c r="AC267" s="158"/>
      <c r="AD267" s="155"/>
      <c r="AE267" s="155"/>
      <c r="AF267" s="155"/>
      <c r="AG267" s="155"/>
      <c r="AH267" s="155"/>
      <c r="AI267" s="160"/>
      <c r="AJ267" s="160"/>
      <c r="AK267" s="160"/>
      <c r="AL267" s="160"/>
      <c r="AM267" s="160"/>
      <c r="AN267" s="158"/>
      <c r="AO267" s="160"/>
    </row>
    <row r="268" spans="1:41" ht="14.25" customHeight="1">
      <c r="A268" s="158"/>
      <c r="B268" s="158"/>
      <c r="C268" s="155"/>
      <c r="D268" s="155"/>
      <c r="E268" s="155"/>
      <c r="F268" s="158"/>
      <c r="G268" s="160"/>
      <c r="H268" s="160"/>
      <c r="I268" s="160"/>
      <c r="J268" s="160"/>
      <c r="K268" s="160"/>
      <c r="L268" s="160"/>
      <c r="M268" s="155"/>
      <c r="N268" s="155"/>
      <c r="O268" s="155"/>
      <c r="P268" s="155"/>
      <c r="Q268" s="155"/>
      <c r="R268" s="160"/>
      <c r="S268" s="160"/>
      <c r="T268" s="155"/>
      <c r="U268" s="155"/>
      <c r="V268" s="155"/>
      <c r="W268" s="161"/>
      <c r="X268" s="162"/>
      <c r="Y268" s="158"/>
      <c r="Z268" s="158"/>
      <c r="AA268" s="158"/>
      <c r="AB268" s="158"/>
      <c r="AC268" s="158"/>
      <c r="AD268" s="155"/>
      <c r="AE268" s="155"/>
      <c r="AF268" s="155"/>
      <c r="AG268" s="155"/>
      <c r="AH268" s="155"/>
      <c r="AI268" s="160"/>
      <c r="AJ268" s="160"/>
      <c r="AK268" s="160"/>
      <c r="AL268" s="160"/>
      <c r="AM268" s="160"/>
      <c r="AN268" s="158"/>
      <c r="AO268" s="160"/>
    </row>
    <row r="269" spans="1:41" ht="14.25" customHeight="1">
      <c r="A269" s="158"/>
      <c r="B269" s="158"/>
      <c r="C269" s="155"/>
      <c r="D269" s="155"/>
      <c r="E269" s="155"/>
      <c r="F269" s="158"/>
      <c r="G269" s="160"/>
      <c r="H269" s="160"/>
      <c r="I269" s="160"/>
      <c r="J269" s="160"/>
      <c r="K269" s="160"/>
      <c r="L269" s="160"/>
      <c r="M269" s="155"/>
      <c r="N269" s="155"/>
      <c r="O269" s="155"/>
      <c r="P269" s="155"/>
      <c r="Q269" s="155"/>
      <c r="R269" s="160"/>
      <c r="S269" s="160"/>
      <c r="T269" s="155"/>
      <c r="U269" s="155"/>
      <c r="V269" s="155"/>
      <c r="W269" s="161"/>
      <c r="X269" s="162"/>
      <c r="Y269" s="158"/>
      <c r="Z269" s="158"/>
      <c r="AA269" s="158"/>
      <c r="AB269" s="158"/>
      <c r="AC269" s="158"/>
      <c r="AD269" s="155"/>
      <c r="AE269" s="155"/>
      <c r="AF269" s="155"/>
      <c r="AG269" s="155"/>
      <c r="AH269" s="155"/>
      <c r="AI269" s="160"/>
      <c r="AJ269" s="160"/>
      <c r="AK269" s="160"/>
      <c r="AL269" s="160"/>
      <c r="AM269" s="160"/>
      <c r="AN269" s="158"/>
      <c r="AO269" s="160"/>
    </row>
    <row r="270" spans="1:41" ht="14.25" customHeight="1">
      <c r="A270" s="158"/>
      <c r="B270" s="158"/>
      <c r="C270" s="155"/>
      <c r="D270" s="155"/>
      <c r="E270" s="155"/>
      <c r="F270" s="158"/>
      <c r="G270" s="160"/>
      <c r="H270" s="160"/>
      <c r="I270" s="160"/>
      <c r="J270" s="160"/>
      <c r="K270" s="160"/>
      <c r="L270" s="160"/>
      <c r="M270" s="155"/>
      <c r="N270" s="155"/>
      <c r="O270" s="155"/>
      <c r="P270" s="155"/>
      <c r="Q270" s="155"/>
      <c r="R270" s="160"/>
      <c r="S270" s="160"/>
      <c r="T270" s="155"/>
      <c r="U270" s="155"/>
      <c r="V270" s="155"/>
      <c r="W270" s="161"/>
      <c r="X270" s="162"/>
      <c r="Y270" s="158"/>
      <c r="Z270" s="158"/>
      <c r="AA270" s="158"/>
      <c r="AB270" s="158"/>
      <c r="AC270" s="158"/>
      <c r="AD270" s="155"/>
      <c r="AE270" s="155"/>
      <c r="AF270" s="155"/>
      <c r="AG270" s="155"/>
      <c r="AH270" s="155"/>
      <c r="AI270" s="160"/>
      <c r="AJ270" s="160"/>
      <c r="AK270" s="160"/>
      <c r="AL270" s="160"/>
      <c r="AM270" s="160"/>
      <c r="AN270" s="158"/>
      <c r="AO270" s="160"/>
    </row>
    <row r="271" spans="1:41" ht="14.25" customHeight="1">
      <c r="A271" s="158"/>
      <c r="B271" s="158"/>
      <c r="C271" s="155"/>
      <c r="D271" s="155"/>
      <c r="E271" s="155"/>
      <c r="F271" s="158"/>
      <c r="G271" s="160"/>
      <c r="H271" s="160"/>
      <c r="I271" s="160"/>
      <c r="J271" s="160"/>
      <c r="K271" s="160"/>
      <c r="L271" s="160"/>
      <c r="M271" s="155"/>
      <c r="N271" s="155"/>
      <c r="O271" s="155"/>
      <c r="P271" s="155"/>
      <c r="Q271" s="155"/>
      <c r="R271" s="160"/>
      <c r="S271" s="160"/>
      <c r="T271" s="155"/>
      <c r="U271" s="155"/>
      <c r="V271" s="155"/>
      <c r="W271" s="161"/>
      <c r="X271" s="162"/>
      <c r="Y271" s="158"/>
      <c r="Z271" s="158"/>
      <c r="AA271" s="158"/>
      <c r="AB271" s="158"/>
      <c r="AC271" s="158"/>
      <c r="AD271" s="155"/>
      <c r="AE271" s="155"/>
      <c r="AF271" s="155"/>
      <c r="AG271" s="155"/>
      <c r="AH271" s="155"/>
      <c r="AI271" s="160"/>
      <c r="AJ271" s="160"/>
      <c r="AK271" s="160"/>
      <c r="AL271" s="160"/>
      <c r="AM271" s="160"/>
      <c r="AN271" s="158"/>
      <c r="AO271" s="160"/>
    </row>
    <row r="272" spans="1:41" ht="14.25" customHeight="1">
      <c r="A272" s="158"/>
      <c r="B272" s="158"/>
      <c r="C272" s="155"/>
      <c r="D272" s="155"/>
      <c r="E272" s="155"/>
      <c r="F272" s="158"/>
      <c r="G272" s="160"/>
      <c r="H272" s="160"/>
      <c r="I272" s="160"/>
      <c r="J272" s="160"/>
      <c r="K272" s="160"/>
      <c r="L272" s="160"/>
      <c r="M272" s="155"/>
      <c r="N272" s="155"/>
      <c r="O272" s="155"/>
      <c r="P272" s="155"/>
      <c r="Q272" s="155"/>
      <c r="R272" s="160"/>
      <c r="S272" s="160"/>
      <c r="T272" s="155"/>
      <c r="U272" s="155"/>
      <c r="V272" s="155"/>
      <c r="W272" s="161"/>
      <c r="X272" s="162"/>
      <c r="Y272" s="158"/>
      <c r="Z272" s="158"/>
      <c r="AA272" s="158"/>
      <c r="AB272" s="158"/>
      <c r="AC272" s="158"/>
      <c r="AD272" s="155"/>
      <c r="AE272" s="155"/>
      <c r="AF272" s="155"/>
      <c r="AG272" s="155"/>
      <c r="AH272" s="155"/>
      <c r="AI272" s="160"/>
      <c r="AJ272" s="160"/>
      <c r="AK272" s="160"/>
      <c r="AL272" s="160"/>
      <c r="AM272" s="160"/>
      <c r="AN272" s="158"/>
      <c r="AO272" s="160"/>
    </row>
    <row r="273" spans="1:41" ht="14.25" customHeight="1">
      <c r="A273" s="158"/>
      <c r="B273" s="158"/>
      <c r="C273" s="155"/>
      <c r="D273" s="155"/>
      <c r="E273" s="155"/>
      <c r="F273" s="158"/>
      <c r="G273" s="160"/>
      <c r="H273" s="160"/>
      <c r="I273" s="160"/>
      <c r="J273" s="160"/>
      <c r="K273" s="160"/>
      <c r="L273" s="160"/>
      <c r="M273" s="155"/>
      <c r="N273" s="155"/>
      <c r="O273" s="155"/>
      <c r="P273" s="155"/>
      <c r="Q273" s="155"/>
      <c r="R273" s="160"/>
      <c r="S273" s="160"/>
      <c r="T273" s="155"/>
      <c r="U273" s="155"/>
      <c r="V273" s="155"/>
      <c r="W273" s="161"/>
      <c r="X273" s="162"/>
      <c r="Y273" s="158"/>
      <c r="Z273" s="158"/>
      <c r="AA273" s="158"/>
      <c r="AB273" s="158"/>
      <c r="AC273" s="158"/>
      <c r="AD273" s="155"/>
      <c r="AE273" s="155"/>
      <c r="AF273" s="155"/>
      <c r="AG273" s="155"/>
      <c r="AH273" s="155"/>
      <c r="AI273" s="160"/>
      <c r="AJ273" s="160"/>
      <c r="AK273" s="160"/>
      <c r="AL273" s="160"/>
      <c r="AM273" s="160"/>
      <c r="AN273" s="158"/>
      <c r="AO273" s="160"/>
    </row>
    <row r="274" spans="1:41" ht="14.25" customHeight="1">
      <c r="A274" s="158"/>
      <c r="B274" s="158"/>
      <c r="C274" s="155"/>
      <c r="D274" s="155"/>
      <c r="E274" s="155"/>
      <c r="F274" s="158"/>
      <c r="G274" s="160"/>
      <c r="H274" s="160"/>
      <c r="I274" s="160"/>
      <c r="J274" s="160"/>
      <c r="K274" s="160"/>
      <c r="L274" s="160"/>
      <c r="M274" s="155"/>
      <c r="N274" s="155"/>
      <c r="O274" s="155"/>
      <c r="P274" s="155"/>
      <c r="Q274" s="155"/>
      <c r="R274" s="160"/>
      <c r="S274" s="160"/>
      <c r="T274" s="155"/>
      <c r="U274" s="155"/>
      <c r="V274" s="155"/>
      <c r="W274" s="161"/>
      <c r="X274" s="162"/>
      <c r="Y274" s="158"/>
      <c r="Z274" s="158"/>
      <c r="AA274" s="158"/>
      <c r="AB274" s="158"/>
      <c r="AC274" s="158"/>
      <c r="AD274" s="155"/>
      <c r="AE274" s="155"/>
      <c r="AF274" s="155"/>
      <c r="AG274" s="155"/>
      <c r="AH274" s="155"/>
      <c r="AI274" s="160"/>
      <c r="AJ274" s="160"/>
      <c r="AK274" s="160"/>
      <c r="AL274" s="160"/>
      <c r="AM274" s="160"/>
      <c r="AN274" s="158"/>
      <c r="AO274" s="160"/>
    </row>
    <row r="275" spans="1:41" ht="14.25" customHeight="1">
      <c r="A275" s="158"/>
      <c r="B275" s="158"/>
      <c r="C275" s="155"/>
      <c r="D275" s="155"/>
      <c r="E275" s="155"/>
      <c r="F275" s="158"/>
      <c r="G275" s="160"/>
      <c r="H275" s="160"/>
      <c r="I275" s="160"/>
      <c r="J275" s="160"/>
      <c r="K275" s="160"/>
      <c r="L275" s="160"/>
      <c r="M275" s="155"/>
      <c r="N275" s="155"/>
      <c r="O275" s="155"/>
      <c r="P275" s="155"/>
      <c r="Q275" s="155"/>
      <c r="R275" s="160"/>
      <c r="S275" s="160"/>
      <c r="T275" s="155"/>
      <c r="U275" s="155"/>
      <c r="V275" s="155"/>
      <c r="W275" s="161"/>
      <c r="X275" s="162"/>
      <c r="Y275" s="158"/>
      <c r="Z275" s="158"/>
      <c r="AA275" s="158"/>
      <c r="AB275" s="158"/>
      <c r="AC275" s="158"/>
      <c r="AD275" s="155"/>
      <c r="AE275" s="155"/>
      <c r="AF275" s="155"/>
      <c r="AG275" s="155"/>
      <c r="AH275" s="155"/>
      <c r="AI275" s="160"/>
      <c r="AJ275" s="160"/>
      <c r="AK275" s="160"/>
      <c r="AL275" s="160"/>
      <c r="AM275" s="160"/>
      <c r="AN275" s="158"/>
      <c r="AO275" s="160"/>
    </row>
    <row r="276" spans="1:41" ht="14.25" customHeight="1">
      <c r="A276" s="158"/>
      <c r="B276" s="158"/>
      <c r="C276" s="155"/>
      <c r="D276" s="155"/>
      <c r="E276" s="155"/>
      <c r="F276" s="158"/>
      <c r="G276" s="160"/>
      <c r="H276" s="160"/>
      <c r="I276" s="160"/>
      <c r="J276" s="160"/>
      <c r="K276" s="160"/>
      <c r="L276" s="160"/>
      <c r="M276" s="155"/>
      <c r="N276" s="155"/>
      <c r="O276" s="155"/>
      <c r="P276" s="155"/>
      <c r="Q276" s="155"/>
      <c r="R276" s="160"/>
      <c r="S276" s="160"/>
      <c r="T276" s="155"/>
      <c r="U276" s="155"/>
      <c r="V276" s="155"/>
      <c r="W276" s="161"/>
      <c r="X276" s="162"/>
      <c r="Y276" s="158"/>
      <c r="Z276" s="158"/>
      <c r="AA276" s="158"/>
      <c r="AB276" s="158"/>
      <c r="AC276" s="158"/>
      <c r="AD276" s="155"/>
      <c r="AE276" s="155"/>
      <c r="AF276" s="155"/>
      <c r="AG276" s="155"/>
      <c r="AH276" s="155"/>
      <c r="AI276" s="160"/>
      <c r="AJ276" s="160"/>
      <c r="AK276" s="160"/>
      <c r="AL276" s="160"/>
      <c r="AM276" s="160"/>
      <c r="AN276" s="158"/>
      <c r="AO276" s="160"/>
    </row>
    <row r="277" spans="1:41" ht="14.25" customHeight="1">
      <c r="A277" s="158"/>
      <c r="B277" s="158"/>
      <c r="C277" s="155"/>
      <c r="D277" s="155"/>
      <c r="E277" s="155"/>
      <c r="F277" s="158"/>
      <c r="G277" s="160"/>
      <c r="H277" s="160"/>
      <c r="I277" s="160"/>
      <c r="J277" s="160"/>
      <c r="K277" s="160"/>
      <c r="L277" s="160"/>
      <c r="M277" s="155"/>
      <c r="N277" s="155"/>
      <c r="O277" s="155"/>
      <c r="P277" s="155"/>
      <c r="Q277" s="155"/>
      <c r="R277" s="160"/>
      <c r="S277" s="160"/>
      <c r="T277" s="155"/>
      <c r="U277" s="155"/>
      <c r="V277" s="155"/>
      <c r="W277" s="161"/>
      <c r="X277" s="162"/>
      <c r="Y277" s="158"/>
      <c r="Z277" s="158"/>
      <c r="AA277" s="158"/>
      <c r="AB277" s="158"/>
      <c r="AC277" s="158"/>
      <c r="AD277" s="155"/>
      <c r="AE277" s="155"/>
      <c r="AF277" s="155"/>
      <c r="AG277" s="155"/>
      <c r="AH277" s="155"/>
      <c r="AI277" s="160"/>
      <c r="AJ277" s="160"/>
      <c r="AK277" s="160"/>
      <c r="AL277" s="160"/>
      <c r="AM277" s="160"/>
      <c r="AN277" s="158"/>
      <c r="AO277" s="160"/>
    </row>
    <row r="278" spans="1:41" ht="14.25" customHeight="1">
      <c r="A278" s="158"/>
      <c r="B278" s="158"/>
      <c r="C278" s="155"/>
      <c r="D278" s="155"/>
      <c r="E278" s="155"/>
      <c r="F278" s="158"/>
      <c r="G278" s="160"/>
      <c r="H278" s="160"/>
      <c r="I278" s="160"/>
      <c r="J278" s="160"/>
      <c r="K278" s="160"/>
      <c r="L278" s="160"/>
      <c r="M278" s="155"/>
      <c r="N278" s="155"/>
      <c r="O278" s="155"/>
      <c r="P278" s="155"/>
      <c r="Q278" s="155"/>
      <c r="R278" s="160"/>
      <c r="S278" s="160"/>
      <c r="T278" s="155"/>
      <c r="U278" s="155"/>
      <c r="V278" s="155"/>
      <c r="W278" s="161"/>
      <c r="X278" s="162"/>
      <c r="Y278" s="158"/>
      <c r="Z278" s="158"/>
      <c r="AA278" s="158"/>
      <c r="AB278" s="158"/>
      <c r="AC278" s="158"/>
      <c r="AD278" s="155"/>
      <c r="AE278" s="155"/>
      <c r="AF278" s="155"/>
      <c r="AG278" s="155"/>
      <c r="AH278" s="155"/>
      <c r="AI278" s="160"/>
      <c r="AJ278" s="160"/>
      <c r="AK278" s="160"/>
      <c r="AL278" s="160"/>
      <c r="AM278" s="160"/>
      <c r="AN278" s="158"/>
      <c r="AO278" s="160"/>
    </row>
    <row r="279" spans="1:41" ht="14.25" customHeight="1">
      <c r="A279" s="158"/>
      <c r="B279" s="158"/>
      <c r="C279" s="155"/>
      <c r="D279" s="155"/>
      <c r="E279" s="155"/>
      <c r="F279" s="158"/>
      <c r="G279" s="160"/>
      <c r="H279" s="160"/>
      <c r="I279" s="160"/>
      <c r="J279" s="160"/>
      <c r="K279" s="160"/>
      <c r="L279" s="160"/>
      <c r="M279" s="155"/>
      <c r="N279" s="155"/>
      <c r="O279" s="155"/>
      <c r="P279" s="155"/>
      <c r="Q279" s="155"/>
      <c r="R279" s="160"/>
      <c r="S279" s="160"/>
      <c r="T279" s="155"/>
      <c r="U279" s="155"/>
      <c r="V279" s="155"/>
      <c r="W279" s="161"/>
      <c r="X279" s="162"/>
      <c r="Y279" s="158"/>
      <c r="Z279" s="158"/>
      <c r="AA279" s="158"/>
      <c r="AB279" s="158"/>
      <c r="AC279" s="158"/>
      <c r="AD279" s="155"/>
      <c r="AE279" s="155"/>
      <c r="AF279" s="155"/>
      <c r="AG279" s="155"/>
      <c r="AH279" s="155"/>
      <c r="AI279" s="160"/>
      <c r="AJ279" s="160"/>
      <c r="AK279" s="160"/>
      <c r="AL279" s="160"/>
      <c r="AM279" s="160"/>
      <c r="AN279" s="158"/>
      <c r="AO279" s="160"/>
    </row>
    <row r="280" spans="1:41" ht="14.25" customHeight="1">
      <c r="A280" s="158"/>
      <c r="B280" s="158"/>
      <c r="C280" s="155"/>
      <c r="D280" s="155"/>
      <c r="E280" s="155"/>
      <c r="F280" s="158"/>
      <c r="G280" s="160"/>
      <c r="H280" s="160"/>
      <c r="I280" s="160"/>
      <c r="J280" s="160"/>
      <c r="K280" s="160"/>
      <c r="L280" s="160"/>
      <c r="M280" s="155"/>
      <c r="N280" s="155"/>
      <c r="O280" s="155"/>
      <c r="P280" s="155"/>
      <c r="Q280" s="155"/>
      <c r="R280" s="160"/>
      <c r="S280" s="160"/>
      <c r="T280" s="155"/>
      <c r="U280" s="155"/>
      <c r="V280" s="155"/>
      <c r="W280" s="161"/>
      <c r="X280" s="162"/>
      <c r="Y280" s="158"/>
      <c r="Z280" s="158"/>
      <c r="AA280" s="158"/>
      <c r="AB280" s="158"/>
      <c r="AC280" s="158"/>
      <c r="AD280" s="155"/>
      <c r="AE280" s="155"/>
      <c r="AF280" s="155"/>
      <c r="AG280" s="155"/>
      <c r="AH280" s="155"/>
      <c r="AI280" s="160"/>
      <c r="AJ280" s="160"/>
      <c r="AK280" s="160"/>
      <c r="AL280" s="160"/>
      <c r="AM280" s="160"/>
      <c r="AN280" s="158"/>
      <c r="AO280" s="160"/>
    </row>
    <row r="281" spans="1:41" ht="14.25" customHeight="1">
      <c r="A281" s="158"/>
      <c r="B281" s="158"/>
      <c r="C281" s="155"/>
      <c r="D281" s="155"/>
      <c r="E281" s="155"/>
      <c r="F281" s="158"/>
      <c r="G281" s="160"/>
      <c r="H281" s="160"/>
      <c r="I281" s="160"/>
      <c r="J281" s="160"/>
      <c r="K281" s="160"/>
      <c r="L281" s="160"/>
      <c r="M281" s="155"/>
      <c r="N281" s="155"/>
      <c r="O281" s="155"/>
      <c r="P281" s="155"/>
      <c r="Q281" s="155"/>
      <c r="R281" s="160"/>
      <c r="S281" s="160"/>
      <c r="T281" s="155"/>
      <c r="U281" s="155"/>
      <c r="V281" s="155"/>
      <c r="W281" s="161"/>
      <c r="X281" s="162"/>
      <c r="Y281" s="158"/>
      <c r="Z281" s="158"/>
      <c r="AA281" s="158"/>
      <c r="AB281" s="158"/>
      <c r="AC281" s="158"/>
      <c r="AD281" s="155"/>
      <c r="AE281" s="155"/>
      <c r="AF281" s="155"/>
      <c r="AG281" s="155"/>
      <c r="AH281" s="155"/>
      <c r="AI281" s="160"/>
      <c r="AJ281" s="160"/>
      <c r="AK281" s="160"/>
      <c r="AL281" s="160"/>
      <c r="AM281" s="160"/>
      <c r="AN281" s="158"/>
      <c r="AO281" s="160"/>
    </row>
    <row r="282" spans="1:41" ht="14.25" customHeight="1">
      <c r="A282" s="158"/>
      <c r="B282" s="158"/>
      <c r="C282" s="155"/>
      <c r="D282" s="155"/>
      <c r="E282" s="155"/>
      <c r="F282" s="158"/>
      <c r="G282" s="160"/>
      <c r="H282" s="160"/>
      <c r="I282" s="160"/>
      <c r="J282" s="160"/>
      <c r="K282" s="160"/>
      <c r="L282" s="160"/>
      <c r="M282" s="155"/>
      <c r="N282" s="155"/>
      <c r="O282" s="155"/>
      <c r="P282" s="155"/>
      <c r="Q282" s="155"/>
      <c r="R282" s="160"/>
      <c r="S282" s="160"/>
      <c r="T282" s="155"/>
      <c r="U282" s="155"/>
      <c r="V282" s="155"/>
      <c r="W282" s="161"/>
      <c r="X282" s="162"/>
      <c r="Y282" s="158"/>
      <c r="Z282" s="158"/>
      <c r="AA282" s="158"/>
      <c r="AB282" s="158"/>
      <c r="AC282" s="158"/>
      <c r="AD282" s="155"/>
      <c r="AE282" s="155"/>
      <c r="AF282" s="155"/>
      <c r="AG282" s="155"/>
      <c r="AH282" s="155"/>
      <c r="AI282" s="160"/>
      <c r="AJ282" s="160"/>
      <c r="AK282" s="160"/>
      <c r="AL282" s="160"/>
      <c r="AM282" s="160"/>
      <c r="AN282" s="158"/>
      <c r="AO282" s="160"/>
    </row>
    <row r="283" spans="1:41" ht="14.25" customHeight="1">
      <c r="A283" s="158"/>
      <c r="B283" s="158"/>
      <c r="C283" s="155"/>
      <c r="D283" s="155"/>
      <c r="E283" s="155"/>
      <c r="F283" s="158"/>
      <c r="G283" s="160"/>
      <c r="H283" s="160"/>
      <c r="I283" s="160"/>
      <c r="J283" s="160"/>
      <c r="K283" s="160"/>
      <c r="L283" s="160"/>
      <c r="M283" s="155"/>
      <c r="N283" s="155"/>
      <c r="O283" s="155"/>
      <c r="P283" s="155"/>
      <c r="Q283" s="155"/>
      <c r="R283" s="160"/>
      <c r="S283" s="160"/>
      <c r="T283" s="155"/>
      <c r="U283" s="155"/>
      <c r="V283" s="155"/>
      <c r="W283" s="161"/>
      <c r="X283" s="162"/>
      <c r="Y283" s="158"/>
      <c r="Z283" s="158"/>
      <c r="AA283" s="158"/>
      <c r="AB283" s="158"/>
      <c r="AC283" s="158"/>
      <c r="AD283" s="155"/>
      <c r="AE283" s="155"/>
      <c r="AF283" s="155"/>
      <c r="AG283" s="155"/>
      <c r="AH283" s="155"/>
      <c r="AI283" s="160"/>
      <c r="AJ283" s="160"/>
      <c r="AK283" s="160"/>
      <c r="AL283" s="160"/>
      <c r="AM283" s="160"/>
      <c r="AN283" s="158"/>
      <c r="AO283" s="160"/>
    </row>
    <row r="284" spans="1:41" ht="14.25" customHeight="1">
      <c r="A284" s="158"/>
      <c r="B284" s="158"/>
      <c r="C284" s="155"/>
      <c r="D284" s="155"/>
      <c r="E284" s="155"/>
      <c r="F284" s="158"/>
      <c r="G284" s="160"/>
      <c r="H284" s="160"/>
      <c r="I284" s="160"/>
      <c r="J284" s="160"/>
      <c r="K284" s="160"/>
      <c r="L284" s="160"/>
      <c r="M284" s="155"/>
      <c r="N284" s="155"/>
      <c r="O284" s="155"/>
      <c r="P284" s="155"/>
      <c r="Q284" s="155"/>
      <c r="R284" s="160"/>
      <c r="S284" s="160"/>
      <c r="T284" s="155"/>
      <c r="U284" s="155"/>
      <c r="V284" s="155"/>
      <c r="W284" s="161"/>
      <c r="X284" s="162"/>
      <c r="Y284" s="158"/>
      <c r="Z284" s="158"/>
      <c r="AA284" s="158"/>
      <c r="AB284" s="158"/>
      <c r="AC284" s="158"/>
      <c r="AD284" s="155"/>
      <c r="AE284" s="155"/>
      <c r="AF284" s="155"/>
      <c r="AG284" s="155"/>
      <c r="AH284" s="155"/>
      <c r="AI284" s="160"/>
      <c r="AJ284" s="160"/>
      <c r="AK284" s="160"/>
      <c r="AL284" s="160"/>
      <c r="AM284" s="160"/>
      <c r="AN284" s="158"/>
      <c r="AO284" s="160"/>
    </row>
    <row r="285" spans="1:41" ht="14.25" customHeight="1">
      <c r="A285" s="158"/>
      <c r="B285" s="158"/>
      <c r="C285" s="155"/>
      <c r="D285" s="155"/>
      <c r="E285" s="155"/>
      <c r="F285" s="158"/>
      <c r="G285" s="160"/>
      <c r="H285" s="160"/>
      <c r="I285" s="160"/>
      <c r="J285" s="160"/>
      <c r="K285" s="160"/>
      <c r="L285" s="160"/>
      <c r="M285" s="155"/>
      <c r="N285" s="155"/>
      <c r="O285" s="155"/>
      <c r="P285" s="155"/>
      <c r="Q285" s="155"/>
      <c r="R285" s="160"/>
      <c r="S285" s="160"/>
      <c r="T285" s="155"/>
      <c r="U285" s="155"/>
      <c r="V285" s="155"/>
      <c r="W285" s="161"/>
      <c r="X285" s="162"/>
      <c r="Y285" s="158"/>
      <c r="Z285" s="158"/>
      <c r="AA285" s="158"/>
      <c r="AB285" s="158"/>
      <c r="AC285" s="158"/>
      <c r="AD285" s="155"/>
      <c r="AE285" s="155"/>
      <c r="AF285" s="155"/>
      <c r="AG285" s="155"/>
      <c r="AH285" s="155"/>
      <c r="AI285" s="160"/>
      <c r="AJ285" s="160"/>
      <c r="AK285" s="160"/>
      <c r="AL285" s="160"/>
      <c r="AM285" s="160"/>
      <c r="AN285" s="158"/>
      <c r="AO285" s="160"/>
    </row>
    <row r="286" spans="1:41" ht="14.25" customHeight="1">
      <c r="A286" s="158"/>
      <c r="B286" s="158"/>
      <c r="C286" s="155"/>
      <c r="D286" s="155"/>
      <c r="E286" s="155"/>
      <c r="F286" s="158"/>
      <c r="G286" s="160"/>
      <c r="H286" s="160"/>
      <c r="I286" s="160"/>
      <c r="J286" s="160"/>
      <c r="K286" s="160"/>
      <c r="L286" s="160"/>
      <c r="M286" s="155"/>
      <c r="N286" s="155"/>
      <c r="O286" s="155"/>
      <c r="P286" s="155"/>
      <c r="Q286" s="155"/>
      <c r="R286" s="160"/>
      <c r="S286" s="160"/>
      <c r="T286" s="155"/>
      <c r="U286" s="155"/>
      <c r="V286" s="155"/>
      <c r="W286" s="161"/>
      <c r="X286" s="162"/>
      <c r="Y286" s="158"/>
      <c r="Z286" s="158"/>
      <c r="AA286" s="158"/>
      <c r="AB286" s="158"/>
      <c r="AC286" s="158"/>
      <c r="AD286" s="155"/>
      <c r="AE286" s="155"/>
      <c r="AF286" s="155"/>
      <c r="AG286" s="155"/>
      <c r="AH286" s="155"/>
      <c r="AI286" s="160"/>
      <c r="AJ286" s="160"/>
      <c r="AK286" s="160"/>
      <c r="AL286" s="160"/>
      <c r="AM286" s="160"/>
      <c r="AN286" s="158"/>
      <c r="AO286" s="160"/>
    </row>
    <row r="287" spans="1:41" ht="14.25" customHeight="1">
      <c r="A287" s="158"/>
      <c r="B287" s="158"/>
      <c r="C287" s="155"/>
      <c r="D287" s="155"/>
      <c r="E287" s="155"/>
      <c r="F287" s="158"/>
      <c r="G287" s="160"/>
      <c r="H287" s="160"/>
      <c r="I287" s="160"/>
      <c r="J287" s="160"/>
      <c r="K287" s="160"/>
      <c r="L287" s="160"/>
      <c r="M287" s="155"/>
      <c r="N287" s="155"/>
      <c r="O287" s="155"/>
      <c r="P287" s="155"/>
      <c r="Q287" s="155"/>
      <c r="R287" s="160"/>
      <c r="S287" s="160"/>
      <c r="T287" s="155"/>
      <c r="U287" s="155"/>
      <c r="V287" s="155"/>
      <c r="W287" s="161"/>
      <c r="X287" s="162"/>
      <c r="Y287" s="158"/>
      <c r="Z287" s="158"/>
      <c r="AA287" s="158"/>
      <c r="AB287" s="158"/>
      <c r="AC287" s="158"/>
      <c r="AD287" s="155"/>
      <c r="AE287" s="155"/>
      <c r="AF287" s="155"/>
      <c r="AG287" s="155"/>
      <c r="AH287" s="155"/>
      <c r="AI287" s="160"/>
      <c r="AJ287" s="160"/>
      <c r="AK287" s="160"/>
      <c r="AL287" s="160"/>
      <c r="AM287" s="160"/>
      <c r="AN287" s="158"/>
      <c r="AO287" s="160"/>
    </row>
    <row r="288" spans="1:41" ht="14.25" customHeight="1">
      <c r="A288" s="158"/>
      <c r="B288" s="158"/>
      <c r="C288" s="155"/>
      <c r="D288" s="155"/>
      <c r="E288" s="155"/>
      <c r="F288" s="158"/>
      <c r="G288" s="160"/>
      <c r="H288" s="160"/>
      <c r="I288" s="160"/>
      <c r="J288" s="160"/>
      <c r="K288" s="160"/>
      <c r="L288" s="160"/>
      <c r="M288" s="155"/>
      <c r="N288" s="155"/>
      <c r="O288" s="155"/>
      <c r="P288" s="155"/>
      <c r="Q288" s="155"/>
      <c r="R288" s="160"/>
      <c r="S288" s="160"/>
      <c r="T288" s="155"/>
      <c r="U288" s="155"/>
      <c r="V288" s="155"/>
      <c r="W288" s="161"/>
      <c r="X288" s="162"/>
      <c r="Y288" s="158"/>
      <c r="Z288" s="158"/>
      <c r="AA288" s="158"/>
      <c r="AB288" s="158"/>
      <c r="AC288" s="158"/>
      <c r="AD288" s="155"/>
      <c r="AE288" s="155"/>
      <c r="AF288" s="155"/>
      <c r="AG288" s="155"/>
      <c r="AH288" s="155"/>
      <c r="AI288" s="160"/>
      <c r="AJ288" s="160"/>
      <c r="AK288" s="160"/>
      <c r="AL288" s="160"/>
      <c r="AM288" s="160"/>
      <c r="AN288" s="158"/>
      <c r="AO288" s="160"/>
    </row>
    <row r="289" spans="1:41" ht="14.25" customHeight="1">
      <c r="A289" s="158"/>
      <c r="B289" s="158"/>
      <c r="C289" s="155"/>
      <c r="D289" s="155"/>
      <c r="E289" s="155"/>
      <c r="F289" s="158"/>
      <c r="G289" s="160"/>
      <c r="H289" s="160"/>
      <c r="I289" s="160"/>
      <c r="J289" s="160"/>
      <c r="K289" s="160"/>
      <c r="L289" s="160"/>
      <c r="M289" s="155"/>
      <c r="N289" s="155"/>
      <c r="O289" s="155"/>
      <c r="P289" s="155"/>
      <c r="Q289" s="155"/>
      <c r="R289" s="160"/>
      <c r="S289" s="160"/>
      <c r="T289" s="155"/>
      <c r="U289" s="155"/>
      <c r="V289" s="155"/>
      <c r="W289" s="161"/>
      <c r="X289" s="162"/>
      <c r="Y289" s="158"/>
      <c r="Z289" s="158"/>
      <c r="AA289" s="158"/>
      <c r="AB289" s="158"/>
      <c r="AC289" s="158"/>
      <c r="AD289" s="155"/>
      <c r="AE289" s="155"/>
      <c r="AF289" s="155"/>
      <c r="AG289" s="155"/>
      <c r="AH289" s="155"/>
      <c r="AI289" s="160"/>
      <c r="AJ289" s="160"/>
      <c r="AK289" s="160"/>
      <c r="AL289" s="160"/>
      <c r="AM289" s="160"/>
      <c r="AN289" s="158"/>
      <c r="AO289" s="160"/>
    </row>
    <row r="290" spans="1:41" ht="14.25" customHeight="1">
      <c r="A290" s="158"/>
      <c r="B290" s="158"/>
      <c r="C290" s="155"/>
      <c r="D290" s="155"/>
      <c r="E290" s="155"/>
      <c r="F290" s="158"/>
      <c r="G290" s="160"/>
      <c r="H290" s="160"/>
      <c r="I290" s="160"/>
      <c r="J290" s="160"/>
      <c r="K290" s="160"/>
      <c r="L290" s="160"/>
      <c r="M290" s="155"/>
      <c r="N290" s="155"/>
      <c r="O290" s="155"/>
      <c r="P290" s="155"/>
      <c r="Q290" s="155"/>
      <c r="R290" s="160"/>
      <c r="S290" s="160"/>
      <c r="T290" s="155"/>
      <c r="U290" s="155"/>
      <c r="V290" s="155"/>
      <c r="W290" s="161"/>
      <c r="X290" s="162"/>
      <c r="Y290" s="158"/>
      <c r="Z290" s="158"/>
      <c r="AA290" s="158"/>
      <c r="AB290" s="158"/>
      <c r="AC290" s="158"/>
      <c r="AD290" s="155"/>
      <c r="AE290" s="155"/>
      <c r="AF290" s="155"/>
      <c r="AG290" s="155"/>
      <c r="AH290" s="155"/>
      <c r="AI290" s="160"/>
      <c r="AJ290" s="160"/>
      <c r="AK290" s="160"/>
      <c r="AL290" s="160"/>
      <c r="AM290" s="160"/>
      <c r="AN290" s="158"/>
      <c r="AO290" s="160"/>
    </row>
    <row r="291" spans="1:41" ht="14.25" customHeight="1">
      <c r="A291" s="158"/>
      <c r="B291" s="158"/>
      <c r="C291" s="155"/>
      <c r="D291" s="155"/>
      <c r="E291" s="155"/>
      <c r="F291" s="158"/>
      <c r="G291" s="160"/>
      <c r="H291" s="160"/>
      <c r="I291" s="160"/>
      <c r="J291" s="160"/>
      <c r="K291" s="160"/>
      <c r="L291" s="160"/>
      <c r="M291" s="155"/>
      <c r="N291" s="155"/>
      <c r="O291" s="155"/>
      <c r="P291" s="155"/>
      <c r="Q291" s="155"/>
      <c r="R291" s="160"/>
      <c r="S291" s="160"/>
      <c r="T291" s="155"/>
      <c r="U291" s="155"/>
      <c r="V291" s="155"/>
      <c r="W291" s="161"/>
      <c r="X291" s="162"/>
      <c r="Y291" s="158"/>
      <c r="Z291" s="158"/>
      <c r="AA291" s="158"/>
      <c r="AB291" s="158"/>
      <c r="AC291" s="158"/>
      <c r="AD291" s="155"/>
      <c r="AE291" s="155"/>
      <c r="AF291" s="155"/>
      <c r="AG291" s="155"/>
      <c r="AH291" s="155"/>
      <c r="AI291" s="160"/>
      <c r="AJ291" s="160"/>
      <c r="AK291" s="160"/>
      <c r="AL291" s="160"/>
      <c r="AM291" s="160"/>
      <c r="AN291" s="158"/>
      <c r="AO291" s="160"/>
    </row>
    <row r="292" spans="1:41" ht="14.25" customHeight="1">
      <c r="A292" s="158"/>
      <c r="B292" s="158"/>
      <c r="C292" s="155"/>
      <c r="D292" s="155"/>
      <c r="E292" s="155"/>
      <c r="F292" s="158"/>
      <c r="G292" s="160"/>
      <c r="H292" s="160"/>
      <c r="I292" s="160"/>
      <c r="J292" s="160"/>
      <c r="K292" s="160"/>
      <c r="L292" s="160"/>
      <c r="M292" s="155"/>
      <c r="N292" s="155"/>
      <c r="O292" s="155"/>
      <c r="P292" s="155"/>
      <c r="Q292" s="155"/>
      <c r="R292" s="160"/>
      <c r="S292" s="160"/>
      <c r="T292" s="155"/>
      <c r="U292" s="155"/>
      <c r="V292" s="155"/>
      <c r="W292" s="161"/>
      <c r="X292" s="162"/>
      <c r="Y292" s="158"/>
      <c r="Z292" s="158"/>
      <c r="AA292" s="158"/>
      <c r="AB292" s="158"/>
      <c r="AC292" s="158"/>
      <c r="AD292" s="155"/>
      <c r="AE292" s="155"/>
      <c r="AF292" s="155"/>
      <c r="AG292" s="155"/>
      <c r="AH292" s="155"/>
      <c r="AI292" s="160"/>
      <c r="AJ292" s="160"/>
      <c r="AK292" s="160"/>
      <c r="AL292" s="160"/>
      <c r="AM292" s="160"/>
      <c r="AN292" s="158"/>
      <c r="AO292" s="160"/>
    </row>
    <row r="293" spans="1:41" ht="14.25" customHeight="1">
      <c r="A293" s="158"/>
      <c r="B293" s="158"/>
      <c r="C293" s="155"/>
      <c r="D293" s="155"/>
      <c r="E293" s="155"/>
      <c r="F293" s="158"/>
      <c r="G293" s="160"/>
      <c r="H293" s="160"/>
      <c r="I293" s="160"/>
      <c r="J293" s="160"/>
      <c r="K293" s="160"/>
      <c r="L293" s="160"/>
      <c r="M293" s="155"/>
      <c r="N293" s="155"/>
      <c r="O293" s="155"/>
      <c r="P293" s="155"/>
      <c r="Q293" s="155"/>
      <c r="R293" s="160"/>
      <c r="S293" s="160"/>
      <c r="T293" s="155"/>
      <c r="U293" s="155"/>
      <c r="V293" s="155"/>
      <c r="W293" s="161"/>
      <c r="X293" s="162"/>
      <c r="Y293" s="158"/>
      <c r="Z293" s="158"/>
      <c r="AA293" s="158"/>
      <c r="AB293" s="158"/>
      <c r="AC293" s="158"/>
      <c r="AD293" s="155"/>
      <c r="AE293" s="155"/>
      <c r="AF293" s="155"/>
      <c r="AG293" s="155"/>
      <c r="AH293" s="155"/>
      <c r="AI293" s="160"/>
      <c r="AJ293" s="160"/>
      <c r="AK293" s="160"/>
      <c r="AL293" s="160"/>
      <c r="AM293" s="160"/>
      <c r="AN293" s="158"/>
      <c r="AO293" s="160"/>
    </row>
    <row r="294" spans="1:41" ht="14.25" customHeight="1">
      <c r="A294" s="158"/>
      <c r="B294" s="158"/>
      <c r="C294" s="155"/>
      <c r="D294" s="155"/>
      <c r="E294" s="155"/>
      <c r="F294" s="158"/>
      <c r="G294" s="160"/>
      <c r="H294" s="160"/>
      <c r="I294" s="160"/>
      <c r="J294" s="160"/>
      <c r="K294" s="160"/>
      <c r="L294" s="160"/>
      <c r="M294" s="155"/>
      <c r="N294" s="155"/>
      <c r="O294" s="155"/>
      <c r="P294" s="155"/>
      <c r="Q294" s="155"/>
      <c r="R294" s="160"/>
      <c r="S294" s="160"/>
      <c r="T294" s="155"/>
      <c r="U294" s="155"/>
      <c r="V294" s="155"/>
      <c r="W294" s="161"/>
      <c r="X294" s="162"/>
      <c r="Y294" s="158"/>
      <c r="Z294" s="158"/>
      <c r="AA294" s="158"/>
      <c r="AB294" s="158"/>
      <c r="AC294" s="158"/>
      <c r="AD294" s="155"/>
      <c r="AE294" s="155"/>
      <c r="AF294" s="155"/>
      <c r="AG294" s="155"/>
      <c r="AH294" s="155"/>
      <c r="AI294" s="160"/>
      <c r="AJ294" s="160"/>
      <c r="AK294" s="160"/>
      <c r="AL294" s="160"/>
      <c r="AM294" s="160"/>
      <c r="AN294" s="158"/>
      <c r="AO294" s="160"/>
    </row>
    <row r="295" spans="1:41" ht="14.25" customHeight="1">
      <c r="A295" s="158"/>
      <c r="B295" s="158"/>
      <c r="C295" s="155"/>
      <c r="D295" s="155"/>
      <c r="E295" s="155"/>
      <c r="F295" s="158"/>
      <c r="G295" s="160"/>
      <c r="H295" s="160"/>
      <c r="I295" s="160"/>
      <c r="J295" s="160"/>
      <c r="K295" s="160"/>
      <c r="L295" s="160"/>
      <c r="M295" s="155"/>
      <c r="N295" s="155"/>
      <c r="O295" s="155"/>
      <c r="P295" s="155"/>
      <c r="Q295" s="155"/>
      <c r="R295" s="160"/>
      <c r="S295" s="160"/>
      <c r="T295" s="155"/>
      <c r="U295" s="155"/>
      <c r="V295" s="155"/>
      <c r="W295" s="161"/>
      <c r="X295" s="162"/>
      <c r="Y295" s="158"/>
      <c r="Z295" s="158"/>
      <c r="AA295" s="158"/>
      <c r="AB295" s="158"/>
      <c r="AC295" s="158"/>
      <c r="AD295" s="155"/>
      <c r="AE295" s="155"/>
      <c r="AF295" s="155"/>
      <c r="AG295" s="155"/>
      <c r="AH295" s="155"/>
      <c r="AI295" s="160"/>
      <c r="AJ295" s="160"/>
      <c r="AK295" s="160"/>
      <c r="AL295" s="160"/>
      <c r="AM295" s="160"/>
      <c r="AN295" s="158"/>
      <c r="AO295" s="160"/>
    </row>
    <row r="296" spans="1:41" ht="14.25" customHeight="1">
      <c r="A296" s="158"/>
      <c r="B296" s="158"/>
      <c r="C296" s="155"/>
      <c r="D296" s="155"/>
      <c r="E296" s="155"/>
      <c r="F296" s="158"/>
      <c r="G296" s="160"/>
      <c r="H296" s="160"/>
      <c r="I296" s="160"/>
      <c r="J296" s="160"/>
      <c r="K296" s="160"/>
      <c r="L296" s="160"/>
      <c r="M296" s="155"/>
      <c r="N296" s="155"/>
      <c r="O296" s="155"/>
      <c r="P296" s="155"/>
      <c r="Q296" s="155"/>
      <c r="R296" s="160"/>
      <c r="S296" s="160"/>
      <c r="T296" s="155"/>
      <c r="U296" s="155"/>
      <c r="V296" s="155"/>
      <c r="W296" s="161"/>
      <c r="X296" s="162"/>
      <c r="Y296" s="158"/>
      <c r="Z296" s="158"/>
      <c r="AA296" s="158"/>
      <c r="AB296" s="158"/>
      <c r="AC296" s="158"/>
      <c r="AD296" s="155"/>
      <c r="AE296" s="155"/>
      <c r="AF296" s="155"/>
      <c r="AG296" s="155"/>
      <c r="AH296" s="155"/>
      <c r="AI296" s="160"/>
      <c r="AJ296" s="160"/>
      <c r="AK296" s="160"/>
      <c r="AL296" s="160"/>
      <c r="AM296" s="160"/>
      <c r="AN296" s="158"/>
      <c r="AO296" s="160"/>
    </row>
    <row r="297" spans="1:41" ht="14.25" customHeight="1">
      <c r="A297" s="158"/>
      <c r="B297" s="158"/>
      <c r="C297" s="155"/>
      <c r="D297" s="155"/>
      <c r="E297" s="155"/>
      <c r="F297" s="158"/>
      <c r="G297" s="160"/>
      <c r="H297" s="160"/>
      <c r="I297" s="160"/>
      <c r="J297" s="160"/>
      <c r="K297" s="160"/>
      <c r="L297" s="160"/>
      <c r="M297" s="155"/>
      <c r="N297" s="155"/>
      <c r="O297" s="155"/>
      <c r="P297" s="155"/>
      <c r="Q297" s="155"/>
      <c r="R297" s="160"/>
      <c r="S297" s="160"/>
      <c r="T297" s="155"/>
      <c r="U297" s="155"/>
      <c r="V297" s="155"/>
      <c r="W297" s="161"/>
      <c r="X297" s="162"/>
      <c r="Y297" s="158"/>
      <c r="Z297" s="158"/>
      <c r="AA297" s="158"/>
      <c r="AB297" s="158"/>
      <c r="AC297" s="158"/>
      <c r="AD297" s="155"/>
      <c r="AE297" s="155"/>
      <c r="AF297" s="155"/>
      <c r="AG297" s="155"/>
      <c r="AH297" s="155"/>
      <c r="AI297" s="160"/>
      <c r="AJ297" s="160"/>
      <c r="AK297" s="160"/>
      <c r="AL297" s="160"/>
      <c r="AM297" s="160"/>
      <c r="AN297" s="158"/>
      <c r="AO297" s="160"/>
    </row>
    <row r="298" spans="1:41" ht="14.25" customHeight="1">
      <c r="A298" s="158"/>
      <c r="B298" s="158"/>
      <c r="C298" s="155"/>
      <c r="D298" s="155"/>
      <c r="E298" s="155"/>
      <c r="F298" s="158"/>
      <c r="G298" s="160"/>
      <c r="H298" s="160"/>
      <c r="I298" s="160"/>
      <c r="J298" s="160"/>
      <c r="K298" s="160"/>
      <c r="L298" s="160"/>
      <c r="M298" s="155"/>
      <c r="N298" s="155"/>
      <c r="O298" s="155"/>
      <c r="P298" s="155"/>
      <c r="Q298" s="155"/>
      <c r="R298" s="160"/>
      <c r="S298" s="160"/>
      <c r="T298" s="155"/>
      <c r="U298" s="155"/>
      <c r="V298" s="155"/>
      <c r="W298" s="161"/>
      <c r="X298" s="162"/>
      <c r="Y298" s="158"/>
      <c r="Z298" s="158"/>
      <c r="AA298" s="158"/>
      <c r="AB298" s="158"/>
      <c r="AC298" s="158"/>
      <c r="AD298" s="155"/>
      <c r="AE298" s="155"/>
      <c r="AF298" s="155"/>
      <c r="AG298" s="155"/>
      <c r="AH298" s="155"/>
      <c r="AI298" s="160"/>
      <c r="AJ298" s="160"/>
      <c r="AK298" s="160"/>
      <c r="AL298" s="160"/>
      <c r="AM298" s="160"/>
      <c r="AN298" s="158"/>
      <c r="AO298" s="160"/>
    </row>
    <row r="299" spans="1:41" ht="14.25" customHeight="1">
      <c r="A299" s="158"/>
      <c r="B299" s="158"/>
      <c r="C299" s="155"/>
      <c r="D299" s="155"/>
      <c r="E299" s="155"/>
      <c r="F299" s="158"/>
      <c r="G299" s="160"/>
      <c r="H299" s="160"/>
      <c r="I299" s="160"/>
      <c r="J299" s="160"/>
      <c r="K299" s="160"/>
      <c r="L299" s="160"/>
      <c r="M299" s="155"/>
      <c r="N299" s="155"/>
      <c r="O299" s="155"/>
      <c r="P299" s="155"/>
      <c r="Q299" s="155"/>
      <c r="R299" s="160"/>
      <c r="S299" s="160"/>
      <c r="T299" s="155"/>
      <c r="U299" s="155"/>
      <c r="V299" s="155"/>
      <c r="W299" s="161"/>
      <c r="X299" s="162"/>
      <c r="Y299" s="158"/>
      <c r="Z299" s="158"/>
      <c r="AA299" s="158"/>
      <c r="AB299" s="158"/>
      <c r="AC299" s="158"/>
      <c r="AD299" s="155"/>
      <c r="AE299" s="155"/>
      <c r="AF299" s="155"/>
      <c r="AG299" s="155"/>
      <c r="AH299" s="155"/>
      <c r="AI299" s="160"/>
      <c r="AJ299" s="160"/>
      <c r="AK299" s="160"/>
      <c r="AL299" s="160"/>
      <c r="AM299" s="160"/>
      <c r="AN299" s="158"/>
      <c r="AO299" s="160"/>
    </row>
    <row r="300" spans="1:41" ht="15.75" customHeight="1"/>
    <row r="301" spans="1:41" ht="15.75" customHeight="1"/>
    <row r="302" spans="1:41" ht="15.75" customHeight="1"/>
    <row r="303" spans="1:41" ht="15.75" customHeight="1"/>
    <row r="304" spans="1:41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horizontalDpi="300" verticalDpi="300"/>
  <headerFooter>
    <oddHeader>&amp;C&amp;A</oddHeader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00"/>
  <sheetViews>
    <sheetView zoomScaleNormal="100" workbookViewId="0"/>
  </sheetViews>
  <sheetFormatPr defaultColWidth="12.7109375" defaultRowHeight="12.75"/>
  <cols>
    <col min="1" max="18" width="13.140625" customWidth="1"/>
  </cols>
  <sheetData>
    <row r="1" spans="1:18" ht="87.75" customHeight="1">
      <c r="A1" s="165" t="s">
        <v>1224</v>
      </c>
      <c r="B1" s="166" t="s">
        <v>1225</v>
      </c>
      <c r="C1" s="166" t="s">
        <v>1226</v>
      </c>
      <c r="D1" s="166" t="s">
        <v>1227</v>
      </c>
      <c r="E1" s="166" t="s">
        <v>1228</v>
      </c>
      <c r="F1" s="166" t="s">
        <v>1229</v>
      </c>
      <c r="G1" s="166" t="s">
        <v>1230</v>
      </c>
    </row>
    <row r="2" spans="1:18" ht="15.75" customHeight="1">
      <c r="A2" s="167">
        <v>101</v>
      </c>
      <c r="B2" s="86">
        <v>621.32000000000005</v>
      </c>
      <c r="C2" s="86">
        <v>40.6</v>
      </c>
      <c r="D2" s="86">
        <v>82.92</v>
      </c>
      <c r="E2" s="86">
        <v>240.12</v>
      </c>
      <c r="F2" s="86">
        <v>227.46</v>
      </c>
      <c r="G2" s="86">
        <v>29.03</v>
      </c>
      <c r="H2" s="168">
        <f t="shared" ref="H2:H33" si="0">SUM(C2:F2)</f>
        <v>591.1</v>
      </c>
      <c r="I2" s="169">
        <f t="shared" ref="I2:I33" si="1">B2-H2</f>
        <v>30.220000000000027</v>
      </c>
      <c r="J2" s="33"/>
      <c r="K2" s="33"/>
      <c r="L2" s="33"/>
      <c r="M2" s="33"/>
      <c r="N2" s="33"/>
      <c r="O2" s="33"/>
      <c r="P2" s="33"/>
      <c r="Q2" s="33"/>
      <c r="R2" s="169"/>
    </row>
    <row r="3" spans="1:18" ht="15.75" customHeight="1">
      <c r="A3" s="170">
        <v>102</v>
      </c>
      <c r="B3" s="86">
        <v>783.06</v>
      </c>
      <c r="C3" s="86">
        <v>32.78</v>
      </c>
      <c r="D3" s="86">
        <v>105.96</v>
      </c>
      <c r="E3" s="86">
        <v>319.31</v>
      </c>
      <c r="F3" s="86">
        <v>293.77</v>
      </c>
      <c r="G3" s="86">
        <v>30.1</v>
      </c>
      <c r="H3" s="168">
        <f t="shared" si="0"/>
        <v>751.81999999999994</v>
      </c>
      <c r="I3" s="169">
        <f t="shared" si="1"/>
        <v>31.240000000000009</v>
      </c>
      <c r="J3" s="33"/>
      <c r="K3" s="33"/>
      <c r="L3" s="33"/>
      <c r="M3" s="33"/>
      <c r="N3" s="33"/>
      <c r="O3" s="33"/>
      <c r="P3" s="33"/>
      <c r="Q3" s="33"/>
      <c r="R3" s="169"/>
    </row>
    <row r="4" spans="1:18" ht="15.75" customHeight="1">
      <c r="A4" s="167">
        <v>103</v>
      </c>
      <c r="B4" s="86">
        <v>1091.6300000000001</v>
      </c>
      <c r="C4" s="86">
        <v>67.260000000000005</v>
      </c>
      <c r="D4" s="86">
        <v>222.39</v>
      </c>
      <c r="E4" s="86">
        <v>513.98</v>
      </c>
      <c r="F4" s="86">
        <v>256.3</v>
      </c>
      <c r="G4" s="86">
        <v>30.08</v>
      </c>
      <c r="H4" s="168">
        <f t="shared" si="0"/>
        <v>1059.93</v>
      </c>
      <c r="I4" s="169">
        <f t="shared" si="1"/>
        <v>31.700000000000045</v>
      </c>
      <c r="J4" s="33"/>
      <c r="K4" s="33"/>
      <c r="L4" s="33"/>
      <c r="M4" s="33"/>
      <c r="N4" s="33"/>
      <c r="O4" s="33"/>
      <c r="P4" s="33"/>
      <c r="Q4" s="33"/>
      <c r="R4" s="169"/>
    </row>
    <row r="5" spans="1:18" ht="15.75" customHeight="1">
      <c r="A5" s="170">
        <v>104</v>
      </c>
      <c r="B5" s="86">
        <v>449.18</v>
      </c>
      <c r="C5" s="86">
        <v>31.48</v>
      </c>
      <c r="D5" s="86">
        <v>70.02</v>
      </c>
      <c r="E5" s="86">
        <v>169.41</v>
      </c>
      <c r="F5" s="86">
        <v>147.22999999999999</v>
      </c>
      <c r="G5" s="86">
        <v>30.21</v>
      </c>
      <c r="H5" s="168">
        <f t="shared" si="0"/>
        <v>418.14</v>
      </c>
      <c r="I5" s="169">
        <f t="shared" si="1"/>
        <v>31.04000000000002</v>
      </c>
      <c r="J5" s="33"/>
      <c r="K5" s="33"/>
      <c r="L5" s="33"/>
      <c r="M5" s="33"/>
      <c r="N5" s="33"/>
      <c r="O5" s="33"/>
      <c r="P5" s="33"/>
      <c r="Q5" s="33"/>
      <c r="R5" s="169"/>
    </row>
    <row r="6" spans="1:18" ht="15.75" customHeight="1">
      <c r="A6" s="167">
        <v>105</v>
      </c>
      <c r="B6" s="86">
        <v>631.52</v>
      </c>
      <c r="C6" s="86">
        <v>28.47</v>
      </c>
      <c r="D6" s="86">
        <v>54.98</v>
      </c>
      <c r="E6" s="86">
        <v>170.09</v>
      </c>
      <c r="F6" s="86">
        <v>291.08</v>
      </c>
      <c r="G6" s="86">
        <v>85.22</v>
      </c>
      <c r="H6" s="168">
        <f t="shared" si="0"/>
        <v>544.62</v>
      </c>
      <c r="I6" s="169">
        <f t="shared" si="1"/>
        <v>86.899999999999977</v>
      </c>
      <c r="J6" s="33"/>
      <c r="K6" s="33"/>
      <c r="L6" s="33"/>
      <c r="M6" s="33"/>
      <c r="N6" s="33"/>
      <c r="O6" s="33"/>
      <c r="P6" s="33"/>
      <c r="Q6" s="33"/>
      <c r="R6" s="169"/>
    </row>
    <row r="7" spans="1:18" ht="15.75" customHeight="1">
      <c r="A7" s="170">
        <v>106</v>
      </c>
      <c r="B7" s="86">
        <v>772.87</v>
      </c>
      <c r="C7" s="86">
        <v>10.67</v>
      </c>
      <c r="D7" s="86">
        <v>54.95</v>
      </c>
      <c r="E7" s="86">
        <v>397.78</v>
      </c>
      <c r="F7" s="86">
        <v>269.95</v>
      </c>
      <c r="G7" s="86">
        <v>38</v>
      </c>
      <c r="H7" s="168">
        <f t="shared" si="0"/>
        <v>733.34999999999991</v>
      </c>
      <c r="I7" s="169">
        <f t="shared" si="1"/>
        <v>39.520000000000095</v>
      </c>
      <c r="J7" s="33"/>
      <c r="K7" s="33"/>
      <c r="L7" s="33"/>
      <c r="M7" s="33"/>
      <c r="N7" s="33"/>
      <c r="O7" s="33"/>
      <c r="P7" s="33"/>
      <c r="Q7" s="33"/>
      <c r="R7" s="169"/>
    </row>
    <row r="8" spans="1:18" ht="15.75" customHeight="1">
      <c r="A8" s="167">
        <v>107</v>
      </c>
      <c r="B8" s="86">
        <v>651.16999999999996</v>
      </c>
      <c r="C8" s="86">
        <v>6.56</v>
      </c>
      <c r="D8" s="86">
        <v>26.29</v>
      </c>
      <c r="E8" s="86">
        <v>256.29000000000002</v>
      </c>
      <c r="F8" s="86">
        <v>300.94</v>
      </c>
      <c r="G8" s="86">
        <v>59.45</v>
      </c>
      <c r="H8" s="168">
        <f t="shared" si="0"/>
        <v>590.08000000000004</v>
      </c>
      <c r="I8" s="169">
        <f t="shared" si="1"/>
        <v>61.089999999999918</v>
      </c>
      <c r="J8" s="33"/>
      <c r="K8" s="33"/>
      <c r="L8" s="33"/>
      <c r="M8" s="33"/>
      <c r="N8" s="33"/>
      <c r="O8" s="33"/>
      <c r="P8" s="33"/>
      <c r="Q8" s="33"/>
      <c r="R8" s="169"/>
    </row>
    <row r="9" spans="1:18" ht="15.75" customHeight="1">
      <c r="A9" s="170">
        <v>108</v>
      </c>
      <c r="B9" s="86">
        <v>645.64</v>
      </c>
      <c r="C9" s="86">
        <v>23.48</v>
      </c>
      <c r="D9" s="86">
        <v>59</v>
      </c>
      <c r="E9" s="86">
        <v>193.89</v>
      </c>
      <c r="F9" s="86">
        <v>283.12</v>
      </c>
      <c r="G9" s="86">
        <v>84.65</v>
      </c>
      <c r="H9" s="168">
        <f t="shared" si="0"/>
        <v>559.49</v>
      </c>
      <c r="I9" s="169">
        <f t="shared" si="1"/>
        <v>86.149999999999977</v>
      </c>
      <c r="J9" s="33"/>
      <c r="K9" s="33"/>
      <c r="L9" s="33"/>
      <c r="M9" s="33"/>
      <c r="N9" s="33"/>
      <c r="O9" s="33"/>
      <c r="P9" s="33"/>
      <c r="Q9" s="33"/>
      <c r="R9" s="169"/>
    </row>
    <row r="10" spans="1:18" ht="15.75" customHeight="1">
      <c r="A10" s="167">
        <v>109</v>
      </c>
      <c r="B10" s="86">
        <v>801.13</v>
      </c>
      <c r="C10" s="86">
        <v>17.43</v>
      </c>
      <c r="D10" s="86">
        <v>50.47</v>
      </c>
      <c r="E10" s="86">
        <v>172.92</v>
      </c>
      <c r="F10" s="86">
        <v>435.33</v>
      </c>
      <c r="G10" s="86">
        <v>123.78</v>
      </c>
      <c r="H10" s="168">
        <f t="shared" si="0"/>
        <v>676.15</v>
      </c>
      <c r="I10" s="169">
        <f t="shared" si="1"/>
        <v>124.98000000000002</v>
      </c>
      <c r="J10" s="33"/>
      <c r="K10" s="33"/>
      <c r="L10" s="33"/>
      <c r="M10" s="33"/>
      <c r="N10" s="33"/>
      <c r="O10" s="33"/>
      <c r="P10" s="33"/>
      <c r="Q10" s="33"/>
      <c r="R10" s="169"/>
    </row>
    <row r="11" spans="1:18" ht="15.75" customHeight="1">
      <c r="A11" s="170">
        <v>110</v>
      </c>
      <c r="B11" s="86">
        <v>601.94000000000005</v>
      </c>
      <c r="C11" s="86">
        <v>32.340000000000003</v>
      </c>
      <c r="D11" s="86">
        <v>58.98</v>
      </c>
      <c r="E11" s="86">
        <v>138.16999999999999</v>
      </c>
      <c r="F11" s="86">
        <v>316.52999999999997</v>
      </c>
      <c r="G11" s="86">
        <v>54.17</v>
      </c>
      <c r="H11" s="168">
        <f t="shared" si="0"/>
        <v>546.02</v>
      </c>
      <c r="I11" s="169">
        <f t="shared" si="1"/>
        <v>55.920000000000073</v>
      </c>
      <c r="J11" s="33"/>
      <c r="K11" s="33"/>
      <c r="L11" s="33"/>
      <c r="M11" s="33"/>
      <c r="N11" s="33"/>
      <c r="O11" s="33"/>
      <c r="P11" s="33"/>
      <c r="Q11" s="33"/>
      <c r="R11" s="169"/>
    </row>
    <row r="12" spans="1:18" ht="15.75" customHeight="1">
      <c r="A12" s="167">
        <v>111</v>
      </c>
      <c r="B12" s="86">
        <v>665.57</v>
      </c>
      <c r="C12" s="86">
        <v>16.86</v>
      </c>
      <c r="D12" s="86">
        <v>32.08</v>
      </c>
      <c r="E12" s="86">
        <v>77.11</v>
      </c>
      <c r="F12" s="86">
        <v>393.19</v>
      </c>
      <c r="G12" s="86">
        <v>145.41</v>
      </c>
      <c r="H12" s="168">
        <f t="shared" si="0"/>
        <v>519.24</v>
      </c>
      <c r="I12" s="169">
        <f t="shared" si="1"/>
        <v>146.33000000000004</v>
      </c>
      <c r="J12" s="33"/>
      <c r="K12" s="33"/>
      <c r="L12" s="33"/>
      <c r="M12" s="33"/>
      <c r="N12" s="33"/>
      <c r="O12" s="33"/>
      <c r="P12" s="33"/>
      <c r="Q12" s="33"/>
      <c r="R12" s="169"/>
    </row>
    <row r="13" spans="1:18" ht="15.75" customHeight="1">
      <c r="A13" s="170">
        <v>112</v>
      </c>
      <c r="B13" s="86">
        <v>701.26</v>
      </c>
      <c r="C13" s="86">
        <v>15.24</v>
      </c>
      <c r="D13" s="86">
        <v>48.3</v>
      </c>
      <c r="E13" s="86">
        <v>173.29</v>
      </c>
      <c r="F13" s="86">
        <v>392.18</v>
      </c>
      <c r="G13" s="86">
        <v>70.959999999999994</v>
      </c>
      <c r="H13" s="168">
        <f t="shared" si="0"/>
        <v>629.01</v>
      </c>
      <c r="I13" s="169">
        <f t="shared" si="1"/>
        <v>72.25</v>
      </c>
      <c r="J13" s="33"/>
      <c r="K13" s="33"/>
      <c r="L13" s="33"/>
      <c r="M13" s="33"/>
      <c r="N13" s="33"/>
      <c r="O13" s="33"/>
      <c r="P13" s="33"/>
      <c r="Q13" s="33"/>
      <c r="R13" s="169"/>
    </row>
    <row r="14" spans="1:18" ht="15.75" customHeight="1">
      <c r="A14" s="167">
        <v>113</v>
      </c>
      <c r="B14" s="86">
        <v>672.12</v>
      </c>
      <c r="C14" s="86">
        <v>34.68</v>
      </c>
      <c r="D14" s="86">
        <v>69.760000000000005</v>
      </c>
      <c r="E14" s="86">
        <v>150.82</v>
      </c>
      <c r="F14" s="86">
        <v>346.39</v>
      </c>
      <c r="G14" s="86">
        <v>68.739999999999995</v>
      </c>
      <c r="H14" s="168">
        <f t="shared" si="0"/>
        <v>601.65</v>
      </c>
      <c r="I14" s="169">
        <f t="shared" si="1"/>
        <v>70.470000000000027</v>
      </c>
      <c r="J14" s="33"/>
      <c r="K14" s="33"/>
      <c r="L14" s="33"/>
      <c r="M14" s="33"/>
      <c r="N14" s="33"/>
      <c r="O14" s="33"/>
      <c r="P14" s="33"/>
      <c r="Q14" s="33"/>
      <c r="R14" s="169"/>
    </row>
    <row r="15" spans="1:18" ht="15.75" customHeight="1">
      <c r="A15" s="170">
        <v>114</v>
      </c>
      <c r="B15" s="86">
        <v>619.54999999999995</v>
      </c>
      <c r="C15" s="86">
        <v>18.41</v>
      </c>
      <c r="D15" s="86">
        <v>47.39</v>
      </c>
      <c r="E15" s="86">
        <v>125.94</v>
      </c>
      <c r="F15" s="86">
        <v>358.31</v>
      </c>
      <c r="G15" s="86">
        <v>67.510000000000005</v>
      </c>
      <c r="H15" s="168">
        <f t="shared" si="0"/>
        <v>550.04999999999995</v>
      </c>
      <c r="I15" s="169">
        <f t="shared" si="1"/>
        <v>69.5</v>
      </c>
      <c r="J15" s="33"/>
      <c r="K15" s="33"/>
      <c r="L15" s="33"/>
      <c r="M15" s="33"/>
      <c r="N15" s="33"/>
      <c r="O15" s="33"/>
      <c r="P15" s="33"/>
      <c r="Q15" s="33"/>
      <c r="R15" s="169"/>
    </row>
    <row r="16" spans="1:18" ht="15.75" customHeight="1">
      <c r="A16" s="167">
        <v>115</v>
      </c>
      <c r="B16" s="86">
        <v>506.06</v>
      </c>
      <c r="C16" s="86">
        <v>42.91</v>
      </c>
      <c r="D16" s="86">
        <v>85.1</v>
      </c>
      <c r="E16" s="86">
        <v>188.67</v>
      </c>
      <c r="F16" s="86">
        <v>156.43</v>
      </c>
      <c r="G16" s="86">
        <v>31.67</v>
      </c>
      <c r="H16" s="168">
        <f t="shared" si="0"/>
        <v>473.10999999999996</v>
      </c>
      <c r="I16" s="169">
        <f t="shared" si="1"/>
        <v>32.950000000000045</v>
      </c>
      <c r="J16" s="33"/>
      <c r="K16" s="33"/>
      <c r="L16" s="33"/>
      <c r="M16" s="33"/>
      <c r="N16" s="33"/>
      <c r="O16" s="33"/>
      <c r="P16" s="33"/>
      <c r="Q16" s="33"/>
      <c r="R16" s="169"/>
    </row>
    <row r="17" spans="1:18" ht="15.75" customHeight="1">
      <c r="A17" s="170">
        <v>116</v>
      </c>
      <c r="B17" s="86">
        <v>517.58000000000004</v>
      </c>
      <c r="C17" s="86">
        <v>31.65</v>
      </c>
      <c r="D17" s="86">
        <v>93.71</v>
      </c>
      <c r="E17" s="86">
        <v>230.09</v>
      </c>
      <c r="F17" s="86">
        <v>146.31</v>
      </c>
      <c r="G17" s="86">
        <v>14.28</v>
      </c>
      <c r="H17" s="168">
        <f t="shared" si="0"/>
        <v>501.76</v>
      </c>
      <c r="I17" s="169">
        <f t="shared" si="1"/>
        <v>15.82000000000005</v>
      </c>
      <c r="J17" s="33"/>
      <c r="K17" s="33"/>
      <c r="L17" s="33"/>
      <c r="M17" s="33"/>
      <c r="N17" s="33"/>
      <c r="O17" s="33"/>
      <c r="P17" s="33"/>
      <c r="Q17" s="33"/>
      <c r="R17" s="169"/>
    </row>
    <row r="18" spans="1:18" ht="15.75" customHeight="1">
      <c r="A18" s="167">
        <v>117</v>
      </c>
      <c r="B18" s="86">
        <v>425.43</v>
      </c>
      <c r="C18" s="86">
        <v>16.93</v>
      </c>
      <c r="D18" s="86">
        <v>47.47</v>
      </c>
      <c r="E18" s="86">
        <v>116.59</v>
      </c>
      <c r="F18" s="86">
        <v>195.89</v>
      </c>
      <c r="G18" s="86">
        <v>47.14</v>
      </c>
      <c r="H18" s="168">
        <f t="shared" si="0"/>
        <v>376.88</v>
      </c>
      <c r="I18" s="169">
        <f t="shared" si="1"/>
        <v>48.550000000000011</v>
      </c>
      <c r="J18" s="33"/>
      <c r="K18" s="33"/>
      <c r="L18" s="33"/>
      <c r="M18" s="33"/>
      <c r="N18" s="33"/>
      <c r="O18" s="33"/>
      <c r="P18" s="33"/>
      <c r="Q18" s="33"/>
      <c r="R18" s="169"/>
    </row>
    <row r="19" spans="1:18" ht="15.75" customHeight="1">
      <c r="A19" s="170">
        <v>118</v>
      </c>
      <c r="B19" s="86">
        <v>528.91</v>
      </c>
      <c r="C19" s="86">
        <v>34.159999999999997</v>
      </c>
      <c r="D19" s="86">
        <v>70.44</v>
      </c>
      <c r="E19" s="86">
        <v>196.4</v>
      </c>
      <c r="F19" s="86">
        <v>206.32</v>
      </c>
      <c r="G19" s="86">
        <v>20.65</v>
      </c>
      <c r="H19" s="168">
        <f t="shared" si="0"/>
        <v>507.32</v>
      </c>
      <c r="I19" s="169">
        <f t="shared" si="1"/>
        <v>21.589999999999975</v>
      </c>
      <c r="J19" s="33"/>
      <c r="K19" s="33"/>
      <c r="L19" s="33"/>
      <c r="M19" s="33"/>
      <c r="N19" s="33"/>
      <c r="O19" s="33"/>
      <c r="P19" s="33"/>
      <c r="Q19" s="33"/>
      <c r="R19" s="169"/>
    </row>
    <row r="20" spans="1:18" ht="15.75" customHeight="1">
      <c r="A20" s="167">
        <v>119</v>
      </c>
      <c r="B20" s="86">
        <v>608.25</v>
      </c>
      <c r="C20" s="86">
        <v>6.43</v>
      </c>
      <c r="D20" s="86">
        <v>20.8</v>
      </c>
      <c r="E20" s="86">
        <v>74.08</v>
      </c>
      <c r="F20" s="86">
        <v>323.22000000000003</v>
      </c>
      <c r="G20" s="86">
        <v>182.44</v>
      </c>
      <c r="H20" s="168">
        <f t="shared" si="0"/>
        <v>424.53000000000003</v>
      </c>
      <c r="I20" s="169">
        <f t="shared" si="1"/>
        <v>183.71999999999997</v>
      </c>
      <c r="J20" s="33"/>
      <c r="K20" s="33"/>
      <c r="L20" s="33"/>
      <c r="M20" s="33"/>
      <c r="N20" s="33"/>
      <c r="O20" s="33"/>
      <c r="P20" s="33"/>
      <c r="Q20" s="33"/>
      <c r="R20" s="169"/>
    </row>
    <row r="21" spans="1:18" ht="15.75" customHeight="1">
      <c r="A21" s="170">
        <v>120</v>
      </c>
      <c r="B21" s="86">
        <v>475.9</v>
      </c>
      <c r="C21" s="86">
        <v>18</v>
      </c>
      <c r="D21" s="86">
        <v>92.84</v>
      </c>
      <c r="E21" s="86">
        <v>276.27999999999997</v>
      </c>
      <c r="F21" s="86">
        <v>80.900000000000006</v>
      </c>
      <c r="G21" s="86">
        <v>6.5</v>
      </c>
      <c r="H21" s="168">
        <f t="shared" si="0"/>
        <v>468.02</v>
      </c>
      <c r="I21" s="169">
        <f t="shared" si="1"/>
        <v>7.8799999999999955</v>
      </c>
      <c r="J21" s="33"/>
      <c r="K21" s="33"/>
      <c r="L21" s="33"/>
      <c r="M21" s="33"/>
      <c r="N21" s="33"/>
      <c r="O21" s="33"/>
      <c r="P21" s="33"/>
      <c r="Q21" s="33"/>
      <c r="R21" s="169"/>
    </row>
    <row r="22" spans="1:18" ht="15.75" customHeight="1">
      <c r="A22" s="167">
        <v>121</v>
      </c>
      <c r="B22" s="86">
        <v>871.57</v>
      </c>
      <c r="C22" s="86">
        <v>37.24</v>
      </c>
      <c r="D22" s="86">
        <v>223.34</v>
      </c>
      <c r="E22" s="86">
        <v>423.44</v>
      </c>
      <c r="F22" s="86">
        <v>166.77</v>
      </c>
      <c r="G22" s="86">
        <v>19.91</v>
      </c>
      <c r="H22" s="168">
        <f t="shared" si="0"/>
        <v>850.79</v>
      </c>
      <c r="I22" s="169">
        <f t="shared" si="1"/>
        <v>20.780000000000086</v>
      </c>
      <c r="J22" s="33"/>
      <c r="K22" s="33"/>
      <c r="L22" s="33"/>
      <c r="M22" s="33"/>
      <c r="N22" s="33"/>
      <c r="O22" s="33"/>
      <c r="P22" s="33"/>
      <c r="Q22" s="33"/>
      <c r="R22" s="169"/>
    </row>
    <row r="23" spans="1:18" ht="15.75" customHeight="1">
      <c r="A23" s="170">
        <v>122</v>
      </c>
      <c r="B23" s="171">
        <v>906.72</v>
      </c>
      <c r="C23" s="171">
        <v>44</v>
      </c>
      <c r="D23" s="171">
        <v>138.06</v>
      </c>
      <c r="E23" s="171">
        <v>456.83</v>
      </c>
      <c r="F23" s="171">
        <v>234.95</v>
      </c>
      <c r="G23" s="171">
        <v>32.36</v>
      </c>
      <c r="H23" s="168">
        <f t="shared" si="0"/>
        <v>873.83999999999992</v>
      </c>
      <c r="I23" s="169">
        <f t="shared" si="1"/>
        <v>32.880000000000109</v>
      </c>
    </row>
    <row r="24" spans="1:18" ht="15.75" customHeight="1">
      <c r="A24" s="167">
        <v>123</v>
      </c>
      <c r="B24" s="171">
        <v>476.76</v>
      </c>
      <c r="C24" s="171">
        <v>59.16</v>
      </c>
      <c r="D24" s="171">
        <v>89.17</v>
      </c>
      <c r="E24" s="171">
        <v>131.16</v>
      </c>
      <c r="F24" s="171">
        <v>164.44</v>
      </c>
      <c r="G24" s="171">
        <v>31.54</v>
      </c>
      <c r="H24" s="168">
        <f t="shared" si="0"/>
        <v>443.93</v>
      </c>
      <c r="I24" s="169">
        <f t="shared" si="1"/>
        <v>32.829999999999984</v>
      </c>
    </row>
    <row r="25" spans="1:18" ht="15.75" customHeight="1">
      <c r="A25" s="170">
        <v>124</v>
      </c>
      <c r="B25" s="171">
        <v>674.31</v>
      </c>
      <c r="C25" s="171">
        <v>55.37</v>
      </c>
      <c r="D25" s="171">
        <v>91.06</v>
      </c>
      <c r="E25" s="171">
        <v>192.94</v>
      </c>
      <c r="F25" s="171">
        <v>280.20999999999998</v>
      </c>
      <c r="G25" s="171">
        <v>53.79</v>
      </c>
      <c r="H25" s="168">
        <f t="shared" si="0"/>
        <v>619.57999999999993</v>
      </c>
      <c r="I25" s="169">
        <f t="shared" si="1"/>
        <v>54.730000000000018</v>
      </c>
    </row>
    <row r="26" spans="1:18" ht="15.75" customHeight="1">
      <c r="A26" s="167">
        <v>125</v>
      </c>
      <c r="B26" s="171">
        <v>693.42</v>
      </c>
      <c r="C26" s="171">
        <v>57.9</v>
      </c>
      <c r="D26" s="171">
        <v>137.52000000000001</v>
      </c>
      <c r="E26" s="171">
        <v>270.29000000000002</v>
      </c>
      <c r="F26" s="171">
        <v>189.85</v>
      </c>
      <c r="G26" s="171">
        <v>36.36</v>
      </c>
      <c r="H26" s="168">
        <f t="shared" si="0"/>
        <v>655.56000000000006</v>
      </c>
      <c r="I26" s="169">
        <f t="shared" si="1"/>
        <v>37.8599999999999</v>
      </c>
    </row>
    <row r="27" spans="1:18" ht="15.75" customHeight="1">
      <c r="A27" s="170">
        <v>126</v>
      </c>
      <c r="B27" s="171">
        <v>587.92999999999995</v>
      </c>
      <c r="C27" s="171">
        <v>22.02</v>
      </c>
      <c r="D27" s="171">
        <v>40.71</v>
      </c>
      <c r="E27" s="171">
        <v>107.12</v>
      </c>
      <c r="F27" s="171">
        <v>289.38</v>
      </c>
      <c r="G27" s="171">
        <v>126.9</v>
      </c>
      <c r="H27" s="168">
        <f t="shared" si="0"/>
        <v>459.23</v>
      </c>
      <c r="I27" s="169">
        <f t="shared" si="1"/>
        <v>128.69999999999993</v>
      </c>
    </row>
    <row r="28" spans="1:18" ht="15.75" customHeight="1">
      <c r="A28" s="167">
        <v>127</v>
      </c>
      <c r="B28" s="171">
        <v>822.9</v>
      </c>
      <c r="C28" s="171">
        <v>38.68</v>
      </c>
      <c r="D28" s="171">
        <v>231.89</v>
      </c>
      <c r="E28" s="171">
        <v>342.61</v>
      </c>
      <c r="F28" s="171">
        <v>176.02</v>
      </c>
      <c r="G28" s="171">
        <v>32.36</v>
      </c>
      <c r="H28" s="168">
        <f t="shared" si="0"/>
        <v>789.2</v>
      </c>
      <c r="I28" s="169">
        <f t="shared" si="1"/>
        <v>33.699999999999932</v>
      </c>
    </row>
    <row r="29" spans="1:18" ht="15.75" customHeight="1">
      <c r="A29" s="170">
        <v>128</v>
      </c>
      <c r="B29" s="171">
        <v>593.03</v>
      </c>
      <c r="C29" s="171">
        <v>29.56</v>
      </c>
      <c r="D29" s="171">
        <v>114.76</v>
      </c>
      <c r="E29" s="171">
        <v>251.42</v>
      </c>
      <c r="F29" s="171">
        <v>170.37</v>
      </c>
      <c r="G29" s="171">
        <v>26.09</v>
      </c>
      <c r="H29" s="168">
        <f t="shared" si="0"/>
        <v>566.11</v>
      </c>
      <c r="I29" s="169">
        <f t="shared" si="1"/>
        <v>26.919999999999959</v>
      </c>
    </row>
    <row r="30" spans="1:18" ht="15.75" customHeight="1">
      <c r="A30" s="167">
        <v>129</v>
      </c>
      <c r="B30" s="171">
        <v>434.28</v>
      </c>
      <c r="C30" s="171">
        <v>22.79</v>
      </c>
      <c r="D30" s="171">
        <v>46.69</v>
      </c>
      <c r="E30" s="171">
        <v>117.26</v>
      </c>
      <c r="F30" s="171">
        <v>197.26</v>
      </c>
      <c r="G30" s="171">
        <v>49.61</v>
      </c>
      <c r="H30" s="168">
        <f t="shared" si="0"/>
        <v>384</v>
      </c>
      <c r="I30" s="169">
        <f t="shared" si="1"/>
        <v>50.279999999999973</v>
      </c>
    </row>
    <row r="31" spans="1:18" ht="15.75" customHeight="1">
      <c r="A31" s="170">
        <v>130</v>
      </c>
      <c r="B31" s="171">
        <v>750.6</v>
      </c>
      <c r="C31" s="171">
        <v>30.98</v>
      </c>
      <c r="D31" s="171">
        <v>243.15</v>
      </c>
      <c r="E31" s="171">
        <v>304.88</v>
      </c>
      <c r="F31" s="171">
        <v>148.32</v>
      </c>
      <c r="G31" s="171">
        <v>21.28</v>
      </c>
      <c r="H31" s="168">
        <f t="shared" si="0"/>
        <v>727.32999999999993</v>
      </c>
      <c r="I31" s="169">
        <f t="shared" si="1"/>
        <v>23.270000000000095</v>
      </c>
    </row>
    <row r="32" spans="1:18" ht="15.75" customHeight="1">
      <c r="A32" s="167">
        <v>131</v>
      </c>
      <c r="B32" s="171">
        <v>473.26</v>
      </c>
      <c r="C32" s="171">
        <v>22.51</v>
      </c>
      <c r="D32" s="171">
        <v>54.37</v>
      </c>
      <c r="E32" s="171">
        <v>176.58</v>
      </c>
      <c r="F32" s="171">
        <v>192.2</v>
      </c>
      <c r="G32" s="171">
        <v>26.55</v>
      </c>
      <c r="H32" s="168">
        <f t="shared" si="0"/>
        <v>445.65999999999997</v>
      </c>
      <c r="I32" s="169">
        <f t="shared" si="1"/>
        <v>27.600000000000023</v>
      </c>
    </row>
    <row r="33" spans="1:9" ht="15.75" customHeight="1">
      <c r="A33" s="170">
        <v>132</v>
      </c>
      <c r="B33" s="171">
        <v>548.96</v>
      </c>
      <c r="C33" s="171">
        <v>13.87</v>
      </c>
      <c r="D33" s="171">
        <v>60.99</v>
      </c>
      <c r="E33" s="171">
        <v>218.77</v>
      </c>
      <c r="F33" s="171">
        <v>224.58</v>
      </c>
      <c r="G33" s="171">
        <v>29.26</v>
      </c>
      <c r="H33" s="168">
        <f t="shared" si="0"/>
        <v>518.21</v>
      </c>
      <c r="I33" s="169">
        <f t="shared" si="1"/>
        <v>30.75</v>
      </c>
    </row>
    <row r="34" spans="1:9" ht="15.75" customHeight="1">
      <c r="A34" s="167">
        <v>133</v>
      </c>
      <c r="B34" s="171">
        <v>554.41999999999996</v>
      </c>
      <c r="C34" s="171">
        <v>30.96</v>
      </c>
      <c r="D34" s="171">
        <v>116.13</v>
      </c>
      <c r="E34" s="171">
        <v>243.78</v>
      </c>
      <c r="F34" s="171">
        <v>146</v>
      </c>
      <c r="G34" s="171">
        <v>16.93</v>
      </c>
      <c r="H34" s="168">
        <f t="shared" ref="H34:H50" si="2">SUM(C34:F34)</f>
        <v>536.87</v>
      </c>
      <c r="I34" s="169">
        <f t="shared" ref="I34:I65" si="3">B34-H34</f>
        <v>17.549999999999955</v>
      </c>
    </row>
    <row r="35" spans="1:9" ht="15.75" customHeight="1">
      <c r="A35" s="170">
        <v>134</v>
      </c>
      <c r="B35" s="171">
        <v>521.53</v>
      </c>
      <c r="C35" s="171">
        <v>16.93</v>
      </c>
      <c r="D35" s="171">
        <v>99.57</v>
      </c>
      <c r="E35" s="171">
        <v>246.53</v>
      </c>
      <c r="F35" s="171">
        <v>142.55000000000001</v>
      </c>
      <c r="G35" s="171">
        <v>15.77</v>
      </c>
      <c r="H35" s="168">
        <f t="shared" si="2"/>
        <v>505.58</v>
      </c>
      <c r="I35" s="169">
        <f t="shared" si="3"/>
        <v>15.949999999999989</v>
      </c>
    </row>
    <row r="36" spans="1:9" ht="15.75" customHeight="1">
      <c r="A36" s="167">
        <v>135</v>
      </c>
      <c r="B36" s="171">
        <v>761.6</v>
      </c>
      <c r="C36" s="171">
        <v>68.900000000000006</v>
      </c>
      <c r="D36" s="171">
        <v>122.05</v>
      </c>
      <c r="E36" s="171">
        <v>227.77</v>
      </c>
      <c r="F36" s="171">
        <v>285.07</v>
      </c>
      <c r="G36" s="171">
        <v>57.18</v>
      </c>
      <c r="H36" s="168">
        <f t="shared" si="2"/>
        <v>703.79</v>
      </c>
      <c r="I36" s="169">
        <f t="shared" si="3"/>
        <v>57.810000000000059</v>
      </c>
    </row>
    <row r="37" spans="1:9" ht="15.75" customHeight="1">
      <c r="A37" s="170">
        <v>136</v>
      </c>
      <c r="B37" s="171">
        <v>639.20000000000005</v>
      </c>
      <c r="C37" s="171">
        <v>22.4</v>
      </c>
      <c r="D37" s="171">
        <v>62.43</v>
      </c>
      <c r="E37" s="171">
        <v>234.78</v>
      </c>
      <c r="F37" s="171">
        <v>269.93</v>
      </c>
      <c r="G37" s="171">
        <v>48.91</v>
      </c>
      <c r="H37" s="168">
        <f t="shared" si="2"/>
        <v>589.54</v>
      </c>
      <c r="I37" s="169">
        <f t="shared" si="3"/>
        <v>49.660000000000082</v>
      </c>
    </row>
    <row r="38" spans="1:9" ht="15.75" customHeight="1">
      <c r="A38" s="167">
        <v>137</v>
      </c>
      <c r="B38" s="171">
        <v>700.63</v>
      </c>
      <c r="C38" s="171">
        <v>51.47</v>
      </c>
      <c r="D38" s="171">
        <v>124.25</v>
      </c>
      <c r="E38" s="171">
        <v>230.73</v>
      </c>
      <c r="F38" s="171">
        <v>250.95</v>
      </c>
      <c r="G38" s="171">
        <v>42.37</v>
      </c>
      <c r="H38" s="168">
        <f t="shared" si="2"/>
        <v>657.4</v>
      </c>
      <c r="I38" s="169">
        <f t="shared" si="3"/>
        <v>43.230000000000018</v>
      </c>
    </row>
    <row r="39" spans="1:9" ht="15.75" customHeight="1">
      <c r="A39" s="170">
        <v>138</v>
      </c>
      <c r="B39" s="171">
        <v>629.49</v>
      </c>
      <c r="C39" s="171">
        <v>26.97</v>
      </c>
      <c r="D39" s="171">
        <v>65.61</v>
      </c>
      <c r="E39" s="171">
        <v>220.25</v>
      </c>
      <c r="F39" s="171">
        <v>266.39999999999998</v>
      </c>
      <c r="G39" s="171">
        <v>49.46</v>
      </c>
      <c r="H39" s="168">
        <f t="shared" si="2"/>
        <v>579.23</v>
      </c>
      <c r="I39" s="169">
        <f t="shared" si="3"/>
        <v>50.259999999999991</v>
      </c>
    </row>
    <row r="40" spans="1:9" ht="15.75" customHeight="1">
      <c r="A40" s="167">
        <v>139</v>
      </c>
      <c r="B40" s="171">
        <v>512.47</v>
      </c>
      <c r="C40" s="171">
        <v>14.39</v>
      </c>
      <c r="D40" s="171">
        <v>42.63</v>
      </c>
      <c r="E40" s="171">
        <v>163.86</v>
      </c>
      <c r="F40" s="171">
        <v>268.39</v>
      </c>
      <c r="G40" s="171">
        <v>22.71</v>
      </c>
      <c r="H40" s="168">
        <f t="shared" si="2"/>
        <v>489.27</v>
      </c>
      <c r="I40" s="169">
        <f t="shared" si="3"/>
        <v>23.200000000000045</v>
      </c>
    </row>
    <row r="41" spans="1:9" ht="15.75" customHeight="1">
      <c r="A41" s="170">
        <v>140</v>
      </c>
      <c r="B41" s="171">
        <v>797.22</v>
      </c>
      <c r="C41" s="171">
        <v>37.99</v>
      </c>
      <c r="D41" s="171">
        <v>102.59</v>
      </c>
      <c r="E41" s="171">
        <v>362.69</v>
      </c>
      <c r="F41" s="171">
        <v>256.67</v>
      </c>
      <c r="G41" s="171">
        <v>35.61</v>
      </c>
      <c r="H41" s="168">
        <f t="shared" si="2"/>
        <v>759.94</v>
      </c>
      <c r="I41" s="169">
        <f t="shared" si="3"/>
        <v>37.279999999999973</v>
      </c>
    </row>
    <row r="42" spans="1:9" ht="15.75" customHeight="1">
      <c r="A42" s="167">
        <v>141</v>
      </c>
      <c r="B42" s="171">
        <v>616.9</v>
      </c>
      <c r="C42" s="171">
        <v>38.909999999999997</v>
      </c>
      <c r="D42" s="171">
        <v>85.44</v>
      </c>
      <c r="E42" s="171">
        <v>240.16</v>
      </c>
      <c r="F42" s="171">
        <v>233.88</v>
      </c>
      <c r="G42" s="171">
        <v>17.510000000000002</v>
      </c>
      <c r="H42" s="168">
        <f t="shared" si="2"/>
        <v>598.39</v>
      </c>
      <c r="I42" s="169">
        <f t="shared" si="3"/>
        <v>18.509999999999991</v>
      </c>
    </row>
    <row r="43" spans="1:9" ht="15.75" customHeight="1">
      <c r="A43" s="170">
        <v>142</v>
      </c>
      <c r="B43" s="171">
        <v>696.16</v>
      </c>
      <c r="C43" s="171">
        <v>42.5</v>
      </c>
      <c r="D43" s="171">
        <v>111.48</v>
      </c>
      <c r="E43" s="171">
        <v>264.93</v>
      </c>
      <c r="F43" s="171">
        <v>221.21</v>
      </c>
      <c r="G43" s="171">
        <v>55.64</v>
      </c>
      <c r="H43" s="168">
        <f t="shared" si="2"/>
        <v>640.12</v>
      </c>
      <c r="I43" s="169">
        <f t="shared" si="3"/>
        <v>56.039999999999964</v>
      </c>
    </row>
    <row r="44" spans="1:9" ht="15.75" customHeight="1">
      <c r="A44" s="167">
        <v>143</v>
      </c>
      <c r="B44" s="171">
        <v>1251.77</v>
      </c>
      <c r="C44" s="171">
        <v>43.77</v>
      </c>
      <c r="D44" s="171">
        <v>183.7</v>
      </c>
      <c r="E44" s="171">
        <v>583.29999999999995</v>
      </c>
      <c r="F44" s="171">
        <v>380.22</v>
      </c>
      <c r="G44" s="171">
        <v>60.01</v>
      </c>
      <c r="H44" s="168">
        <f t="shared" si="2"/>
        <v>1190.99</v>
      </c>
      <c r="I44" s="169">
        <f t="shared" si="3"/>
        <v>60.779999999999973</v>
      </c>
    </row>
    <row r="45" spans="1:9" ht="15.75" customHeight="1">
      <c r="A45" s="170">
        <v>144</v>
      </c>
      <c r="B45" s="171">
        <v>637.08000000000004</v>
      </c>
      <c r="C45" s="171">
        <v>32.28</v>
      </c>
      <c r="D45" s="171">
        <v>66</v>
      </c>
      <c r="E45" s="171">
        <v>176.55</v>
      </c>
      <c r="F45" s="171">
        <v>332.72</v>
      </c>
      <c r="G45" s="171">
        <v>28.31</v>
      </c>
      <c r="H45" s="168">
        <f t="shared" si="2"/>
        <v>607.55000000000007</v>
      </c>
      <c r="I45" s="169">
        <f t="shared" si="3"/>
        <v>29.529999999999973</v>
      </c>
    </row>
    <row r="46" spans="1:9" ht="15.75" customHeight="1">
      <c r="A46" s="167">
        <v>145</v>
      </c>
      <c r="B46" s="171">
        <v>1042.4000000000001</v>
      </c>
      <c r="C46" s="171">
        <v>74.2</v>
      </c>
      <c r="D46" s="171">
        <v>217.27</v>
      </c>
      <c r="E46" s="171">
        <v>449.8</v>
      </c>
      <c r="F46" s="171">
        <v>259.88</v>
      </c>
      <c r="G46" s="171">
        <v>40.04</v>
      </c>
      <c r="H46" s="168">
        <f t="shared" si="2"/>
        <v>1001.15</v>
      </c>
      <c r="I46" s="169">
        <f t="shared" si="3"/>
        <v>41.250000000000114</v>
      </c>
    </row>
    <row r="47" spans="1:9" ht="15.75" customHeight="1">
      <c r="A47" s="170">
        <v>146</v>
      </c>
      <c r="B47" s="171">
        <v>698.15</v>
      </c>
      <c r="C47" s="171">
        <v>15.55</v>
      </c>
      <c r="D47" s="171">
        <v>41.57</v>
      </c>
      <c r="E47" s="171">
        <v>241.5</v>
      </c>
      <c r="F47" s="171">
        <v>362.81</v>
      </c>
      <c r="G47" s="171">
        <v>36.090000000000003</v>
      </c>
      <c r="H47" s="168">
        <f t="shared" si="2"/>
        <v>661.43000000000006</v>
      </c>
      <c r="I47" s="169">
        <f t="shared" si="3"/>
        <v>36.719999999999914</v>
      </c>
    </row>
    <row r="48" spans="1:9" ht="15.75" customHeight="1">
      <c r="A48" s="167">
        <v>147</v>
      </c>
      <c r="B48" s="171">
        <v>463.17</v>
      </c>
      <c r="C48" s="171">
        <v>38.630000000000003</v>
      </c>
      <c r="D48" s="171">
        <v>80.069999999999993</v>
      </c>
      <c r="E48" s="171">
        <v>138.05000000000001</v>
      </c>
      <c r="F48" s="171">
        <v>175.17</v>
      </c>
      <c r="G48" s="171">
        <v>29.46</v>
      </c>
      <c r="H48" s="168">
        <f t="shared" si="2"/>
        <v>431.91999999999996</v>
      </c>
      <c r="I48" s="169">
        <f t="shared" si="3"/>
        <v>31.250000000000057</v>
      </c>
    </row>
    <row r="49" spans="1:9" ht="15.75" customHeight="1">
      <c r="A49" s="170">
        <v>148</v>
      </c>
      <c r="B49" s="171">
        <v>574.46</v>
      </c>
      <c r="C49" s="171">
        <v>39</v>
      </c>
      <c r="D49" s="171">
        <v>67.739999999999995</v>
      </c>
      <c r="E49" s="171">
        <v>202.44</v>
      </c>
      <c r="F49" s="171">
        <v>199.53</v>
      </c>
      <c r="G49" s="171">
        <v>64.150000000000006</v>
      </c>
      <c r="H49" s="168">
        <f t="shared" si="2"/>
        <v>508.71000000000004</v>
      </c>
      <c r="I49" s="169">
        <f t="shared" si="3"/>
        <v>65.75</v>
      </c>
    </row>
    <row r="50" spans="1:9" ht="15.75" customHeight="1">
      <c r="A50" s="167">
        <v>149</v>
      </c>
      <c r="B50" s="171">
        <v>604.59</v>
      </c>
      <c r="C50" s="171">
        <v>24.97</v>
      </c>
      <c r="D50" s="171">
        <v>66.38</v>
      </c>
      <c r="E50" s="171">
        <v>229.62</v>
      </c>
      <c r="F50" s="171">
        <v>252</v>
      </c>
      <c r="G50" s="171">
        <v>30.37</v>
      </c>
      <c r="H50" s="168">
        <f t="shared" si="2"/>
        <v>572.97</v>
      </c>
      <c r="I50" s="169">
        <f t="shared" si="3"/>
        <v>31.620000000000005</v>
      </c>
    </row>
    <row r="51" spans="1:9" ht="15.75" customHeight="1"/>
    <row r="52" spans="1:9" ht="15.75" customHeight="1"/>
    <row r="53" spans="1:9" ht="15.75" customHeight="1"/>
    <row r="54" spans="1:9" ht="15.75" customHeight="1"/>
    <row r="55" spans="1:9" ht="15.75" customHeight="1"/>
    <row r="56" spans="1:9" ht="15.75" customHeight="1"/>
    <row r="57" spans="1:9" ht="15.75" customHeight="1"/>
    <row r="58" spans="1:9" ht="15.75" customHeight="1"/>
    <row r="59" spans="1:9" ht="15.75" customHeight="1"/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spans="1:7" ht="15.75" customHeight="1"/>
    <row r="98" spans="1:7" ht="15.75" customHeight="1"/>
    <row r="99" spans="1:7" ht="15.75" customHeight="1"/>
    <row r="100" spans="1:7" ht="15.75" customHeight="1"/>
    <row r="101" spans="1:7" ht="15.75" customHeight="1"/>
    <row r="102" spans="1:7" ht="15.75" customHeight="1">
      <c r="B102" s="172"/>
      <c r="C102" s="172"/>
      <c r="D102" s="172"/>
      <c r="E102" s="172"/>
      <c r="F102" s="172"/>
      <c r="G102" s="172"/>
    </row>
    <row r="103" spans="1:7" ht="15.75" customHeight="1">
      <c r="A103" s="172"/>
      <c r="B103" s="172"/>
      <c r="C103" s="172"/>
      <c r="D103" s="172"/>
      <c r="E103" s="172"/>
      <c r="F103" s="172"/>
      <c r="G103" s="172"/>
    </row>
    <row r="104" spans="1:7" ht="15.75" customHeight="1">
      <c r="G104" s="172"/>
    </row>
    <row r="105" spans="1:7" ht="15.75" customHeight="1"/>
    <row r="106" spans="1:7" ht="15.75" customHeight="1"/>
    <row r="107" spans="1:7" ht="15.75" customHeight="1"/>
    <row r="108" spans="1:7" ht="15.75" customHeight="1"/>
    <row r="109" spans="1:7" ht="15.75" customHeight="1"/>
    <row r="110" spans="1:7" ht="15.75" customHeight="1"/>
    <row r="111" spans="1:7" ht="15.75" customHeight="1"/>
    <row r="112" spans="1:7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8749999999999998" right="0.78749999999999998" top="1.05277777777778" bottom="1.05277777777778" header="0" footer="0"/>
  <pageSetup paperSize="9" orientation="portrait" horizontalDpi="300" verticalDpi="300"/>
  <headerFooter>
    <oddHeader>&amp;Cffffff&amp;A</oddHeader>
    <oddFooter>&amp;CffffffStrona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00"/>
  <sheetViews>
    <sheetView zoomScaleNormal="100" workbookViewId="0"/>
  </sheetViews>
  <sheetFormatPr defaultColWidth="12.7109375" defaultRowHeight="12.75"/>
  <cols>
    <col min="1" max="2" width="13.140625" customWidth="1"/>
    <col min="3" max="4" width="18.140625" customWidth="1"/>
    <col min="5" max="5" width="36.140625" customWidth="1"/>
    <col min="6" max="7" width="13.140625" customWidth="1"/>
  </cols>
  <sheetData>
    <row r="1" spans="1:6" ht="12.75" customHeight="1">
      <c r="A1" s="173" t="s">
        <v>1224</v>
      </c>
      <c r="B1" s="174" t="s">
        <v>1231</v>
      </c>
      <c r="C1" s="2" t="s">
        <v>1232</v>
      </c>
      <c r="D1" s="2"/>
      <c r="E1" s="175" t="s">
        <v>1233</v>
      </c>
    </row>
    <row r="2" spans="1:6" ht="12.75" customHeight="1">
      <c r="A2" s="176"/>
      <c r="B2" s="177"/>
      <c r="C2" s="178" t="s">
        <v>1234</v>
      </c>
      <c r="D2" s="178" t="s">
        <v>1235</v>
      </c>
      <c r="E2" s="179"/>
      <c r="F2" s="1" t="s">
        <v>1236</v>
      </c>
    </row>
    <row r="3" spans="1:6" ht="17.25" customHeight="1">
      <c r="A3" s="170">
        <v>101</v>
      </c>
      <c r="B3" s="180">
        <v>45230</v>
      </c>
      <c r="C3" s="181" t="s">
        <v>1237</v>
      </c>
      <c r="D3" s="181" t="s">
        <v>1238</v>
      </c>
      <c r="E3" s="179" t="s">
        <v>1239</v>
      </c>
      <c r="F3" s="1"/>
    </row>
    <row r="4" spans="1:6" ht="12.75" customHeight="1">
      <c r="A4" s="170">
        <v>102</v>
      </c>
      <c r="B4" s="180">
        <v>45230</v>
      </c>
      <c r="C4" s="182" t="s">
        <v>1240</v>
      </c>
      <c r="D4" s="183" t="s">
        <v>1241</v>
      </c>
      <c r="E4" s="179" t="s">
        <v>1242</v>
      </c>
      <c r="F4" s="1"/>
    </row>
    <row r="5" spans="1:6" ht="12.75" customHeight="1">
      <c r="A5" s="170">
        <v>103</v>
      </c>
      <c r="B5" s="180">
        <v>45230</v>
      </c>
      <c r="C5" s="182" t="s">
        <v>1243</v>
      </c>
      <c r="D5" s="181" t="s">
        <v>1244</v>
      </c>
      <c r="E5" s="179" t="s">
        <v>1245</v>
      </c>
      <c r="F5" s="1"/>
    </row>
    <row r="6" spans="1:6" ht="12.75" customHeight="1">
      <c r="A6" s="170">
        <v>104</v>
      </c>
      <c r="B6" s="180">
        <v>45230</v>
      </c>
      <c r="C6" s="182" t="s">
        <v>1246</v>
      </c>
      <c r="D6" s="181" t="s">
        <v>1247</v>
      </c>
      <c r="E6" s="179" t="s">
        <v>1248</v>
      </c>
      <c r="F6" s="1"/>
    </row>
    <row r="7" spans="1:6" ht="12.75" customHeight="1">
      <c r="A7" s="170">
        <v>105</v>
      </c>
      <c r="B7" s="180" t="s">
        <v>1249</v>
      </c>
      <c r="C7" s="181" t="s">
        <v>1250</v>
      </c>
      <c r="D7" s="181" t="s">
        <v>1251</v>
      </c>
      <c r="E7" s="183" t="s">
        <v>1252</v>
      </c>
      <c r="F7" s="1"/>
    </row>
    <row r="8" spans="1:6" ht="12.75" customHeight="1">
      <c r="A8" s="170">
        <v>106</v>
      </c>
      <c r="B8" s="180" t="s">
        <v>1249</v>
      </c>
      <c r="C8" s="182" t="s">
        <v>1253</v>
      </c>
      <c r="D8" s="181" t="s">
        <v>1254</v>
      </c>
      <c r="E8" s="183" t="s">
        <v>1255</v>
      </c>
      <c r="F8" s="1"/>
    </row>
    <row r="9" spans="1:6" ht="12.75" customHeight="1">
      <c r="A9" s="170">
        <v>107</v>
      </c>
      <c r="B9" s="180" t="s">
        <v>1249</v>
      </c>
      <c r="C9" s="182" t="s">
        <v>1256</v>
      </c>
      <c r="D9" s="181" t="s">
        <v>1257</v>
      </c>
      <c r="E9" s="179" t="s">
        <v>1258</v>
      </c>
      <c r="F9" s="1"/>
    </row>
    <row r="10" spans="1:6" ht="12.75" customHeight="1">
      <c r="A10" s="170">
        <v>108</v>
      </c>
      <c r="B10" s="180" t="s">
        <v>1249</v>
      </c>
      <c r="C10" s="182" t="s">
        <v>1259</v>
      </c>
      <c r="D10" s="181" t="s">
        <v>1260</v>
      </c>
      <c r="E10" s="179" t="s">
        <v>1261</v>
      </c>
      <c r="F10" s="1"/>
    </row>
    <row r="11" spans="1:6" ht="12.75" customHeight="1">
      <c r="A11" s="170">
        <v>109</v>
      </c>
      <c r="B11" s="180" t="s">
        <v>1249</v>
      </c>
      <c r="C11" s="182" t="s">
        <v>1262</v>
      </c>
      <c r="D11" s="181" t="s">
        <v>1263</v>
      </c>
      <c r="E11" s="179" t="s">
        <v>1245</v>
      </c>
      <c r="F11" s="1"/>
    </row>
    <row r="12" spans="1:6" ht="17.25" customHeight="1">
      <c r="A12" s="170">
        <v>110</v>
      </c>
      <c r="B12" s="180" t="s">
        <v>1249</v>
      </c>
      <c r="C12" s="182" t="s">
        <v>1264</v>
      </c>
      <c r="D12" s="181" t="s">
        <v>1265</v>
      </c>
      <c r="E12" s="179" t="s">
        <v>1266</v>
      </c>
      <c r="F12" s="1"/>
    </row>
    <row r="13" spans="1:6" ht="16.5" customHeight="1">
      <c r="A13" s="170">
        <v>111</v>
      </c>
      <c r="B13" s="180" t="s">
        <v>1249</v>
      </c>
      <c r="C13" s="182" t="s">
        <v>1267</v>
      </c>
      <c r="D13" s="181" t="s">
        <v>1268</v>
      </c>
      <c r="E13" s="179" t="s">
        <v>1269</v>
      </c>
      <c r="F13" s="1"/>
    </row>
    <row r="14" spans="1:6" ht="15.75" customHeight="1">
      <c r="A14" s="170">
        <v>112</v>
      </c>
      <c r="B14" s="180" t="s">
        <v>1249</v>
      </c>
      <c r="C14" s="182" t="s">
        <v>1270</v>
      </c>
      <c r="D14" s="181" t="s">
        <v>1271</v>
      </c>
      <c r="E14" s="183" t="s">
        <v>1272</v>
      </c>
      <c r="F14" s="1"/>
    </row>
    <row r="15" spans="1:6" ht="17.25" customHeight="1">
      <c r="A15" s="170">
        <v>113</v>
      </c>
      <c r="B15" s="180" t="s">
        <v>1249</v>
      </c>
      <c r="C15" s="182" t="s">
        <v>1273</v>
      </c>
      <c r="D15" s="181" t="s">
        <v>1274</v>
      </c>
      <c r="E15" s="183" t="s">
        <v>1275</v>
      </c>
      <c r="F15" s="1"/>
    </row>
    <row r="16" spans="1:6" ht="18" customHeight="1">
      <c r="A16" s="170">
        <v>114</v>
      </c>
      <c r="B16" s="180" t="s">
        <v>1249</v>
      </c>
      <c r="C16" s="182" t="s">
        <v>1276</v>
      </c>
      <c r="D16" s="181" t="s">
        <v>1277</v>
      </c>
      <c r="E16" s="179" t="s">
        <v>1278</v>
      </c>
      <c r="F16" s="1"/>
    </row>
    <row r="17" spans="1:7" ht="12.75" customHeight="1">
      <c r="A17" s="170">
        <v>115</v>
      </c>
      <c r="B17" s="180" t="s">
        <v>1249</v>
      </c>
      <c r="C17" s="183" t="s">
        <v>1279</v>
      </c>
      <c r="D17" s="182" t="s">
        <v>1280</v>
      </c>
      <c r="E17" s="179" t="s">
        <v>1281</v>
      </c>
      <c r="F17" s="1"/>
    </row>
    <row r="18" spans="1:7" ht="12.75" customHeight="1">
      <c r="A18" s="170">
        <v>116</v>
      </c>
      <c r="B18" s="184" t="s">
        <v>1249</v>
      </c>
      <c r="C18" s="183" t="s">
        <v>1282</v>
      </c>
      <c r="D18" s="182" t="s">
        <v>1283</v>
      </c>
      <c r="E18" s="179" t="s">
        <v>1284</v>
      </c>
      <c r="F18" s="1" t="s">
        <v>1236</v>
      </c>
    </row>
    <row r="19" spans="1:7" ht="12.75" customHeight="1">
      <c r="A19" s="170">
        <v>117</v>
      </c>
      <c r="B19" s="184" t="s">
        <v>1249</v>
      </c>
      <c r="C19" s="183" t="s">
        <v>1285</v>
      </c>
      <c r="D19" s="182" t="s">
        <v>1286</v>
      </c>
      <c r="E19" s="183" t="s">
        <v>1287</v>
      </c>
      <c r="F19" s="1"/>
    </row>
    <row r="20" spans="1:7" ht="12.75" customHeight="1">
      <c r="A20" s="170">
        <v>118</v>
      </c>
      <c r="B20" s="184" t="s">
        <v>1249</v>
      </c>
      <c r="C20" s="183" t="s">
        <v>1288</v>
      </c>
      <c r="D20" s="182" t="s">
        <v>1289</v>
      </c>
      <c r="E20" s="179" t="s">
        <v>1290</v>
      </c>
      <c r="F20" s="1"/>
    </row>
    <row r="21" spans="1:7" ht="12.75" customHeight="1">
      <c r="A21" s="170">
        <v>119</v>
      </c>
      <c r="B21" s="184" t="s">
        <v>1249</v>
      </c>
      <c r="C21" s="183" t="s">
        <v>1291</v>
      </c>
      <c r="D21" s="182" t="s">
        <v>1292</v>
      </c>
      <c r="E21" s="183" t="s">
        <v>1293</v>
      </c>
      <c r="F21" s="1"/>
    </row>
    <row r="22" spans="1:7" ht="12.75" customHeight="1">
      <c r="A22" s="185">
        <v>120</v>
      </c>
      <c r="B22" s="186">
        <v>45237</v>
      </c>
      <c r="C22" s="187" t="s">
        <v>1294</v>
      </c>
      <c r="D22" s="188" t="s">
        <v>1295</v>
      </c>
      <c r="E22" s="189" t="s">
        <v>1296</v>
      </c>
      <c r="F22" s="1"/>
      <c r="G22" s="33">
        <f>0.15148*60</f>
        <v>9.0888000000000009</v>
      </c>
    </row>
    <row r="23" spans="1:7" ht="12.75" customHeight="1">
      <c r="A23" s="170">
        <v>121</v>
      </c>
      <c r="B23" s="184">
        <v>45237</v>
      </c>
      <c r="C23" s="183" t="s">
        <v>1297</v>
      </c>
      <c r="D23" s="182" t="s">
        <v>1298</v>
      </c>
      <c r="E23" s="179" t="s">
        <v>1299</v>
      </c>
      <c r="F23" s="1"/>
    </row>
    <row r="24" spans="1:7" ht="12.75" customHeight="1">
      <c r="A24" s="170">
        <v>122</v>
      </c>
      <c r="B24" s="184">
        <v>45237</v>
      </c>
      <c r="C24" s="183" t="s">
        <v>1300</v>
      </c>
      <c r="D24" s="182" t="s">
        <v>1301</v>
      </c>
      <c r="E24" s="179" t="s">
        <v>1302</v>
      </c>
      <c r="F24" s="1"/>
    </row>
    <row r="25" spans="1:7" ht="12.75" customHeight="1">
      <c r="A25" s="170" t="s">
        <v>197</v>
      </c>
      <c r="B25" s="184">
        <v>45237</v>
      </c>
      <c r="C25" s="183" t="s">
        <v>1303</v>
      </c>
      <c r="D25" s="182" t="s">
        <v>1304</v>
      </c>
      <c r="E25" s="179" t="s">
        <v>1305</v>
      </c>
      <c r="F25" s="1"/>
    </row>
    <row r="26" spans="1:7" ht="12.75" customHeight="1">
      <c r="A26" s="170" t="s">
        <v>198</v>
      </c>
      <c r="B26" s="184">
        <v>45237</v>
      </c>
      <c r="C26" s="183" t="s">
        <v>1306</v>
      </c>
      <c r="D26" s="182" t="s">
        <v>1307</v>
      </c>
      <c r="E26" s="179" t="s">
        <v>1308</v>
      </c>
      <c r="F26" s="1"/>
    </row>
    <row r="27" spans="1:7" ht="12.75" customHeight="1">
      <c r="A27" s="170" t="s">
        <v>199</v>
      </c>
      <c r="B27" s="184">
        <v>45237</v>
      </c>
      <c r="C27" s="183" t="s">
        <v>1309</v>
      </c>
      <c r="D27" s="182" t="s">
        <v>1310</v>
      </c>
      <c r="E27" s="179" t="s">
        <v>1311</v>
      </c>
      <c r="F27" s="1"/>
    </row>
    <row r="28" spans="1:7" ht="12.75" customHeight="1">
      <c r="A28" s="170" t="s">
        <v>200</v>
      </c>
      <c r="B28" s="184">
        <v>45237</v>
      </c>
      <c r="C28" s="183" t="s">
        <v>1312</v>
      </c>
      <c r="D28" s="182" t="s">
        <v>1313</v>
      </c>
      <c r="E28" s="179" t="s">
        <v>1314</v>
      </c>
      <c r="F28" s="1"/>
    </row>
    <row r="29" spans="1:7" ht="12.75" customHeight="1">
      <c r="A29" s="170" t="s">
        <v>201</v>
      </c>
      <c r="B29" s="180">
        <v>45237</v>
      </c>
      <c r="C29" s="183" t="s">
        <v>1315</v>
      </c>
      <c r="D29" s="182" t="s">
        <v>1316</v>
      </c>
      <c r="E29" s="179" t="s">
        <v>1317</v>
      </c>
      <c r="F29" s="1"/>
    </row>
    <row r="30" spans="1:7" ht="12.75" customHeight="1">
      <c r="A30" s="170" t="s">
        <v>202</v>
      </c>
      <c r="B30" s="180">
        <v>45237</v>
      </c>
      <c r="C30" s="183" t="s">
        <v>1318</v>
      </c>
      <c r="D30" s="182" t="s">
        <v>1319</v>
      </c>
      <c r="E30" s="179" t="s">
        <v>1320</v>
      </c>
      <c r="F30" s="1"/>
    </row>
    <row r="31" spans="1:7" ht="12.75" customHeight="1">
      <c r="A31" s="170" t="s">
        <v>203</v>
      </c>
      <c r="B31" s="180">
        <v>45237</v>
      </c>
      <c r="C31" s="183" t="s">
        <v>1321</v>
      </c>
      <c r="D31" s="182" t="s">
        <v>1322</v>
      </c>
      <c r="E31" s="179" t="s">
        <v>1323</v>
      </c>
      <c r="F31" s="1"/>
    </row>
    <row r="32" spans="1:7" ht="12.75" customHeight="1">
      <c r="A32" s="170" t="s">
        <v>204</v>
      </c>
      <c r="B32" s="180">
        <v>45237</v>
      </c>
      <c r="C32" s="183" t="s">
        <v>1324</v>
      </c>
      <c r="D32" s="182" t="s">
        <v>1325</v>
      </c>
      <c r="E32" s="179" t="s">
        <v>1326</v>
      </c>
      <c r="F32" s="1"/>
    </row>
    <row r="33" spans="1:6" ht="12.75" customHeight="1">
      <c r="A33" s="170" t="s">
        <v>205</v>
      </c>
      <c r="B33" s="180">
        <v>45237</v>
      </c>
      <c r="C33" s="183" t="s">
        <v>1327</v>
      </c>
      <c r="D33" s="182" t="s">
        <v>1328</v>
      </c>
      <c r="E33" s="179" t="s">
        <v>1329</v>
      </c>
      <c r="F33" s="1"/>
    </row>
    <row r="34" spans="1:6" ht="12.75" customHeight="1">
      <c r="A34" s="170" t="s">
        <v>206</v>
      </c>
      <c r="B34" s="180">
        <v>45240</v>
      </c>
      <c r="C34" s="183" t="s">
        <v>1330</v>
      </c>
      <c r="D34" s="182" t="s">
        <v>1331</v>
      </c>
      <c r="E34" s="179" t="s">
        <v>1332</v>
      </c>
    </row>
    <row r="35" spans="1:6" ht="12.75" customHeight="1">
      <c r="A35" s="170" t="s">
        <v>207</v>
      </c>
      <c r="B35" s="180">
        <v>45240</v>
      </c>
      <c r="C35" s="183" t="s">
        <v>1333</v>
      </c>
      <c r="D35" s="182" t="s">
        <v>1334</v>
      </c>
      <c r="E35" s="183" t="s">
        <v>1335</v>
      </c>
    </row>
    <row r="36" spans="1:6" ht="12.75" customHeight="1">
      <c r="A36" s="170" t="s">
        <v>208</v>
      </c>
      <c r="B36" s="180">
        <v>45240</v>
      </c>
      <c r="C36" s="183" t="s">
        <v>1336</v>
      </c>
      <c r="D36" s="182" t="s">
        <v>1337</v>
      </c>
      <c r="E36" s="179" t="s">
        <v>1338</v>
      </c>
    </row>
    <row r="37" spans="1:6" ht="12.75" customHeight="1">
      <c r="A37" s="170" t="s">
        <v>209</v>
      </c>
      <c r="B37" s="180">
        <v>45240</v>
      </c>
      <c r="C37" s="183" t="s">
        <v>1339</v>
      </c>
      <c r="D37" s="182" t="s">
        <v>1340</v>
      </c>
      <c r="E37" s="190" t="s">
        <v>1341</v>
      </c>
    </row>
    <row r="38" spans="1:6" ht="12.75" customHeight="1">
      <c r="A38" s="170" t="s">
        <v>210</v>
      </c>
      <c r="B38" s="180">
        <v>45240</v>
      </c>
      <c r="C38" s="183" t="s">
        <v>1342</v>
      </c>
      <c r="D38" s="182" t="s">
        <v>1343</v>
      </c>
      <c r="E38" s="179" t="s">
        <v>1344</v>
      </c>
    </row>
    <row r="39" spans="1:6" ht="12.75" customHeight="1">
      <c r="A39" s="170" t="s">
        <v>211</v>
      </c>
      <c r="B39" s="180">
        <v>45240</v>
      </c>
      <c r="C39" s="183" t="s">
        <v>1345</v>
      </c>
      <c r="D39" s="182" t="s">
        <v>1346</v>
      </c>
      <c r="E39" s="183" t="s">
        <v>1347</v>
      </c>
    </row>
    <row r="40" spans="1:6" ht="12.75" customHeight="1">
      <c r="A40" s="170" t="s">
        <v>212</v>
      </c>
      <c r="B40" s="180">
        <v>45240</v>
      </c>
      <c r="C40" s="183" t="s">
        <v>1348</v>
      </c>
      <c r="D40" s="182" t="s">
        <v>1349</v>
      </c>
      <c r="E40" s="179" t="s">
        <v>1350</v>
      </c>
    </row>
    <row r="41" spans="1:6" ht="12.75" customHeight="1">
      <c r="A41" s="170" t="s">
        <v>213</v>
      </c>
      <c r="B41" s="180">
        <v>45240</v>
      </c>
      <c r="C41" s="183" t="s">
        <v>1351</v>
      </c>
      <c r="D41" s="183" t="s">
        <v>1352</v>
      </c>
      <c r="E41" s="179" t="s">
        <v>1353</v>
      </c>
    </row>
    <row r="42" spans="1:6" ht="12.75" customHeight="1">
      <c r="A42" s="170" t="s">
        <v>214</v>
      </c>
      <c r="B42" s="191">
        <v>45240</v>
      </c>
      <c r="C42" s="183" t="s">
        <v>1354</v>
      </c>
      <c r="D42" s="183" t="s">
        <v>1355</v>
      </c>
      <c r="E42" s="179" t="s">
        <v>1356</v>
      </c>
    </row>
    <row r="43" spans="1:6" ht="12.75" customHeight="1">
      <c r="A43" s="170" t="s">
        <v>215</v>
      </c>
      <c r="B43" s="191">
        <v>45240</v>
      </c>
      <c r="C43" s="183" t="s">
        <v>1357</v>
      </c>
      <c r="D43" s="183" t="s">
        <v>1358</v>
      </c>
      <c r="E43" s="179" t="s">
        <v>1359</v>
      </c>
    </row>
    <row r="44" spans="1:6" ht="12.75" customHeight="1">
      <c r="A44" s="170" t="s">
        <v>216</v>
      </c>
      <c r="B44" s="191">
        <v>45240</v>
      </c>
      <c r="C44" s="183" t="s">
        <v>1360</v>
      </c>
      <c r="D44" s="183" t="s">
        <v>1361</v>
      </c>
      <c r="E44" s="179" t="s">
        <v>1362</v>
      </c>
    </row>
    <row r="45" spans="1:6" ht="12.75" customHeight="1">
      <c r="A45" s="170" t="s">
        <v>217</v>
      </c>
      <c r="B45" s="191">
        <v>45240</v>
      </c>
      <c r="C45" s="183" t="s">
        <v>1363</v>
      </c>
      <c r="D45" s="183" t="s">
        <v>1364</v>
      </c>
      <c r="E45" s="179" t="s">
        <v>1365</v>
      </c>
    </row>
    <row r="46" spans="1:6" ht="12.75" customHeight="1">
      <c r="A46" s="170" t="s">
        <v>218</v>
      </c>
      <c r="B46" s="191">
        <v>45240</v>
      </c>
      <c r="C46" s="183" t="s">
        <v>1366</v>
      </c>
      <c r="D46" s="183" t="s">
        <v>1367</v>
      </c>
      <c r="E46" s="179" t="s">
        <v>1368</v>
      </c>
    </row>
    <row r="47" spans="1:6" ht="12.75" customHeight="1">
      <c r="A47" s="170" t="s">
        <v>219</v>
      </c>
      <c r="B47" s="191">
        <v>45240</v>
      </c>
      <c r="C47" s="183" t="s">
        <v>1369</v>
      </c>
      <c r="D47" s="183" t="s">
        <v>1370</v>
      </c>
      <c r="E47" s="183" t="s">
        <v>1371</v>
      </c>
    </row>
    <row r="48" spans="1:6" ht="12.75" customHeight="1">
      <c r="A48" s="170" t="s">
        <v>220</v>
      </c>
      <c r="B48" s="191">
        <v>45240</v>
      </c>
      <c r="C48" s="183" t="s">
        <v>1372</v>
      </c>
      <c r="D48" s="183" t="s">
        <v>1373</v>
      </c>
      <c r="E48" s="179" t="s">
        <v>1374</v>
      </c>
    </row>
    <row r="49" spans="1:5" ht="12.75" customHeight="1">
      <c r="A49" s="170" t="s">
        <v>221</v>
      </c>
      <c r="B49" s="191">
        <v>45240</v>
      </c>
      <c r="C49" s="183" t="s">
        <v>1375</v>
      </c>
      <c r="D49" s="183" t="s">
        <v>1376</v>
      </c>
      <c r="E49" s="179" t="s">
        <v>1377</v>
      </c>
    </row>
    <row r="50" spans="1:5" ht="12.75" customHeight="1">
      <c r="A50" s="170" t="s">
        <v>222</v>
      </c>
      <c r="B50" s="191">
        <v>45240</v>
      </c>
      <c r="C50" s="183" t="s">
        <v>1378</v>
      </c>
      <c r="D50" s="183" t="s">
        <v>1379</v>
      </c>
      <c r="E50" s="179" t="s">
        <v>1380</v>
      </c>
    </row>
    <row r="51" spans="1:5" ht="12.75" customHeight="1">
      <c r="A51" s="170" t="s">
        <v>223</v>
      </c>
      <c r="B51" s="184">
        <v>45240</v>
      </c>
      <c r="C51" s="183" t="s">
        <v>1381</v>
      </c>
      <c r="D51" s="183" t="s">
        <v>1382</v>
      </c>
      <c r="E51" s="179" t="s">
        <v>1383</v>
      </c>
    </row>
    <row r="52" spans="1:5" ht="12.75" customHeight="1">
      <c r="A52" s="170"/>
      <c r="B52" s="180"/>
      <c r="C52" s="183"/>
      <c r="D52" s="183"/>
      <c r="E52" s="183"/>
    </row>
    <row r="53" spans="1:5" ht="12.75" customHeight="1">
      <c r="A53" s="170"/>
      <c r="B53" s="180"/>
      <c r="C53" s="183"/>
      <c r="D53" s="183"/>
      <c r="E53" s="179"/>
    </row>
    <row r="54" spans="1:5" ht="12.75" customHeight="1">
      <c r="A54" s="170"/>
      <c r="B54" s="191"/>
      <c r="C54" s="183"/>
      <c r="D54" s="183"/>
      <c r="E54" s="179"/>
    </row>
    <row r="55" spans="1:5" ht="12.75" customHeight="1">
      <c r="A55" s="170"/>
      <c r="B55" s="191"/>
      <c r="C55" s="183"/>
      <c r="D55" s="183"/>
      <c r="E55" s="179"/>
    </row>
    <row r="56" spans="1:5" ht="12.75" customHeight="1">
      <c r="A56" s="170"/>
      <c r="B56" s="191"/>
      <c r="C56" s="183"/>
      <c r="D56" s="183"/>
      <c r="E56" s="179"/>
    </row>
    <row r="57" spans="1:5" ht="12.75" customHeight="1">
      <c r="A57" s="170"/>
      <c r="B57" s="191"/>
      <c r="C57" s="183"/>
      <c r="D57" s="183"/>
      <c r="E57" s="179"/>
    </row>
    <row r="58" spans="1:5" ht="12.75" customHeight="1">
      <c r="A58" s="170"/>
      <c r="B58" s="191"/>
      <c r="C58" s="183"/>
      <c r="D58" s="183"/>
      <c r="E58" s="179"/>
    </row>
    <row r="59" spans="1:5" ht="12.75" customHeight="1">
      <c r="A59" s="170"/>
      <c r="B59" s="191"/>
      <c r="C59" s="183"/>
      <c r="D59" s="183"/>
      <c r="E59" s="179"/>
    </row>
    <row r="60" spans="1:5" ht="12.75" customHeight="1">
      <c r="A60" s="170"/>
      <c r="B60" s="191"/>
      <c r="C60" s="183"/>
      <c r="D60" s="183"/>
      <c r="E60" s="179"/>
    </row>
    <row r="61" spans="1:5" ht="12.75" customHeight="1">
      <c r="A61" s="170"/>
      <c r="B61" s="191"/>
      <c r="C61" s="183"/>
      <c r="D61" s="183"/>
      <c r="E61" s="179"/>
    </row>
    <row r="62" spans="1:5" ht="12.75" customHeight="1">
      <c r="A62" s="170"/>
      <c r="B62" s="191"/>
      <c r="C62" s="183"/>
      <c r="D62" s="183"/>
      <c r="E62" s="179"/>
    </row>
    <row r="63" spans="1:5" ht="12.75" customHeight="1">
      <c r="A63" s="170"/>
      <c r="B63" s="191"/>
      <c r="C63" s="183"/>
      <c r="D63" s="183"/>
      <c r="E63" s="183"/>
    </row>
    <row r="64" spans="1:5" ht="12.75" customHeight="1">
      <c r="A64" s="170"/>
      <c r="B64" s="191"/>
      <c r="C64" s="183"/>
      <c r="D64" s="183"/>
      <c r="E64" s="179"/>
    </row>
    <row r="65" spans="1:5" ht="12.75" customHeight="1">
      <c r="A65" s="170"/>
      <c r="B65" s="191"/>
      <c r="C65" s="183"/>
      <c r="D65" s="183"/>
      <c r="E65" s="179"/>
    </row>
    <row r="66" spans="1:5" ht="12.75" customHeight="1">
      <c r="A66" s="170"/>
      <c r="B66" s="191"/>
      <c r="C66" s="183"/>
      <c r="D66" s="183"/>
      <c r="E66" s="179"/>
    </row>
    <row r="67" spans="1:5" ht="12.75" customHeight="1">
      <c r="A67" s="170"/>
      <c r="B67" s="184"/>
      <c r="C67" s="183"/>
      <c r="D67" s="183"/>
      <c r="E67" s="179"/>
    </row>
    <row r="68" spans="1:5" ht="12.75" customHeight="1">
      <c r="A68" s="170"/>
      <c r="B68" s="180"/>
      <c r="C68" s="183"/>
      <c r="D68" s="183"/>
      <c r="E68" s="179"/>
    </row>
    <row r="69" spans="1:5" ht="12.75" customHeight="1">
      <c r="A69" s="170"/>
      <c r="B69" s="191"/>
      <c r="C69" s="183"/>
      <c r="D69" s="183"/>
      <c r="E69" s="183"/>
    </row>
    <row r="70" spans="1:5" ht="12.75" customHeight="1">
      <c r="A70" s="170"/>
      <c r="B70" s="191"/>
      <c r="C70" s="183"/>
      <c r="D70" s="183"/>
      <c r="E70" s="179"/>
    </row>
    <row r="71" spans="1:5" ht="12.75" customHeight="1">
      <c r="A71" s="170"/>
      <c r="B71" s="191"/>
      <c r="C71" s="183"/>
      <c r="D71" s="183"/>
      <c r="E71" s="179"/>
    </row>
    <row r="72" spans="1:5" ht="12.75" customHeight="1">
      <c r="A72" s="170"/>
      <c r="B72" s="191"/>
      <c r="C72" s="183"/>
      <c r="D72" s="183"/>
      <c r="E72" s="179"/>
    </row>
    <row r="73" spans="1:5" ht="12.75" customHeight="1">
      <c r="A73" s="170"/>
      <c r="B73" s="191"/>
      <c r="C73" s="183"/>
      <c r="D73" s="183"/>
      <c r="E73" s="179"/>
    </row>
    <row r="74" spans="1:5" ht="12.75" customHeight="1">
      <c r="A74" s="170"/>
      <c r="B74" s="191"/>
      <c r="C74" s="183"/>
      <c r="D74" s="183"/>
      <c r="E74" s="179"/>
    </row>
    <row r="75" spans="1:5" ht="12.75" customHeight="1">
      <c r="A75" s="170"/>
      <c r="B75" s="191"/>
      <c r="C75" s="183"/>
      <c r="D75" s="183"/>
      <c r="E75" s="179"/>
    </row>
    <row r="76" spans="1:5" ht="12.75" customHeight="1">
      <c r="A76" s="170"/>
      <c r="B76" s="191"/>
      <c r="C76" s="183"/>
      <c r="D76" s="183"/>
      <c r="E76" s="179"/>
    </row>
    <row r="77" spans="1:5" ht="12.75" customHeight="1">
      <c r="A77" s="170"/>
      <c r="B77" s="184"/>
      <c r="C77" s="183"/>
      <c r="D77" s="183"/>
      <c r="E77" s="179"/>
    </row>
    <row r="78" spans="1:5" ht="12.75" customHeight="1">
      <c r="A78" s="170"/>
      <c r="B78" s="180"/>
      <c r="C78" s="183"/>
      <c r="D78" s="183"/>
      <c r="E78" s="179"/>
    </row>
    <row r="79" spans="1:5" ht="12.75" customHeight="1">
      <c r="A79" s="170"/>
      <c r="B79" s="180"/>
      <c r="C79" s="183"/>
      <c r="D79" s="183"/>
      <c r="E79" s="179"/>
    </row>
    <row r="80" spans="1:5" ht="12.75" customHeight="1">
      <c r="A80" s="170"/>
      <c r="B80" s="180"/>
      <c r="C80" s="183"/>
      <c r="D80" s="183"/>
      <c r="E80" s="179"/>
    </row>
    <row r="81" spans="1:5" ht="12.75" customHeight="1">
      <c r="A81" s="170"/>
      <c r="B81" s="180"/>
      <c r="C81" s="183"/>
      <c r="D81" s="183"/>
      <c r="E81" s="179"/>
    </row>
    <row r="82" spans="1:5" ht="12.75" customHeight="1">
      <c r="A82" s="170"/>
      <c r="B82" s="180"/>
      <c r="C82" s="183"/>
      <c r="D82" s="183"/>
      <c r="E82" s="179"/>
    </row>
    <row r="83" spans="1:5" ht="12.75" customHeight="1">
      <c r="A83" s="170"/>
      <c r="B83" s="180"/>
      <c r="C83" s="183"/>
      <c r="D83" s="183"/>
      <c r="E83" s="179"/>
    </row>
    <row r="84" spans="1:5" ht="12.75" customHeight="1">
      <c r="A84" s="170"/>
      <c r="B84" s="180"/>
      <c r="C84" s="183"/>
      <c r="D84" s="183"/>
      <c r="E84" s="183"/>
    </row>
    <row r="85" spans="1:5" ht="12.75" customHeight="1">
      <c r="A85" s="170"/>
      <c r="B85" s="180"/>
      <c r="C85" s="183"/>
      <c r="D85" s="183"/>
      <c r="E85" s="179"/>
    </row>
    <row r="86" spans="1:5" ht="12.75" customHeight="1">
      <c r="A86" s="170"/>
      <c r="B86" s="180"/>
      <c r="C86" s="183"/>
      <c r="D86" s="183"/>
      <c r="E86" s="179"/>
    </row>
    <row r="87" spans="1:5" ht="12.75" customHeight="1">
      <c r="A87" s="170"/>
      <c r="B87" s="180"/>
      <c r="C87" s="183"/>
      <c r="D87" s="183"/>
      <c r="E87" s="179"/>
    </row>
    <row r="88" spans="1:5" ht="12.75" customHeight="1">
      <c r="A88" s="170"/>
      <c r="B88" s="180"/>
      <c r="C88" s="183"/>
      <c r="D88" s="183"/>
      <c r="E88" s="179"/>
    </row>
    <row r="89" spans="1:5" ht="12.75" customHeight="1">
      <c r="A89" s="170"/>
      <c r="B89" s="180"/>
      <c r="C89" s="183"/>
      <c r="D89" s="183"/>
      <c r="E89" s="179"/>
    </row>
    <row r="90" spans="1:5" ht="12.75" customHeight="1">
      <c r="A90" s="170"/>
      <c r="B90" s="180"/>
      <c r="C90" s="183"/>
      <c r="D90" s="183"/>
      <c r="E90" s="179"/>
    </row>
    <row r="91" spans="1:5" ht="12.75" customHeight="1">
      <c r="A91" s="170"/>
      <c r="B91" s="180"/>
      <c r="C91" s="183"/>
      <c r="D91" s="183"/>
      <c r="E91" s="179"/>
    </row>
    <row r="92" spans="1:5" ht="12.75" customHeight="1">
      <c r="A92" s="170"/>
      <c r="B92" s="180"/>
      <c r="C92" s="183"/>
      <c r="D92" s="183"/>
      <c r="E92" s="179"/>
    </row>
    <row r="93" spans="1:5" ht="12.75" customHeight="1">
      <c r="A93" s="170"/>
      <c r="B93" s="180"/>
      <c r="C93" s="183"/>
      <c r="D93" s="183"/>
      <c r="E93" s="179"/>
    </row>
    <row r="94" spans="1:5" ht="12.75" customHeight="1">
      <c r="A94" s="170"/>
      <c r="B94" s="180"/>
      <c r="C94" s="183"/>
      <c r="D94" s="183"/>
      <c r="E94" s="179"/>
    </row>
    <row r="95" spans="1:5" ht="12.75" customHeight="1">
      <c r="A95" s="170"/>
      <c r="B95" s="180"/>
      <c r="C95" s="183"/>
      <c r="D95" s="183"/>
      <c r="E95" s="179"/>
    </row>
    <row r="96" spans="1:5" ht="12.75" customHeight="1">
      <c r="A96" s="170"/>
      <c r="B96" s="180"/>
      <c r="C96" s="183"/>
      <c r="D96" s="183"/>
      <c r="E96" s="179"/>
    </row>
    <row r="97" spans="1:5" ht="12.75" customHeight="1">
      <c r="A97" s="170"/>
      <c r="B97" s="180"/>
      <c r="C97" s="183"/>
      <c r="D97" s="183"/>
      <c r="E97" s="179"/>
    </row>
    <row r="98" spans="1:5" ht="12.75" customHeight="1">
      <c r="A98" s="170"/>
      <c r="B98" s="180"/>
      <c r="C98" s="183"/>
      <c r="D98" s="183"/>
      <c r="E98" s="179"/>
    </row>
    <row r="99" spans="1:5" ht="12.75" customHeight="1">
      <c r="A99" s="170"/>
      <c r="B99" s="180"/>
      <c r="C99" s="183"/>
      <c r="D99" s="183"/>
      <c r="E99" s="179"/>
    </row>
    <row r="100" spans="1:5" ht="12.75" customHeight="1">
      <c r="A100" s="170"/>
      <c r="B100" s="180"/>
      <c r="C100" s="183"/>
      <c r="D100" s="183"/>
      <c r="E100" s="179"/>
    </row>
    <row r="101" spans="1:5" ht="12.75" customHeight="1">
      <c r="A101" s="170"/>
      <c r="B101" s="180"/>
      <c r="C101" s="183"/>
      <c r="D101" s="183"/>
      <c r="E101" s="179"/>
    </row>
    <row r="102" spans="1:5" ht="12.75" customHeight="1">
      <c r="A102" s="170"/>
      <c r="B102" s="180"/>
      <c r="C102" s="183"/>
      <c r="D102" s="183"/>
      <c r="E102" s="183"/>
    </row>
    <row r="103" spans="1:5" ht="12.75" customHeight="1"/>
    <row r="104" spans="1:5" ht="12.75" customHeight="1"/>
    <row r="105" spans="1:5" ht="12.75" customHeight="1"/>
    <row r="106" spans="1:5" ht="12.75" customHeight="1"/>
    <row r="107" spans="1:5" ht="12.75" customHeight="1"/>
    <row r="108" spans="1:5" ht="12.75" customHeight="1"/>
    <row r="109" spans="1:5" ht="12.75" customHeight="1"/>
    <row r="110" spans="1:5" ht="12.75" customHeight="1"/>
    <row r="111" spans="1:5" ht="12.75" customHeight="1"/>
    <row r="112" spans="1:5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1:D1"/>
    <mergeCell ref="F2:F17"/>
    <mergeCell ref="F18:F33"/>
  </mergeCells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000"/>
  <sheetViews>
    <sheetView topLeftCell="A105" zoomScaleNormal="100" workbookViewId="0">
      <selection activeCell="I145" sqref="I145"/>
    </sheetView>
  </sheetViews>
  <sheetFormatPr defaultColWidth="12.7109375" defaultRowHeight="12.75"/>
  <cols>
    <col min="1" max="5" width="11.85546875" customWidth="1"/>
    <col min="6" max="6" width="11.5703125" customWidth="1"/>
    <col min="7" max="7" width="11.7109375" customWidth="1"/>
    <col min="8" max="16" width="11.85546875" customWidth="1"/>
  </cols>
  <sheetData>
    <row r="1" spans="1:16" ht="12.75" customHeight="1">
      <c r="A1" s="33" t="s">
        <v>1384</v>
      </c>
      <c r="B1" s="33" t="s">
        <v>1385</v>
      </c>
      <c r="C1" s="33" t="s">
        <v>1386</v>
      </c>
      <c r="D1" s="33" t="s">
        <v>1387</v>
      </c>
      <c r="E1" s="33" t="s">
        <v>1388</v>
      </c>
      <c r="F1" s="154"/>
      <c r="G1" s="154"/>
    </row>
    <row r="2" spans="1:16" ht="12.75" customHeight="1">
      <c r="B2" s="33" t="s">
        <v>1389</v>
      </c>
      <c r="C2" s="33" t="s">
        <v>1390</v>
      </c>
      <c r="D2" s="33" t="s">
        <v>1391</v>
      </c>
      <c r="E2" s="33" t="s">
        <v>1392</v>
      </c>
      <c r="F2" s="154" t="s">
        <v>1393</v>
      </c>
      <c r="G2" s="154" t="s">
        <v>1394</v>
      </c>
    </row>
    <row r="3" spans="1:16" ht="12.75" customHeight="1">
      <c r="F3" s="154"/>
      <c r="G3" s="154"/>
    </row>
    <row r="4" spans="1:16" ht="12.75" customHeight="1">
      <c r="A4" s="192" t="s">
        <v>1395</v>
      </c>
      <c r="B4" s="192">
        <v>0.06</v>
      </c>
      <c r="C4" s="192">
        <v>0.03</v>
      </c>
      <c r="D4" s="192">
        <v>-5.05</v>
      </c>
      <c r="E4" s="192">
        <v>-4</v>
      </c>
      <c r="F4" s="193">
        <f t="shared" ref="F4:F35" si="0">SQRT((B4)^2+(C4)^2+(D4)^2)*10^(E4)</f>
        <v>5.050445524901739E-4</v>
      </c>
      <c r="G4" s="193">
        <f t="shared" ref="G4:G27" si="1">F4-F$4</f>
        <v>0</v>
      </c>
    </row>
    <row r="5" spans="1:16" ht="12.75" customHeight="1">
      <c r="A5" s="33">
        <v>101</v>
      </c>
      <c r="B5" s="33">
        <v>3.67</v>
      </c>
      <c r="C5" s="33">
        <v>12.58</v>
      </c>
      <c r="D5" s="33">
        <v>-16.489999999999998</v>
      </c>
      <c r="E5" s="33">
        <v>-3</v>
      </c>
      <c r="F5" s="154">
        <f t="shared" si="0"/>
        <v>2.1062891539387462E-2</v>
      </c>
      <c r="G5" s="154">
        <f t="shared" si="1"/>
        <v>2.0557846986897287E-2</v>
      </c>
      <c r="P5" s="33">
        <v>0</v>
      </c>
    </row>
    <row r="6" spans="1:16" ht="12.75" customHeight="1">
      <c r="A6" s="33">
        <v>102</v>
      </c>
      <c r="B6" s="33">
        <v>2.09</v>
      </c>
      <c r="C6" s="33">
        <v>1.89</v>
      </c>
      <c r="D6" s="33">
        <v>-8.8699999999999992</v>
      </c>
      <c r="E6" s="33">
        <v>-3</v>
      </c>
      <c r="F6" s="154">
        <f t="shared" si="0"/>
        <v>9.306830824722237E-3</v>
      </c>
      <c r="G6" s="154">
        <f t="shared" si="1"/>
        <v>8.8017862722320622E-3</v>
      </c>
      <c r="P6" s="33">
        <v>2</v>
      </c>
    </row>
    <row r="7" spans="1:16" ht="12.75" customHeight="1">
      <c r="A7" s="33">
        <v>103</v>
      </c>
      <c r="B7" s="33">
        <v>1.33</v>
      </c>
      <c r="C7" s="33">
        <v>0.37</v>
      </c>
      <c r="D7" s="33">
        <v>-9.7200000000000006</v>
      </c>
      <c r="E7" s="33">
        <v>-3</v>
      </c>
      <c r="F7" s="154">
        <f t="shared" si="0"/>
        <v>9.8175455181017633E-3</v>
      </c>
      <c r="G7" s="154">
        <f t="shared" si="1"/>
        <v>9.3125009656115885E-3</v>
      </c>
      <c r="P7" s="33">
        <v>1</v>
      </c>
    </row>
    <row r="8" spans="1:16" ht="12.75" customHeight="1">
      <c r="A8" s="33">
        <v>104</v>
      </c>
      <c r="B8" s="33">
        <v>-0.04</v>
      </c>
      <c r="C8" s="33">
        <v>7.0000000000000007E-2</v>
      </c>
      <c r="D8" s="33">
        <v>-7.83</v>
      </c>
      <c r="E8" s="33">
        <v>-3</v>
      </c>
      <c r="F8" s="154">
        <f t="shared" si="0"/>
        <v>7.8304150592417524E-3</v>
      </c>
      <c r="G8" s="154">
        <f t="shared" si="1"/>
        <v>7.3253705067515785E-3</v>
      </c>
      <c r="P8" s="33">
        <v>1</v>
      </c>
    </row>
    <row r="9" spans="1:16" ht="12.75" customHeight="1">
      <c r="A9" s="33">
        <v>105</v>
      </c>
      <c r="B9" s="33">
        <v>-1.1399999999999999</v>
      </c>
      <c r="C9" s="33">
        <v>0.56999999999999995</v>
      </c>
      <c r="D9" s="33">
        <v>-7.65</v>
      </c>
      <c r="E9" s="33">
        <v>-3</v>
      </c>
      <c r="F9" s="154">
        <f t="shared" si="0"/>
        <v>7.7554496968260979E-3</v>
      </c>
      <c r="G9" s="154">
        <f t="shared" si="1"/>
        <v>7.250405144335924E-3</v>
      </c>
      <c r="P9" s="33">
        <v>1</v>
      </c>
    </row>
    <row r="10" spans="1:16" ht="12.75" customHeight="1">
      <c r="A10" s="33">
        <v>106</v>
      </c>
      <c r="B10" s="33">
        <v>-6.5</v>
      </c>
      <c r="C10" s="33">
        <v>-6.45</v>
      </c>
      <c r="D10" s="33">
        <v>-9.5500000000000007</v>
      </c>
      <c r="E10" s="33">
        <v>-3</v>
      </c>
      <c r="F10" s="154">
        <f t="shared" si="0"/>
        <v>1.3230835196615519E-2</v>
      </c>
      <c r="G10" s="154">
        <f t="shared" si="1"/>
        <v>1.2725790644125344E-2</v>
      </c>
      <c r="P10" s="33">
        <v>1</v>
      </c>
    </row>
    <row r="11" spans="1:16" ht="12.75" customHeight="1">
      <c r="A11" s="33">
        <v>107</v>
      </c>
      <c r="B11" s="33">
        <v>-0.97</v>
      </c>
      <c r="C11" s="33">
        <v>0.66</v>
      </c>
      <c r="D11" s="33">
        <v>-7.91</v>
      </c>
      <c r="E11" s="33">
        <v>-3</v>
      </c>
      <c r="F11" s="154">
        <f t="shared" si="0"/>
        <v>7.9965367503688749E-3</v>
      </c>
      <c r="G11" s="154">
        <f t="shared" si="1"/>
        <v>7.491492197878701E-3</v>
      </c>
      <c r="P11" s="33">
        <v>1</v>
      </c>
    </row>
    <row r="12" spans="1:16" ht="12.75" customHeight="1">
      <c r="A12" s="33">
        <v>108</v>
      </c>
      <c r="B12" s="33">
        <v>-0.13</v>
      </c>
      <c r="C12" s="33">
        <v>0.01</v>
      </c>
      <c r="D12" s="33">
        <v>-9.93</v>
      </c>
      <c r="E12" s="33">
        <v>-3</v>
      </c>
      <c r="F12" s="154">
        <f t="shared" si="0"/>
        <v>9.9308559550524127E-3</v>
      </c>
      <c r="G12" s="154">
        <f t="shared" si="1"/>
        <v>9.4258114025622397E-3</v>
      </c>
      <c r="P12" s="33">
        <v>1</v>
      </c>
    </row>
    <row r="13" spans="1:16" ht="12.75" customHeight="1">
      <c r="A13" s="33">
        <v>109</v>
      </c>
      <c r="B13" s="33">
        <v>-1.7</v>
      </c>
      <c r="C13" s="33">
        <v>-3.42</v>
      </c>
      <c r="D13" s="33">
        <v>-9.0299999999999994</v>
      </c>
      <c r="E13" s="33">
        <v>-3</v>
      </c>
      <c r="F13" s="154">
        <f t="shared" si="0"/>
        <v>9.8044530699065505E-3</v>
      </c>
      <c r="G13" s="154">
        <f t="shared" si="1"/>
        <v>9.2994085174163757E-3</v>
      </c>
      <c r="P13" s="33">
        <v>1</v>
      </c>
    </row>
    <row r="14" spans="1:16" ht="12.75" customHeight="1">
      <c r="A14" s="33">
        <v>110</v>
      </c>
      <c r="B14" s="33">
        <v>-0.28000000000000003</v>
      </c>
      <c r="C14" s="33">
        <v>-0.44</v>
      </c>
      <c r="D14" s="33">
        <v>-10.25</v>
      </c>
      <c r="E14" s="33">
        <v>-3</v>
      </c>
      <c r="F14" s="154">
        <f t="shared" si="0"/>
        <v>1.0263259716094103E-2</v>
      </c>
      <c r="G14" s="154">
        <f t="shared" si="1"/>
        <v>9.7582151636039297E-3</v>
      </c>
      <c r="P14" s="33">
        <v>0</v>
      </c>
    </row>
    <row r="15" spans="1:16" ht="12.75" customHeight="1">
      <c r="A15" s="33">
        <v>111</v>
      </c>
      <c r="B15" s="33">
        <v>0.11</v>
      </c>
      <c r="C15" s="33">
        <v>-1.27</v>
      </c>
      <c r="D15" s="33">
        <v>-4.22</v>
      </c>
      <c r="E15" s="33">
        <v>-3</v>
      </c>
      <c r="F15" s="154">
        <f t="shared" si="0"/>
        <v>4.4083330182734613E-3</v>
      </c>
      <c r="G15" s="154">
        <f t="shared" si="1"/>
        <v>3.9032884657832874E-3</v>
      </c>
      <c r="P15" s="33">
        <v>1</v>
      </c>
    </row>
    <row r="16" spans="1:16" ht="12.75" customHeight="1">
      <c r="A16" s="33">
        <v>112</v>
      </c>
      <c r="B16" s="33">
        <v>0.91</v>
      </c>
      <c r="C16" s="33">
        <v>-0.48</v>
      </c>
      <c r="D16" s="33">
        <v>-11.22</v>
      </c>
      <c r="E16" s="33">
        <v>-3</v>
      </c>
      <c r="F16" s="154">
        <f t="shared" si="0"/>
        <v>1.1267071491740879E-2</v>
      </c>
      <c r="G16" s="154">
        <f t="shared" si="1"/>
        <v>1.0762026939250706E-2</v>
      </c>
      <c r="P16" s="33">
        <v>0</v>
      </c>
    </row>
    <row r="17" spans="1:16" ht="12.75" customHeight="1">
      <c r="A17" s="33">
        <v>113</v>
      </c>
      <c r="B17" s="33">
        <v>-0.33</v>
      </c>
      <c r="C17" s="33">
        <v>-2.68</v>
      </c>
      <c r="D17" s="33">
        <v>-7.55</v>
      </c>
      <c r="E17" s="33">
        <v>-3</v>
      </c>
      <c r="F17" s="154">
        <f t="shared" si="0"/>
        <v>8.0183414743948151E-3</v>
      </c>
      <c r="G17" s="154">
        <f t="shared" si="1"/>
        <v>7.5132969219046412E-3</v>
      </c>
      <c r="P17" s="33">
        <v>1</v>
      </c>
    </row>
    <row r="18" spans="1:16" ht="12.75" customHeight="1">
      <c r="A18" s="33">
        <v>114</v>
      </c>
      <c r="B18" s="33">
        <v>-0.37</v>
      </c>
      <c r="C18" s="33">
        <v>-0.08</v>
      </c>
      <c r="D18" s="33">
        <v>-3.99</v>
      </c>
      <c r="E18" s="33">
        <v>-3</v>
      </c>
      <c r="F18" s="154">
        <f t="shared" si="0"/>
        <v>4.0079171648126667E-3</v>
      </c>
      <c r="G18" s="154">
        <f t="shared" si="1"/>
        <v>3.5028726123224928E-3</v>
      </c>
      <c r="P18" s="33">
        <v>2</v>
      </c>
    </row>
    <row r="19" spans="1:16" ht="12.75" customHeight="1">
      <c r="A19" s="33">
        <v>115</v>
      </c>
      <c r="B19" s="33">
        <v>0.19</v>
      </c>
      <c r="C19" s="33">
        <v>-0.16</v>
      </c>
      <c r="D19" s="33">
        <v>-8.5399999999999991</v>
      </c>
      <c r="E19" s="33">
        <v>-3</v>
      </c>
      <c r="F19" s="154">
        <f t="shared" si="0"/>
        <v>8.5436116484774744E-3</v>
      </c>
      <c r="G19" s="154">
        <f t="shared" si="1"/>
        <v>8.0385670959873014E-3</v>
      </c>
      <c r="P19" s="33">
        <v>1</v>
      </c>
    </row>
    <row r="20" spans="1:16" ht="12.75" customHeight="1">
      <c r="A20" s="33">
        <v>116</v>
      </c>
      <c r="B20" s="33">
        <v>0.28000000000000003</v>
      </c>
      <c r="C20" s="33">
        <v>0.32</v>
      </c>
      <c r="D20" s="33">
        <v>-5.0599999999999996</v>
      </c>
      <c r="E20" s="33">
        <v>-3</v>
      </c>
      <c r="F20" s="154">
        <f t="shared" si="0"/>
        <v>5.0778341839804097E-3</v>
      </c>
      <c r="G20" s="154">
        <f t="shared" si="1"/>
        <v>4.5727896314902358E-3</v>
      </c>
      <c r="P20" s="33">
        <v>1</v>
      </c>
    </row>
    <row r="21" spans="1:16" ht="12.75" customHeight="1">
      <c r="A21" s="33">
        <v>117</v>
      </c>
      <c r="B21" s="33">
        <v>0.27</v>
      </c>
      <c r="C21" s="33">
        <v>0.2</v>
      </c>
      <c r="D21" s="33">
        <v>-6.6</v>
      </c>
      <c r="E21" s="33">
        <v>-3</v>
      </c>
      <c r="F21" s="154">
        <f t="shared" si="0"/>
        <v>6.6085474954788665E-3</v>
      </c>
      <c r="G21" s="154">
        <f t="shared" si="1"/>
        <v>6.1035029429886926E-3</v>
      </c>
      <c r="P21" s="33">
        <v>1</v>
      </c>
    </row>
    <row r="22" spans="1:16" ht="12.75" customHeight="1">
      <c r="A22" s="33">
        <v>118</v>
      </c>
      <c r="B22" s="33">
        <v>0</v>
      </c>
      <c r="C22" s="33">
        <v>-0.08</v>
      </c>
      <c r="D22" s="33">
        <v>-4.2300000000000004</v>
      </c>
      <c r="E22" s="33">
        <v>-3</v>
      </c>
      <c r="F22" s="154">
        <f t="shared" si="0"/>
        <v>4.2307564335470798E-3</v>
      </c>
      <c r="G22" s="154">
        <f t="shared" si="1"/>
        <v>3.7257118810569059E-3</v>
      </c>
      <c r="P22" s="33">
        <v>0</v>
      </c>
    </row>
    <row r="23" spans="1:16" ht="12.75" customHeight="1">
      <c r="A23" s="33">
        <v>119</v>
      </c>
      <c r="B23" s="33">
        <v>1.19</v>
      </c>
      <c r="C23" s="33">
        <v>-2.2599999999999998</v>
      </c>
      <c r="D23" s="33">
        <v>-3.3</v>
      </c>
      <c r="E23" s="33">
        <v>-2</v>
      </c>
      <c r="F23" s="154">
        <f t="shared" si="0"/>
        <v>4.172972561616E-2</v>
      </c>
      <c r="G23" s="154">
        <f t="shared" si="1"/>
        <v>4.1224681063669825E-2</v>
      </c>
      <c r="P23" s="33">
        <v>1</v>
      </c>
    </row>
    <row r="24" spans="1:16" ht="12.75" customHeight="1">
      <c r="A24" s="33">
        <v>120</v>
      </c>
      <c r="B24" s="33">
        <v>1.01</v>
      </c>
      <c r="C24" s="33">
        <v>-0.17</v>
      </c>
      <c r="D24" s="33">
        <v>-5.64</v>
      </c>
      <c r="E24" s="33">
        <v>-3</v>
      </c>
      <c r="F24" s="154">
        <f t="shared" si="0"/>
        <v>5.7322421442224502E-3</v>
      </c>
      <c r="G24" s="154">
        <f t="shared" si="1"/>
        <v>5.2271975917322763E-3</v>
      </c>
      <c r="P24" s="33">
        <v>1</v>
      </c>
    </row>
    <row r="25" spans="1:16" ht="12.75" customHeight="1">
      <c r="A25" s="33">
        <v>121</v>
      </c>
      <c r="B25" s="33">
        <v>-1.8</v>
      </c>
      <c r="C25" s="33">
        <v>-6.93</v>
      </c>
      <c r="D25" s="33">
        <v>-5.04</v>
      </c>
      <c r="E25" s="33">
        <v>-3</v>
      </c>
      <c r="F25" s="154">
        <f t="shared" si="0"/>
        <v>8.7559408403666151E-3</v>
      </c>
      <c r="G25" s="154">
        <f t="shared" si="1"/>
        <v>8.2508962878764421E-3</v>
      </c>
      <c r="P25" s="33">
        <v>1</v>
      </c>
    </row>
    <row r="26" spans="1:16" ht="12.75" customHeight="1">
      <c r="A26" s="33">
        <v>122</v>
      </c>
      <c r="B26" s="33">
        <v>0.06</v>
      </c>
      <c r="C26" s="33">
        <v>-0.17</v>
      </c>
      <c r="D26" s="33">
        <v>-4.2</v>
      </c>
      <c r="E26" s="33">
        <v>-3</v>
      </c>
      <c r="F26" s="154">
        <f t="shared" si="0"/>
        <v>4.203867267171979E-3</v>
      </c>
      <c r="G26" s="154">
        <f t="shared" si="1"/>
        <v>3.6988227146818051E-3</v>
      </c>
      <c r="P26" s="33">
        <v>0</v>
      </c>
    </row>
    <row r="27" spans="1:16" ht="12.75" customHeight="1">
      <c r="A27" s="33">
        <v>123</v>
      </c>
      <c r="B27" s="33">
        <v>4.12</v>
      </c>
      <c r="C27" s="33">
        <v>6.97</v>
      </c>
      <c r="D27" s="33">
        <v>-9.36</v>
      </c>
      <c r="E27" s="33">
        <v>-3</v>
      </c>
      <c r="F27" s="154">
        <f t="shared" si="0"/>
        <v>1.2375980769215828E-2</v>
      </c>
      <c r="G27" s="154">
        <f t="shared" si="1"/>
        <v>1.1870936216725653E-2</v>
      </c>
      <c r="P27" s="33">
        <v>7</v>
      </c>
    </row>
    <row r="28" spans="1:16" ht="12.75" customHeight="1">
      <c r="A28" s="192" t="s">
        <v>1395</v>
      </c>
      <c r="B28" s="192">
        <v>-0.01</v>
      </c>
      <c r="C28" s="192">
        <v>0.1</v>
      </c>
      <c r="D28" s="192">
        <v>-4.8499999999999996</v>
      </c>
      <c r="E28" s="192">
        <v>-4</v>
      </c>
      <c r="F28" s="193">
        <f t="shared" si="0"/>
        <v>4.851041125366801E-4</v>
      </c>
      <c r="G28" s="193">
        <f t="shared" ref="G28:G46" si="2">F28-F$28</f>
        <v>0</v>
      </c>
      <c r="P28" s="33">
        <v>2</v>
      </c>
    </row>
    <row r="29" spans="1:16" ht="12.75" customHeight="1">
      <c r="A29" s="33">
        <v>124</v>
      </c>
      <c r="B29" s="33">
        <v>0.33</v>
      </c>
      <c r="C29" s="33">
        <v>0.92</v>
      </c>
      <c r="D29" s="33">
        <v>-12.95</v>
      </c>
      <c r="E29" s="33">
        <v>-3</v>
      </c>
      <c r="F29" s="154">
        <f t="shared" si="0"/>
        <v>1.2986831792242479E-2</v>
      </c>
      <c r="G29" s="154">
        <f t="shared" si="2"/>
        <v>1.2501727679705799E-2</v>
      </c>
      <c r="P29" s="33">
        <v>1</v>
      </c>
    </row>
    <row r="30" spans="1:16" ht="12.75" customHeight="1">
      <c r="A30" s="33">
        <v>125</v>
      </c>
      <c r="B30" s="33">
        <v>0.27</v>
      </c>
      <c r="C30" s="33">
        <v>0</v>
      </c>
      <c r="D30" s="33">
        <v>-5.03</v>
      </c>
      <c r="E30" s="33">
        <v>-3</v>
      </c>
      <c r="F30" s="154">
        <f t="shared" si="0"/>
        <v>5.0372413084941647E-3</v>
      </c>
      <c r="G30" s="154">
        <f t="shared" si="2"/>
        <v>4.552137195957485E-3</v>
      </c>
      <c r="P30" s="33">
        <v>1</v>
      </c>
    </row>
    <row r="31" spans="1:16" ht="12.75" customHeight="1">
      <c r="A31" s="33">
        <v>126</v>
      </c>
      <c r="B31" s="33">
        <v>-0.11</v>
      </c>
      <c r="C31" s="33">
        <v>0.04</v>
      </c>
      <c r="D31" s="33">
        <v>-4.62</v>
      </c>
      <c r="E31" s="33">
        <v>-3</v>
      </c>
      <c r="F31" s="154">
        <f t="shared" si="0"/>
        <v>4.6214824461421463E-3</v>
      </c>
      <c r="G31" s="154">
        <f t="shared" si="2"/>
        <v>4.1363783336054666E-3</v>
      </c>
      <c r="P31" s="33">
        <v>1</v>
      </c>
    </row>
    <row r="32" spans="1:16" ht="12.75" customHeight="1">
      <c r="A32" s="33">
        <v>127</v>
      </c>
      <c r="B32" s="33">
        <v>-0.83</v>
      </c>
      <c r="C32" s="33">
        <v>0.37</v>
      </c>
      <c r="D32" s="33">
        <v>-4.3099999999999996</v>
      </c>
      <c r="E32" s="33">
        <v>-3</v>
      </c>
      <c r="F32" s="154">
        <f t="shared" si="0"/>
        <v>4.404758790217689E-3</v>
      </c>
      <c r="G32" s="154">
        <f t="shared" si="2"/>
        <v>3.9196546776810092E-3</v>
      </c>
      <c r="P32" s="33">
        <v>1</v>
      </c>
    </row>
    <row r="33" spans="1:16" ht="12.75" customHeight="1">
      <c r="A33" s="33">
        <v>128</v>
      </c>
      <c r="B33" s="33">
        <v>-0.14000000000000001</v>
      </c>
      <c r="C33" s="33">
        <v>-0.22</v>
      </c>
      <c r="D33" s="33">
        <v>-4.6900000000000004</v>
      </c>
      <c r="E33" s="33">
        <v>-3</v>
      </c>
      <c r="F33" s="154">
        <f t="shared" si="0"/>
        <v>4.6972438727406951E-3</v>
      </c>
      <c r="G33" s="154">
        <f t="shared" si="2"/>
        <v>4.2121397602040153E-3</v>
      </c>
      <c r="P33" s="33">
        <v>1</v>
      </c>
    </row>
    <row r="34" spans="1:16" ht="12.75" customHeight="1">
      <c r="A34" s="33">
        <v>129</v>
      </c>
      <c r="B34" s="33">
        <v>-0.32</v>
      </c>
      <c r="C34" s="33">
        <v>0.09</v>
      </c>
      <c r="D34" s="33">
        <v>-4.5199999999999996</v>
      </c>
      <c r="E34" s="33">
        <v>-3</v>
      </c>
      <c r="F34" s="154">
        <f t="shared" si="0"/>
        <v>4.532206967913093E-3</v>
      </c>
      <c r="G34" s="154">
        <f t="shared" si="2"/>
        <v>4.0471028553764133E-3</v>
      </c>
      <c r="P34" s="33">
        <v>1</v>
      </c>
    </row>
    <row r="35" spans="1:16" ht="12.75" customHeight="1">
      <c r="A35" s="33">
        <v>130</v>
      </c>
      <c r="B35" s="33">
        <v>1.49</v>
      </c>
      <c r="C35" s="33">
        <v>0.71</v>
      </c>
      <c r="D35" s="33">
        <v>-9.39</v>
      </c>
      <c r="E35" s="33">
        <v>-3</v>
      </c>
      <c r="F35" s="154">
        <f t="shared" si="0"/>
        <v>9.533955107928713E-3</v>
      </c>
      <c r="G35" s="154">
        <f t="shared" si="2"/>
        <v>9.0488509953920333E-3</v>
      </c>
      <c r="P35" s="33">
        <v>1</v>
      </c>
    </row>
    <row r="36" spans="1:16" ht="12.75" customHeight="1">
      <c r="A36" s="33">
        <v>131</v>
      </c>
      <c r="B36" s="33">
        <v>-0.24</v>
      </c>
      <c r="C36" s="33">
        <v>-0.05</v>
      </c>
      <c r="D36" s="33">
        <v>-4.41</v>
      </c>
      <c r="E36" s="33">
        <v>-3</v>
      </c>
      <c r="F36" s="154">
        <f t="shared" ref="F36:F67" si="3">SQRT((B36)^2+(C36)^2+(D36)^2)*10^(E36)</f>
        <v>4.4168088027443523E-3</v>
      </c>
      <c r="G36" s="154">
        <f t="shared" si="2"/>
        <v>3.9317046902076725E-3</v>
      </c>
      <c r="P36" s="33">
        <v>0</v>
      </c>
    </row>
    <row r="37" spans="1:16" ht="12.75" customHeight="1">
      <c r="A37" s="33">
        <v>132</v>
      </c>
      <c r="B37" s="33">
        <v>0.28000000000000003</v>
      </c>
      <c r="C37" s="33">
        <v>-0.05</v>
      </c>
      <c r="D37" s="33">
        <v>-2.89</v>
      </c>
      <c r="E37" s="33">
        <v>-3</v>
      </c>
      <c r="F37" s="154">
        <f t="shared" si="3"/>
        <v>2.9039628096792147E-3</v>
      </c>
      <c r="G37" s="154">
        <f t="shared" si="2"/>
        <v>2.4188586971425345E-3</v>
      </c>
      <c r="P37" s="33">
        <v>1</v>
      </c>
    </row>
    <row r="38" spans="1:16" ht="12.75" customHeight="1">
      <c r="A38" s="33">
        <v>133</v>
      </c>
      <c r="B38" s="33">
        <v>-0.45</v>
      </c>
      <c r="C38" s="33">
        <v>0.04</v>
      </c>
      <c r="D38" s="33">
        <v>-2.73</v>
      </c>
      <c r="E38" s="33">
        <v>-3</v>
      </c>
      <c r="F38" s="154">
        <f t="shared" si="3"/>
        <v>2.7671284755139219E-3</v>
      </c>
      <c r="G38" s="154">
        <f t="shared" si="2"/>
        <v>2.2820243629772417E-3</v>
      </c>
      <c r="P38" s="33">
        <v>2</v>
      </c>
    </row>
    <row r="39" spans="1:16" ht="12.75" customHeight="1">
      <c r="A39" s="33">
        <v>134</v>
      </c>
      <c r="B39" s="33">
        <v>-0.2</v>
      </c>
      <c r="C39" s="33">
        <v>0.2</v>
      </c>
      <c r="D39" s="33">
        <v>-5.52</v>
      </c>
      <c r="E39" s="33">
        <v>-3</v>
      </c>
      <c r="F39" s="154">
        <f t="shared" si="3"/>
        <v>5.5272416267067607E-3</v>
      </c>
      <c r="G39" s="154">
        <f t="shared" si="2"/>
        <v>5.042137514170081E-3</v>
      </c>
      <c r="P39" s="33">
        <v>0</v>
      </c>
    </row>
    <row r="40" spans="1:16" ht="12.75" customHeight="1">
      <c r="A40" s="33">
        <v>135</v>
      </c>
      <c r="B40" s="33">
        <v>-1.74</v>
      </c>
      <c r="C40" s="33">
        <v>2.66</v>
      </c>
      <c r="D40" s="33">
        <v>-3.82</v>
      </c>
      <c r="E40" s="33">
        <v>-3</v>
      </c>
      <c r="F40" s="154">
        <f t="shared" si="3"/>
        <v>4.969466772200011E-3</v>
      </c>
      <c r="G40" s="154">
        <f t="shared" si="2"/>
        <v>4.4843626596633313E-3</v>
      </c>
      <c r="P40" s="33">
        <v>0</v>
      </c>
    </row>
    <row r="41" spans="1:16" ht="12.75" customHeight="1">
      <c r="A41" s="33">
        <v>136</v>
      </c>
      <c r="B41" s="33">
        <v>0.18</v>
      </c>
      <c r="C41" s="33">
        <v>-0.06</v>
      </c>
      <c r="D41" s="33">
        <v>-8.9700000000000006</v>
      </c>
      <c r="E41" s="33">
        <v>-3</v>
      </c>
      <c r="F41" s="154">
        <f t="shared" si="3"/>
        <v>8.9720064645540682E-3</v>
      </c>
      <c r="G41" s="154">
        <f t="shared" si="2"/>
        <v>8.4869023520173885E-3</v>
      </c>
      <c r="P41" s="33">
        <v>1</v>
      </c>
    </row>
    <row r="42" spans="1:16" ht="12.75" customHeight="1">
      <c r="A42" s="33">
        <v>137</v>
      </c>
      <c r="B42" s="33">
        <v>0.82</v>
      </c>
      <c r="C42" s="33">
        <v>1.42</v>
      </c>
      <c r="D42" s="33">
        <v>-5.35</v>
      </c>
      <c r="E42" s="33">
        <v>-3</v>
      </c>
      <c r="F42" s="154">
        <f t="shared" si="3"/>
        <v>5.5956500962801451E-3</v>
      </c>
      <c r="G42" s="154">
        <f t="shared" si="2"/>
        <v>5.1105459837434654E-3</v>
      </c>
      <c r="P42" s="33">
        <v>0</v>
      </c>
    </row>
    <row r="43" spans="1:16" ht="12.75" customHeight="1">
      <c r="A43" s="33">
        <v>138</v>
      </c>
      <c r="B43" s="33">
        <v>0.09</v>
      </c>
      <c r="C43" s="33">
        <v>0.19</v>
      </c>
      <c r="D43" s="33">
        <v>-4</v>
      </c>
      <c r="E43" s="33">
        <v>-3</v>
      </c>
      <c r="F43" s="154">
        <f t="shared" si="3"/>
        <v>4.0055211895582334E-3</v>
      </c>
      <c r="G43" s="154">
        <f t="shared" si="2"/>
        <v>3.5204170770215533E-3</v>
      </c>
      <c r="P43" s="33">
        <v>1</v>
      </c>
    </row>
    <row r="44" spans="1:16" ht="12.75" customHeight="1">
      <c r="A44" s="33">
        <v>139</v>
      </c>
      <c r="B44" s="33">
        <v>0.05</v>
      </c>
      <c r="C44" s="33">
        <v>0.02</v>
      </c>
      <c r="D44" s="33">
        <v>-6.37</v>
      </c>
      <c r="E44" s="33">
        <v>-3</v>
      </c>
      <c r="F44" s="154">
        <f t="shared" si="3"/>
        <v>6.3702276254463622E-3</v>
      </c>
      <c r="G44" s="154">
        <f t="shared" si="2"/>
        <v>5.8851235129096825E-3</v>
      </c>
      <c r="P44" s="33">
        <v>1</v>
      </c>
    </row>
    <row r="45" spans="1:16" ht="12.75" customHeight="1">
      <c r="A45" s="33">
        <v>140</v>
      </c>
      <c r="B45" s="33">
        <v>-0.03</v>
      </c>
      <c r="C45" s="33">
        <v>0.15</v>
      </c>
      <c r="D45" s="33">
        <v>-3.2</v>
      </c>
      <c r="E45" s="33">
        <v>-3</v>
      </c>
      <c r="F45" s="154">
        <f t="shared" si="3"/>
        <v>3.2036541636075518E-3</v>
      </c>
      <c r="G45" s="154">
        <f t="shared" si="2"/>
        <v>2.7185500510708716E-3</v>
      </c>
      <c r="P45" s="33">
        <v>1</v>
      </c>
    </row>
    <row r="46" spans="1:16" ht="12.75" customHeight="1">
      <c r="A46" s="33">
        <v>141</v>
      </c>
      <c r="B46" s="33">
        <v>-5.16</v>
      </c>
      <c r="C46" s="33">
        <v>-5.46</v>
      </c>
      <c r="D46" s="33">
        <v>-12.34</v>
      </c>
      <c r="E46" s="33">
        <v>-4</v>
      </c>
      <c r="F46" s="154">
        <f t="shared" si="3"/>
        <v>1.4446895860356992E-3</v>
      </c>
      <c r="G46" s="154">
        <f t="shared" si="2"/>
        <v>9.5958547349901907E-4</v>
      </c>
      <c r="P46" s="33">
        <v>1</v>
      </c>
    </row>
    <row r="47" spans="1:16" ht="12.75" customHeight="1">
      <c r="A47" s="192" t="s">
        <v>1395</v>
      </c>
      <c r="B47" s="192">
        <v>-0.02</v>
      </c>
      <c r="C47" s="192">
        <v>0.11</v>
      </c>
      <c r="D47" s="192">
        <v>-5.05</v>
      </c>
      <c r="E47" s="192">
        <v>-4</v>
      </c>
      <c r="F47" s="193">
        <f t="shared" si="3"/>
        <v>5.0512374721448203E-4</v>
      </c>
      <c r="G47" s="193">
        <f t="shared" ref="G47:G66" si="4">F47-F$47</f>
        <v>0</v>
      </c>
      <c r="P47" s="33">
        <v>0</v>
      </c>
    </row>
    <row r="48" spans="1:16" ht="12.75" customHeight="1">
      <c r="A48" s="33">
        <v>142</v>
      </c>
      <c r="B48" s="33">
        <v>0.98</v>
      </c>
      <c r="C48" s="33">
        <v>-0.62</v>
      </c>
      <c r="D48" s="33">
        <v>-6.02</v>
      </c>
      <c r="E48" s="33">
        <v>-3</v>
      </c>
      <c r="F48" s="154">
        <f t="shared" si="3"/>
        <v>6.1306769609888916E-3</v>
      </c>
      <c r="G48" s="154">
        <f t="shared" si="4"/>
        <v>5.6255532137744098E-3</v>
      </c>
      <c r="P48" s="33">
        <v>1</v>
      </c>
    </row>
    <row r="49" spans="1:16" ht="12.75" customHeight="1">
      <c r="A49" s="33">
        <v>143</v>
      </c>
      <c r="B49" s="33">
        <v>1.35</v>
      </c>
      <c r="C49" s="33">
        <v>0.33</v>
      </c>
      <c r="D49" s="33">
        <v>-14.77</v>
      </c>
      <c r="E49" s="33">
        <v>-4</v>
      </c>
      <c r="F49" s="154">
        <f t="shared" si="3"/>
        <v>1.4835238454436789E-3</v>
      </c>
      <c r="G49" s="154">
        <f t="shared" si="4"/>
        <v>9.7840009822919684E-4</v>
      </c>
      <c r="P49" s="33">
        <v>0</v>
      </c>
    </row>
    <row r="50" spans="1:16" ht="12.75" customHeight="1">
      <c r="A50" s="33">
        <v>144</v>
      </c>
      <c r="B50" s="33">
        <v>-0.43</v>
      </c>
      <c r="C50" s="33">
        <v>0.41</v>
      </c>
      <c r="D50" s="33">
        <v>-7</v>
      </c>
      <c r="E50" s="33">
        <v>-3</v>
      </c>
      <c r="F50" s="154">
        <f t="shared" si="3"/>
        <v>7.0251690371122034E-3</v>
      </c>
      <c r="G50" s="154">
        <f t="shared" si="4"/>
        <v>6.5200452898977216E-3</v>
      </c>
      <c r="P50" s="33">
        <v>0</v>
      </c>
    </row>
    <row r="51" spans="1:16" ht="12.75" customHeight="1">
      <c r="A51" s="33">
        <v>145</v>
      </c>
      <c r="B51" s="33">
        <v>-7.0000000000000007E-2</v>
      </c>
      <c r="C51" s="33">
        <v>-0.78</v>
      </c>
      <c r="D51" s="33">
        <v>-4.47</v>
      </c>
      <c r="E51" s="33">
        <v>-3</v>
      </c>
      <c r="F51" s="154">
        <f t="shared" si="3"/>
        <v>4.5380832958419786E-3</v>
      </c>
      <c r="G51" s="154">
        <f t="shared" si="4"/>
        <v>4.0329595486274968E-3</v>
      </c>
      <c r="P51" s="33">
        <v>0</v>
      </c>
    </row>
    <row r="52" spans="1:16" ht="12.75" customHeight="1">
      <c r="A52" s="33">
        <v>146</v>
      </c>
      <c r="B52" s="33">
        <v>-3.28</v>
      </c>
      <c r="C52" s="33">
        <v>-2.54</v>
      </c>
      <c r="D52" s="33">
        <v>-5.04</v>
      </c>
      <c r="E52" s="33">
        <v>-3</v>
      </c>
      <c r="F52" s="154">
        <f t="shared" si="3"/>
        <v>6.5277561228955236E-3</v>
      </c>
      <c r="G52" s="154">
        <f t="shared" si="4"/>
        <v>6.0226323756810418E-3</v>
      </c>
      <c r="P52" s="33">
        <v>1</v>
      </c>
    </row>
    <row r="53" spans="1:16" ht="12.75" customHeight="1">
      <c r="A53" s="194" t="s">
        <v>1396</v>
      </c>
      <c r="B53" s="194">
        <v>-2.54</v>
      </c>
      <c r="C53" s="194">
        <v>-1.55</v>
      </c>
      <c r="D53" s="194">
        <v>-5.22</v>
      </c>
      <c r="E53" s="194">
        <v>-3</v>
      </c>
      <c r="F53" s="195">
        <f t="shared" si="3"/>
        <v>6.0085355953010721E-3</v>
      </c>
      <c r="G53" s="195">
        <f t="shared" si="4"/>
        <v>5.5034118480865903E-3</v>
      </c>
      <c r="P53" s="33">
        <v>0</v>
      </c>
    </row>
    <row r="54" spans="1:16" ht="12.75" customHeight="1">
      <c r="A54" s="33">
        <v>147</v>
      </c>
      <c r="B54" s="33">
        <v>0.09</v>
      </c>
      <c r="C54" s="33">
        <v>-0.13</v>
      </c>
      <c r="D54" s="33">
        <v>-2.61</v>
      </c>
      <c r="E54" s="33">
        <v>-3</v>
      </c>
      <c r="F54" s="154">
        <f t="shared" si="3"/>
        <v>2.6147848859896677E-3</v>
      </c>
      <c r="G54" s="154">
        <f t="shared" si="4"/>
        <v>2.1096611387751854E-3</v>
      </c>
      <c r="P54" s="33">
        <v>0</v>
      </c>
    </row>
    <row r="55" spans="1:16" ht="12.75" customHeight="1">
      <c r="A55" s="33">
        <v>148</v>
      </c>
      <c r="B55" s="33">
        <v>-0.19</v>
      </c>
      <c r="C55" s="33">
        <v>-2.4300000000000002</v>
      </c>
      <c r="D55" s="33">
        <v>-15.91</v>
      </c>
      <c r="E55" s="33">
        <v>-3</v>
      </c>
      <c r="F55" s="154">
        <f t="shared" si="3"/>
        <v>1.609562362880047E-2</v>
      </c>
      <c r="G55" s="154">
        <f t="shared" si="4"/>
        <v>1.5590499881585987E-2</v>
      </c>
      <c r="P55" s="33">
        <v>1</v>
      </c>
    </row>
    <row r="56" spans="1:16" ht="12.75" customHeight="1">
      <c r="A56" s="33">
        <v>149</v>
      </c>
      <c r="B56" s="33">
        <v>0.01</v>
      </c>
      <c r="C56" s="33">
        <v>-1.06</v>
      </c>
      <c r="D56" s="33">
        <v>-3.87</v>
      </c>
      <c r="E56" s="33">
        <v>-3</v>
      </c>
      <c r="F56" s="154">
        <f t="shared" si="3"/>
        <v>4.0125552955691465E-3</v>
      </c>
      <c r="G56" s="154">
        <f t="shared" si="4"/>
        <v>3.5074315483546647E-3</v>
      </c>
      <c r="P56" s="33">
        <v>1</v>
      </c>
    </row>
    <row r="57" spans="1:16" ht="12.75" customHeight="1">
      <c r="A57" s="33" t="s">
        <v>1397</v>
      </c>
      <c r="B57" s="33">
        <v>0.04</v>
      </c>
      <c r="C57" s="33">
        <v>-0.04</v>
      </c>
      <c r="D57" s="33">
        <v>-3.81</v>
      </c>
      <c r="E57" s="33">
        <v>-2</v>
      </c>
      <c r="F57" s="154">
        <f t="shared" si="3"/>
        <v>3.8104199243652923E-2</v>
      </c>
      <c r="G57" s="154">
        <f t="shared" si="4"/>
        <v>3.7599075496438442E-2</v>
      </c>
      <c r="P57" s="33">
        <v>1</v>
      </c>
    </row>
    <row r="58" spans="1:16" ht="12.75" customHeight="1">
      <c r="A58" s="33" t="s">
        <v>1398</v>
      </c>
      <c r="B58" s="33">
        <v>-0.37</v>
      </c>
      <c r="C58" s="33">
        <v>-0.71</v>
      </c>
      <c r="D58" s="33">
        <v>-9.84</v>
      </c>
      <c r="E58" s="33">
        <v>-3</v>
      </c>
      <c r="F58" s="154">
        <f t="shared" si="3"/>
        <v>9.8725174094554009E-3</v>
      </c>
      <c r="G58" s="154">
        <f t="shared" si="4"/>
        <v>9.3673936622409183E-3</v>
      </c>
      <c r="P58" s="33">
        <v>1</v>
      </c>
    </row>
    <row r="59" spans="1:16" ht="12.75" customHeight="1">
      <c r="A59" s="33" t="s">
        <v>1399</v>
      </c>
      <c r="B59" s="33">
        <v>0.48</v>
      </c>
      <c r="C59" s="33">
        <v>0.56999999999999995</v>
      </c>
      <c r="D59" s="33">
        <v>-12.77</v>
      </c>
      <c r="E59" s="33">
        <v>-3</v>
      </c>
      <c r="F59" s="154">
        <f t="shared" si="3"/>
        <v>1.2791723886951279E-2</v>
      </c>
      <c r="G59" s="154">
        <f t="shared" si="4"/>
        <v>1.2286600139736797E-2</v>
      </c>
      <c r="P59" s="33">
        <v>0</v>
      </c>
    </row>
    <row r="60" spans="1:16" ht="12.75" customHeight="1">
      <c r="A60" s="33" t="s">
        <v>1400</v>
      </c>
      <c r="B60" s="33">
        <v>0.25</v>
      </c>
      <c r="C60" s="33">
        <v>-0.13</v>
      </c>
      <c r="D60" s="33">
        <v>-12.62</v>
      </c>
      <c r="E60" s="33">
        <v>-3</v>
      </c>
      <c r="F60" s="154">
        <f t="shared" si="3"/>
        <v>1.2623145408336226E-2</v>
      </c>
      <c r="G60" s="154">
        <f t="shared" si="4"/>
        <v>1.2118021661121744E-2</v>
      </c>
      <c r="P60" s="33">
        <v>0</v>
      </c>
    </row>
    <row r="61" spans="1:16" ht="12.75" customHeight="1">
      <c r="A61" s="33" t="s">
        <v>1401</v>
      </c>
      <c r="B61" s="33">
        <v>0.55000000000000004</v>
      </c>
      <c r="C61" s="33">
        <v>0.09</v>
      </c>
      <c r="D61" s="33">
        <v>-18.64</v>
      </c>
      <c r="E61" s="33">
        <v>-3</v>
      </c>
      <c r="F61" s="154">
        <f t="shared" si="3"/>
        <v>1.8648329683915395E-2</v>
      </c>
      <c r="G61" s="154">
        <f t="shared" si="4"/>
        <v>1.8143205936700914E-2</v>
      </c>
      <c r="P61" s="33">
        <v>1</v>
      </c>
    </row>
    <row r="62" spans="1:16" ht="12.75" customHeight="1">
      <c r="A62" s="33" t="s">
        <v>1402</v>
      </c>
      <c r="B62" s="33">
        <v>0.64</v>
      </c>
      <c r="C62" s="33">
        <v>1.1499999999999999</v>
      </c>
      <c r="D62" s="33">
        <v>-16.12</v>
      </c>
      <c r="E62" s="33">
        <v>-3</v>
      </c>
      <c r="F62" s="154">
        <f t="shared" si="3"/>
        <v>1.6173635954849486E-2</v>
      </c>
      <c r="G62" s="154">
        <f t="shared" si="4"/>
        <v>1.5668512207635005E-2</v>
      </c>
      <c r="P62" s="33">
        <v>0</v>
      </c>
    </row>
    <row r="63" spans="1:16" ht="12.75" customHeight="1">
      <c r="A63" s="33" t="s">
        <v>1403</v>
      </c>
      <c r="B63" s="33">
        <v>0.62</v>
      </c>
      <c r="C63" s="33">
        <v>0.62</v>
      </c>
      <c r="D63" s="33">
        <v>-19.52</v>
      </c>
      <c r="E63" s="33">
        <v>-3</v>
      </c>
      <c r="F63" s="154">
        <f t="shared" si="3"/>
        <v>1.9539682699573194E-2</v>
      </c>
      <c r="G63" s="154">
        <f t="shared" si="4"/>
        <v>1.9034558952358713E-2</v>
      </c>
      <c r="P63" s="33">
        <v>1</v>
      </c>
    </row>
    <row r="64" spans="1:16" ht="12.75" customHeight="1">
      <c r="A64" s="33" t="s">
        <v>1404</v>
      </c>
      <c r="B64" s="33">
        <v>0.21</v>
      </c>
      <c r="C64" s="33">
        <v>1.08</v>
      </c>
      <c r="D64" s="33">
        <v>-16.059999999999999</v>
      </c>
      <c r="E64" s="33">
        <v>-3</v>
      </c>
      <c r="F64" s="154">
        <f t="shared" si="3"/>
        <v>1.60976426845672E-2</v>
      </c>
      <c r="G64" s="154">
        <f t="shared" si="4"/>
        <v>1.5592518937352718E-2</v>
      </c>
      <c r="P64" s="33">
        <v>1</v>
      </c>
    </row>
    <row r="65" spans="1:8" ht="12.75" customHeight="1">
      <c r="A65" s="33" t="s">
        <v>1405</v>
      </c>
      <c r="B65" s="33">
        <v>0.01</v>
      </c>
      <c r="C65" s="33">
        <v>-0.01</v>
      </c>
      <c r="D65" s="33">
        <v>-2.1</v>
      </c>
      <c r="E65" s="33">
        <v>-2</v>
      </c>
      <c r="F65" s="154">
        <f t="shared" si="3"/>
        <v>2.1000476185077329E-2</v>
      </c>
      <c r="G65" s="154">
        <f t="shared" si="4"/>
        <v>2.0495352437862848E-2</v>
      </c>
    </row>
    <row r="66" spans="1:8" ht="12.75" customHeight="1">
      <c r="A66" s="33" t="s">
        <v>1406</v>
      </c>
      <c r="B66" s="33">
        <v>0.02</v>
      </c>
      <c r="C66" s="33">
        <v>0.02</v>
      </c>
      <c r="D66" s="33">
        <v>-2</v>
      </c>
      <c r="E66" s="33">
        <v>-2</v>
      </c>
      <c r="F66" s="154">
        <f t="shared" si="3"/>
        <v>2.0001999900009997E-2</v>
      </c>
      <c r="G66" s="154">
        <f t="shared" si="4"/>
        <v>1.9496876152795516E-2</v>
      </c>
    </row>
    <row r="67" spans="1:8" ht="12.75" customHeight="1">
      <c r="A67" s="192" t="s">
        <v>1395</v>
      </c>
      <c r="B67" s="192">
        <v>0.3</v>
      </c>
      <c r="C67" s="192">
        <v>-0.21</v>
      </c>
      <c r="D67" s="192">
        <v>-4.8</v>
      </c>
      <c r="E67" s="192">
        <v>-4</v>
      </c>
      <c r="F67" s="193">
        <f t="shared" si="3"/>
        <v>4.8139484833138794E-4</v>
      </c>
      <c r="G67" s="193">
        <f t="shared" ref="G67:G83" si="5">F67-F$67</f>
        <v>0</v>
      </c>
    </row>
    <row r="68" spans="1:8" ht="12.75" customHeight="1">
      <c r="A68" s="33" t="s">
        <v>1407</v>
      </c>
      <c r="B68" s="33">
        <v>-0.4</v>
      </c>
      <c r="C68" s="33">
        <v>-2.21</v>
      </c>
      <c r="D68" s="33">
        <v>-6.03</v>
      </c>
      <c r="E68" s="33">
        <v>-2</v>
      </c>
      <c r="F68" s="154">
        <f t="shared" ref="F68:F99" si="6">SQRT((B68)^2+(C68)^2+(D68)^2)*10^(E68)</f>
        <v>6.4346717087975819E-2</v>
      </c>
      <c r="G68" s="154">
        <f t="shared" si="5"/>
        <v>6.3865322239644431E-2</v>
      </c>
    </row>
    <row r="69" spans="1:8" ht="12.75" customHeight="1">
      <c r="A69" s="33" t="s">
        <v>1408</v>
      </c>
      <c r="B69" s="33">
        <v>-0.68</v>
      </c>
      <c r="C69" s="33">
        <v>-0.75</v>
      </c>
      <c r="D69" s="33">
        <v>-3.46</v>
      </c>
      <c r="E69" s="33">
        <v>-2</v>
      </c>
      <c r="F69" s="154">
        <f t="shared" si="6"/>
        <v>3.6050658801192528E-2</v>
      </c>
      <c r="G69" s="154">
        <f t="shared" si="5"/>
        <v>3.5569263952861141E-2</v>
      </c>
    </row>
    <row r="70" spans="1:8" ht="12.75" customHeight="1">
      <c r="A70" s="33" t="s">
        <v>1409</v>
      </c>
      <c r="B70" s="33">
        <v>0.08</v>
      </c>
      <c r="C70" s="33">
        <v>-0.22</v>
      </c>
      <c r="D70" s="33">
        <v>-3.51</v>
      </c>
      <c r="E70" s="33">
        <v>-2</v>
      </c>
      <c r="F70" s="154">
        <f t="shared" si="6"/>
        <v>3.5177976064577676E-2</v>
      </c>
      <c r="G70" s="154">
        <f t="shared" si="5"/>
        <v>3.4696581216246289E-2</v>
      </c>
    </row>
    <row r="71" spans="1:8" ht="12.75" customHeight="1">
      <c r="A71" s="33" t="s">
        <v>1410</v>
      </c>
      <c r="B71" s="33">
        <v>0.01</v>
      </c>
      <c r="C71" s="33">
        <v>0.16</v>
      </c>
      <c r="D71" s="33">
        <v>-2.99</v>
      </c>
      <c r="E71" s="33">
        <v>-2</v>
      </c>
      <c r="F71" s="154">
        <f t="shared" si="6"/>
        <v>2.9942945746869998E-2</v>
      </c>
      <c r="G71" s="154">
        <f t="shared" si="5"/>
        <v>2.9461550898538611E-2</v>
      </c>
    </row>
    <row r="72" spans="1:8" ht="12.75" customHeight="1">
      <c r="A72" s="33" t="s">
        <v>1411</v>
      </c>
      <c r="B72" s="33">
        <v>0</v>
      </c>
      <c r="C72" s="33">
        <v>0</v>
      </c>
      <c r="D72" s="33">
        <v>-2.4300000000000002</v>
      </c>
      <c r="E72" s="33">
        <v>-2</v>
      </c>
      <c r="F72" s="154">
        <f t="shared" si="6"/>
        <v>2.4300000000000002E-2</v>
      </c>
      <c r="G72" s="154">
        <f t="shared" si="5"/>
        <v>2.3818605151668615E-2</v>
      </c>
    </row>
    <row r="73" spans="1:8" ht="12.75" customHeight="1">
      <c r="A73" s="33" t="s">
        <v>1412</v>
      </c>
      <c r="B73" s="33">
        <v>7.0000000000000007E-2</v>
      </c>
      <c r="C73" s="33">
        <v>-0.17</v>
      </c>
      <c r="D73" s="33">
        <v>-2.25</v>
      </c>
      <c r="E73" s="33">
        <v>-2</v>
      </c>
      <c r="F73" s="154">
        <f t="shared" si="6"/>
        <v>2.2574986157249354E-2</v>
      </c>
      <c r="G73" s="154">
        <f t="shared" si="5"/>
        <v>2.2093591308917967E-2</v>
      </c>
    </row>
    <row r="74" spans="1:8" ht="12.75" customHeight="1">
      <c r="A74" s="33" t="s">
        <v>1413</v>
      </c>
      <c r="B74" s="33">
        <v>-7.0000000000000007E-2</v>
      </c>
      <c r="C74" s="33">
        <v>0.3</v>
      </c>
      <c r="D74" s="33">
        <v>-16.36</v>
      </c>
      <c r="E74" s="33">
        <v>-3</v>
      </c>
      <c r="F74" s="154">
        <f t="shared" si="6"/>
        <v>1.6362900109699378E-2</v>
      </c>
      <c r="G74" s="154">
        <f t="shared" si="5"/>
        <v>1.588150526136799E-2</v>
      </c>
    </row>
    <row r="75" spans="1:8" ht="12.75" customHeight="1">
      <c r="A75" s="33" t="s">
        <v>1414</v>
      </c>
      <c r="B75" s="33">
        <v>3.7</v>
      </c>
      <c r="C75" s="33">
        <v>9.8699999999999992</v>
      </c>
      <c r="D75" s="33">
        <v>-15.51</v>
      </c>
      <c r="E75" s="33">
        <v>-2</v>
      </c>
      <c r="F75" s="154">
        <f t="shared" si="6"/>
        <v>0.18752786459617141</v>
      </c>
      <c r="G75" s="154">
        <f t="shared" si="5"/>
        <v>0.18704646974784001</v>
      </c>
    </row>
    <row r="76" spans="1:8" ht="12.75" customHeight="1">
      <c r="A76" s="196" t="s">
        <v>1415</v>
      </c>
      <c r="B76" s="196">
        <v>-6.76</v>
      </c>
      <c r="C76" s="196">
        <v>-11.11</v>
      </c>
      <c r="D76" s="196">
        <v>-8.9700000000000006</v>
      </c>
      <c r="E76" s="196">
        <v>-4</v>
      </c>
      <c r="F76" s="197">
        <f t="shared" si="6"/>
        <v>1.5798436631515157E-3</v>
      </c>
      <c r="G76" s="197">
        <f t="shared" si="5"/>
        <v>1.0984488148201277E-3</v>
      </c>
      <c r="H76" s="33" t="s">
        <v>1416</v>
      </c>
    </row>
    <row r="77" spans="1:8" ht="12.75" customHeight="1">
      <c r="A77" s="33" t="s">
        <v>1417</v>
      </c>
      <c r="B77" s="33">
        <v>0.03</v>
      </c>
      <c r="C77" s="33">
        <v>0.01</v>
      </c>
      <c r="D77" s="33">
        <v>-2</v>
      </c>
      <c r="E77" s="33">
        <v>-2</v>
      </c>
      <c r="F77" s="154">
        <f t="shared" si="6"/>
        <v>2.000249984376953E-2</v>
      </c>
      <c r="G77" s="154">
        <f t="shared" si="5"/>
        <v>1.9521104995438143E-2</v>
      </c>
    </row>
    <row r="78" spans="1:8" ht="12.75" customHeight="1">
      <c r="A78" s="33" t="s">
        <v>1418</v>
      </c>
      <c r="B78" s="33">
        <v>-0.16</v>
      </c>
      <c r="C78" s="33">
        <v>0.26</v>
      </c>
      <c r="D78" s="33">
        <v>-16.41</v>
      </c>
      <c r="E78" s="33">
        <v>-3</v>
      </c>
      <c r="F78" s="154">
        <f t="shared" si="6"/>
        <v>1.6412839486207132E-2</v>
      </c>
      <c r="G78" s="154">
        <f t="shared" si="5"/>
        <v>1.5931444637875745E-2</v>
      </c>
    </row>
    <row r="79" spans="1:8" ht="12.75" customHeight="1">
      <c r="A79" s="33" t="s">
        <v>1419</v>
      </c>
      <c r="B79" s="33">
        <v>2.6</v>
      </c>
      <c r="C79" s="33">
        <v>-0.63</v>
      </c>
      <c r="D79" s="33">
        <v>-19.739999999999998</v>
      </c>
      <c r="E79" s="33">
        <v>-3</v>
      </c>
      <c r="F79" s="154">
        <f t="shared" si="6"/>
        <v>1.9920454312088363E-2</v>
      </c>
      <c r="G79" s="154">
        <f t="shared" si="5"/>
        <v>1.9439059463756975E-2</v>
      </c>
    </row>
    <row r="80" spans="1:8" ht="12.75" customHeight="1">
      <c r="A80" s="33" t="s">
        <v>1420</v>
      </c>
      <c r="B80" s="33">
        <v>0.13</v>
      </c>
      <c r="C80" s="33">
        <v>-0.24</v>
      </c>
      <c r="D80" s="33">
        <v>-3.45</v>
      </c>
      <c r="E80" s="33">
        <v>-2</v>
      </c>
      <c r="F80" s="154">
        <f t="shared" si="6"/>
        <v>3.4607802588433725E-2</v>
      </c>
      <c r="G80" s="154">
        <f t="shared" si="5"/>
        <v>3.4126407740102338E-2</v>
      </c>
    </row>
    <row r="81" spans="1:7" ht="12.75" customHeight="1">
      <c r="A81" s="33" t="s">
        <v>1421</v>
      </c>
      <c r="B81" s="33">
        <v>1.73</v>
      </c>
      <c r="C81" s="33">
        <v>0.11</v>
      </c>
      <c r="D81" s="33">
        <v>-2.78</v>
      </c>
      <c r="E81" s="33">
        <v>-2</v>
      </c>
      <c r="F81" s="154">
        <f t="shared" si="6"/>
        <v>3.276186807860626E-2</v>
      </c>
      <c r="G81" s="154">
        <f t="shared" si="5"/>
        <v>3.2280473230274873E-2</v>
      </c>
    </row>
    <row r="82" spans="1:7" ht="12.75" customHeight="1">
      <c r="A82" s="33" t="s">
        <v>1422</v>
      </c>
      <c r="B82" s="33">
        <v>-2.62</v>
      </c>
      <c r="C82" s="33">
        <v>0.2</v>
      </c>
      <c r="D82" s="33">
        <v>-2.67</v>
      </c>
      <c r="E82" s="33">
        <v>-2</v>
      </c>
      <c r="F82" s="154">
        <f t="shared" si="6"/>
        <v>3.7461046434930249E-2</v>
      </c>
      <c r="G82" s="154">
        <f t="shared" si="5"/>
        <v>3.6979651586598862E-2</v>
      </c>
    </row>
    <row r="83" spans="1:7" ht="12.75" customHeight="1">
      <c r="A83" s="194" t="s">
        <v>1414</v>
      </c>
      <c r="B83" s="194">
        <v>3.15</v>
      </c>
      <c r="C83" s="194">
        <v>9.5500000000000007</v>
      </c>
      <c r="D83" s="194">
        <v>-15.43</v>
      </c>
      <c r="E83" s="194">
        <v>-2</v>
      </c>
      <c r="F83" s="195">
        <f t="shared" si="6"/>
        <v>0.18417651859018291</v>
      </c>
      <c r="G83" s="195">
        <f t="shared" si="5"/>
        <v>0.18369512374185151</v>
      </c>
    </row>
    <row r="84" spans="1:7" ht="12.75" customHeight="1">
      <c r="A84" s="192" t="s">
        <v>1395</v>
      </c>
      <c r="B84" s="192">
        <v>0.03</v>
      </c>
      <c r="C84" s="192">
        <v>0.11</v>
      </c>
      <c r="D84" s="192">
        <v>-5.03</v>
      </c>
      <c r="E84" s="192">
        <v>-4</v>
      </c>
      <c r="F84" s="193">
        <f t="shared" si="6"/>
        <v>5.0312920805693643E-4</v>
      </c>
      <c r="G84" s="193">
        <f>F84-F$84</f>
        <v>0</v>
      </c>
    </row>
    <row r="85" spans="1:7" ht="12.75" customHeight="1">
      <c r="A85" s="33" t="s">
        <v>1423</v>
      </c>
      <c r="B85" s="33">
        <v>-1.04</v>
      </c>
      <c r="C85" s="33">
        <v>-0.44</v>
      </c>
      <c r="D85" s="33">
        <v>-18.79</v>
      </c>
      <c r="E85" s="33">
        <v>-3</v>
      </c>
      <c r="F85" s="154">
        <f t="shared" si="6"/>
        <v>1.8823902358437797E-2</v>
      </c>
      <c r="G85" s="154">
        <f>F85-F$84</f>
        <v>1.8320773150380859E-2</v>
      </c>
    </row>
    <row r="86" spans="1:7" ht="12.75" customHeight="1">
      <c r="A86" s="33" t="s">
        <v>1424</v>
      </c>
      <c r="B86" s="33">
        <v>0.14000000000000001</v>
      </c>
      <c r="C86" s="33">
        <v>0.66</v>
      </c>
      <c r="D86" s="33">
        <v>-19.510000000000002</v>
      </c>
      <c r="E86" s="33">
        <v>-3</v>
      </c>
      <c r="F86" s="154">
        <f t="shared" si="6"/>
        <v>1.9521662326758962E-2</v>
      </c>
      <c r="G86" s="154">
        <f>F86-F$84</f>
        <v>1.9018533118702025E-2</v>
      </c>
    </row>
    <row r="87" spans="1:7" ht="12.75" customHeight="1">
      <c r="A87" s="198" t="s">
        <v>1395</v>
      </c>
      <c r="B87" s="199">
        <v>0</v>
      </c>
      <c r="C87" s="199">
        <v>-0.03</v>
      </c>
      <c r="D87" s="199">
        <v>-5.33</v>
      </c>
      <c r="E87" s="198">
        <v>-4</v>
      </c>
      <c r="F87" s="200">
        <f t="shared" si="6"/>
        <v>5.3300844270986927E-4</v>
      </c>
      <c r="G87" s="200">
        <f t="shared" ref="G87:G92" si="7">F87-F$87</f>
        <v>0</v>
      </c>
    </row>
    <row r="88" spans="1:7" ht="12.75" customHeight="1">
      <c r="A88" t="s">
        <v>1425</v>
      </c>
      <c r="B88" s="201">
        <v>-0.14000000000000001</v>
      </c>
      <c r="C88" s="201">
        <v>0</v>
      </c>
      <c r="D88" s="201">
        <v>-3.92</v>
      </c>
      <c r="E88">
        <v>-2</v>
      </c>
      <c r="F88" s="202">
        <f t="shared" si="6"/>
        <v>3.9224992033141323E-2</v>
      </c>
      <c r="G88" s="202">
        <f t="shared" si="7"/>
        <v>3.8691983590431453E-2</v>
      </c>
    </row>
    <row r="89" spans="1:7" ht="12.75" customHeight="1">
      <c r="A89" t="s">
        <v>1426</v>
      </c>
      <c r="B89" s="201">
        <v>0.12</v>
      </c>
      <c r="C89" s="201">
        <v>-0.52</v>
      </c>
      <c r="D89" s="201">
        <v>-15.22</v>
      </c>
      <c r="E89">
        <v>-3</v>
      </c>
      <c r="F89" s="202">
        <f t="shared" si="6"/>
        <v>1.5229353236431284E-2</v>
      </c>
      <c r="G89" s="202">
        <f t="shared" si="7"/>
        <v>1.4696344793721415E-2</v>
      </c>
    </row>
    <row r="90" spans="1:7" ht="12.75" customHeight="1">
      <c r="A90" t="s">
        <v>1427</v>
      </c>
      <c r="B90" s="201">
        <v>0.03</v>
      </c>
      <c r="C90" s="201">
        <v>-2.06</v>
      </c>
      <c r="D90" s="201">
        <v>-12.07</v>
      </c>
      <c r="E90">
        <v>-3</v>
      </c>
      <c r="F90" s="202">
        <f t="shared" si="6"/>
        <v>1.2244566141762638E-2</v>
      </c>
      <c r="G90" s="202">
        <f t="shared" si="7"/>
        <v>1.171155769905277E-2</v>
      </c>
    </row>
    <row r="91" spans="1:7" ht="12.75" customHeight="1">
      <c r="A91" t="s">
        <v>1428</v>
      </c>
      <c r="B91" s="201">
        <v>0.02</v>
      </c>
      <c r="C91" s="201">
        <v>-0.71</v>
      </c>
      <c r="D91" s="201">
        <v>-2.2400000000000002</v>
      </c>
      <c r="E91">
        <v>-2</v>
      </c>
      <c r="F91" s="202">
        <f t="shared" si="6"/>
        <v>2.3499148920758814E-2</v>
      </c>
      <c r="G91" s="202">
        <f t="shared" si="7"/>
        <v>2.2966140478048944E-2</v>
      </c>
    </row>
    <row r="92" spans="1:7" ht="12.75" customHeight="1">
      <c r="A92" t="s">
        <v>1429</v>
      </c>
      <c r="B92" s="201">
        <v>1.92</v>
      </c>
      <c r="C92" s="201">
        <v>0.82</v>
      </c>
      <c r="D92" s="201">
        <v>-4.7</v>
      </c>
      <c r="E92">
        <v>-2</v>
      </c>
      <c r="F92" s="202">
        <f t="shared" si="6"/>
        <v>5.1428396825100434E-2</v>
      </c>
      <c r="G92" s="202">
        <f t="shared" si="7"/>
        <v>5.0895388382390563E-2</v>
      </c>
    </row>
    <row r="93" spans="1:7" ht="12.75" customHeight="1">
      <c r="A93" s="198" t="s">
        <v>1395</v>
      </c>
      <c r="B93" s="199">
        <v>-0.05</v>
      </c>
      <c r="C93" s="199">
        <v>0.03</v>
      </c>
      <c r="D93" s="199">
        <v>-5.26</v>
      </c>
      <c r="E93" s="198">
        <v>-4</v>
      </c>
      <c r="F93" s="200">
        <f t="shared" si="6"/>
        <v>5.2603231839878429E-4</v>
      </c>
      <c r="G93" s="200">
        <f>F93-F$93</f>
        <v>0</v>
      </c>
    </row>
    <row r="94" spans="1:7" ht="12.75" customHeight="1">
      <c r="A94" t="s">
        <v>1430</v>
      </c>
      <c r="B94" s="201">
        <v>-0.14000000000000001</v>
      </c>
      <c r="C94" s="201">
        <v>1.01</v>
      </c>
      <c r="D94" s="201">
        <v>-17.13</v>
      </c>
      <c r="E94">
        <v>-3</v>
      </c>
      <c r="F94" s="202">
        <f t="shared" si="6"/>
        <v>1.7160320509827316E-2</v>
      </c>
      <c r="G94" s="202">
        <f>F94-F$93</f>
        <v>1.663428819142853E-2</v>
      </c>
    </row>
    <row r="95" spans="1:7" ht="12.75" customHeight="1">
      <c r="A95" t="s">
        <v>1431</v>
      </c>
      <c r="B95" s="201">
        <v>-1.1000000000000001</v>
      </c>
      <c r="C95" s="201">
        <v>0.31</v>
      </c>
      <c r="D95" s="201">
        <v>-9.02</v>
      </c>
      <c r="E95">
        <v>-3</v>
      </c>
      <c r="F95" s="202">
        <f t="shared" si="6"/>
        <v>9.0921119658745955E-3</v>
      </c>
      <c r="G95" s="202">
        <f>F95-F$93</f>
        <v>8.5660796474758116E-3</v>
      </c>
    </row>
    <row r="96" spans="1:7" ht="12.75" customHeight="1">
      <c r="A96" t="s">
        <v>1432</v>
      </c>
      <c r="B96" s="201">
        <v>0.15</v>
      </c>
      <c r="C96" s="201">
        <v>-0.11</v>
      </c>
      <c r="D96" s="201">
        <v>-7.03</v>
      </c>
      <c r="E96">
        <v>-3</v>
      </c>
      <c r="F96" s="202">
        <f t="shared" si="6"/>
        <v>7.0324604513640893E-3</v>
      </c>
      <c r="G96" s="202">
        <f>F96-F$93</f>
        <v>6.5064281329653053E-3</v>
      </c>
    </row>
    <row r="97" spans="1:7" ht="12.75" customHeight="1">
      <c r="A97" s="203" t="s">
        <v>1395</v>
      </c>
      <c r="B97" s="203">
        <v>0.14000000000000001</v>
      </c>
      <c r="C97" s="203">
        <v>0.08</v>
      </c>
      <c r="D97" s="203">
        <v>-5.0199999999999996</v>
      </c>
      <c r="E97" s="203">
        <v>-4</v>
      </c>
      <c r="F97" s="204">
        <f t="shared" si="6"/>
        <v>5.0225889738261483E-4</v>
      </c>
      <c r="G97" s="204">
        <f t="shared" ref="G97:G104" si="8">F97-F$97</f>
        <v>0</v>
      </c>
    </row>
    <row r="98" spans="1:7" ht="12.75" customHeight="1">
      <c r="A98" t="s">
        <v>1433</v>
      </c>
      <c r="B98">
        <v>-2.44</v>
      </c>
      <c r="C98">
        <v>0.59</v>
      </c>
      <c r="D98">
        <v>-8.66</v>
      </c>
      <c r="E98">
        <v>-3</v>
      </c>
      <c r="F98" s="202">
        <f t="shared" si="6"/>
        <v>9.0165015388453187E-3</v>
      </c>
      <c r="G98" s="202">
        <f t="shared" si="8"/>
        <v>8.5142426414627041E-3</v>
      </c>
    </row>
    <row r="99" spans="1:7" ht="12.75" customHeight="1">
      <c r="A99" t="s">
        <v>1434</v>
      </c>
      <c r="B99">
        <v>-0.05</v>
      </c>
      <c r="C99">
        <v>-0.78</v>
      </c>
      <c r="D99">
        <v>-12.94</v>
      </c>
      <c r="E99">
        <v>-3</v>
      </c>
      <c r="F99" s="202">
        <f t="shared" si="6"/>
        <v>1.2963583609480829E-2</v>
      </c>
      <c r="G99" s="202">
        <f t="shared" si="8"/>
        <v>1.2461324712098215E-2</v>
      </c>
    </row>
    <row r="100" spans="1:7" ht="12.75" customHeight="1">
      <c r="A100" t="s">
        <v>1435</v>
      </c>
      <c r="B100">
        <v>-0.65</v>
      </c>
      <c r="C100">
        <v>0.86</v>
      </c>
      <c r="D100">
        <v>-16.75</v>
      </c>
      <c r="E100">
        <v>-3</v>
      </c>
      <c r="F100" s="202">
        <f t="shared" ref="F100:F131" si="9">SQRT((B100)^2+(C100)^2+(D100)^2)*10^(E100)</f>
        <v>1.6784653705096211E-2</v>
      </c>
      <c r="G100" s="202">
        <f t="shared" si="8"/>
        <v>1.6282394807713596E-2</v>
      </c>
    </row>
    <row r="101" spans="1:7" ht="12.75" customHeight="1">
      <c r="A101" t="s">
        <v>1436</v>
      </c>
      <c r="B101">
        <v>6.67</v>
      </c>
      <c r="C101">
        <v>-6.3</v>
      </c>
      <c r="D101">
        <v>-2.97</v>
      </c>
      <c r="E101">
        <v>-4</v>
      </c>
      <c r="F101" s="202">
        <f t="shared" si="9"/>
        <v>9.6436403914704324E-4</v>
      </c>
      <c r="G101" s="202">
        <f t="shared" si="8"/>
        <v>4.6210514176442841E-4</v>
      </c>
    </row>
    <row r="102" spans="1:7" ht="12.75" customHeight="1">
      <c r="A102" t="s">
        <v>1437</v>
      </c>
      <c r="B102">
        <v>-0.04</v>
      </c>
      <c r="C102">
        <v>-8.32</v>
      </c>
      <c r="D102">
        <v>-9.6300000000000008</v>
      </c>
      <c r="E102">
        <v>-3</v>
      </c>
      <c r="F102" s="202">
        <f t="shared" si="9"/>
        <v>1.2726385975602029E-2</v>
      </c>
      <c r="G102" s="202">
        <f t="shared" si="8"/>
        <v>1.2224127078219415E-2</v>
      </c>
    </row>
    <row r="103" spans="1:7" ht="12.75" customHeight="1">
      <c r="A103" t="s">
        <v>1438</v>
      </c>
      <c r="B103">
        <v>-0.48</v>
      </c>
      <c r="C103">
        <v>-0.93</v>
      </c>
      <c r="D103">
        <v>-2</v>
      </c>
      <c r="E103">
        <v>-2</v>
      </c>
      <c r="F103" s="202">
        <f t="shared" si="9"/>
        <v>2.2572771207806985E-2</v>
      </c>
      <c r="G103" s="202">
        <f t="shared" si="8"/>
        <v>2.2070512310424371E-2</v>
      </c>
    </row>
    <row r="104" spans="1:7" ht="12.75" customHeight="1">
      <c r="A104" t="s">
        <v>1439</v>
      </c>
      <c r="B104">
        <v>0.04</v>
      </c>
      <c r="C104">
        <v>-0.73</v>
      </c>
      <c r="D104">
        <v>-3.47</v>
      </c>
      <c r="E104">
        <v>-2</v>
      </c>
      <c r="F104" s="202">
        <f t="shared" si="9"/>
        <v>3.546181044447675E-2</v>
      </c>
      <c r="G104" s="202">
        <f t="shared" si="8"/>
        <v>3.4959551547094132E-2</v>
      </c>
    </row>
    <row r="105" spans="1:7" ht="12.75" customHeight="1">
      <c r="A105" s="203" t="s">
        <v>1395</v>
      </c>
      <c r="B105" s="203">
        <v>-7.0000000000000007E-2</v>
      </c>
      <c r="C105" s="203">
        <v>0</v>
      </c>
      <c r="D105" s="203">
        <v>-4.8600000000000003</v>
      </c>
      <c r="E105" s="203">
        <v>-4</v>
      </c>
      <c r="F105" s="204">
        <f t="shared" si="9"/>
        <v>4.8605040890837653E-4</v>
      </c>
      <c r="G105" s="204">
        <f t="shared" ref="G105:G110" si="10">F105-F$105</f>
        <v>0</v>
      </c>
    </row>
    <row r="106" spans="1:7" ht="12.75" customHeight="1">
      <c r="A106" t="s">
        <v>1440</v>
      </c>
      <c r="B106">
        <v>-2.0299999999999998</v>
      </c>
      <c r="C106">
        <v>-3.32</v>
      </c>
      <c r="D106">
        <v>-17.88</v>
      </c>
      <c r="E106">
        <v>-3</v>
      </c>
      <c r="F106" s="202">
        <f t="shared" si="9"/>
        <v>1.8298570982456526E-2</v>
      </c>
      <c r="G106" s="202">
        <f t="shared" si="10"/>
        <v>1.7812520573548148E-2</v>
      </c>
    </row>
    <row r="107" spans="1:7" ht="12.75" customHeight="1">
      <c r="A107" t="s">
        <v>1441</v>
      </c>
      <c r="B107">
        <v>7.0000000000000007E-2</v>
      </c>
      <c r="C107">
        <v>-0.05</v>
      </c>
      <c r="D107">
        <v>-2.44</v>
      </c>
      <c r="E107">
        <v>-2</v>
      </c>
      <c r="F107" s="202">
        <f t="shared" si="9"/>
        <v>2.4415159225366523E-2</v>
      </c>
      <c r="G107" s="202">
        <f t="shared" si="10"/>
        <v>2.3929108816458145E-2</v>
      </c>
    </row>
    <row r="108" spans="1:7" ht="12.75" customHeight="1">
      <c r="A108" t="s">
        <v>1442</v>
      </c>
      <c r="B108">
        <v>-1.06</v>
      </c>
      <c r="C108">
        <v>-1.27</v>
      </c>
      <c r="D108">
        <v>-10.82</v>
      </c>
      <c r="E108">
        <v>-3</v>
      </c>
      <c r="F108" s="202">
        <f t="shared" si="9"/>
        <v>1.0945725192969172E-2</v>
      </c>
      <c r="G108" s="202">
        <f t="shared" si="10"/>
        <v>1.0459674784060796E-2</v>
      </c>
    </row>
    <row r="109" spans="1:7" ht="12.75" customHeight="1">
      <c r="A109" t="s">
        <v>1443</v>
      </c>
      <c r="B109">
        <v>-0.73</v>
      </c>
      <c r="C109">
        <v>-0.11</v>
      </c>
      <c r="D109">
        <v>-8.39</v>
      </c>
      <c r="E109">
        <v>-3</v>
      </c>
      <c r="F109" s="202">
        <f t="shared" si="9"/>
        <v>8.4224165178409475E-3</v>
      </c>
      <c r="G109" s="202">
        <f t="shared" si="10"/>
        <v>7.9363661089325716E-3</v>
      </c>
    </row>
    <row r="110" spans="1:7" ht="12.75" customHeight="1">
      <c r="A110" t="s">
        <v>1444</v>
      </c>
      <c r="B110">
        <v>-1.46</v>
      </c>
      <c r="C110">
        <v>0.34</v>
      </c>
      <c r="D110">
        <v>-2.02</v>
      </c>
      <c r="E110">
        <v>-2</v>
      </c>
      <c r="F110" s="202">
        <f t="shared" si="9"/>
        <v>2.5154721226839309E-2</v>
      </c>
      <c r="G110" s="202">
        <f t="shared" si="10"/>
        <v>2.4668670817930931E-2</v>
      </c>
    </row>
    <row r="111" spans="1:7" ht="12.75" customHeight="1">
      <c r="A111" s="203" t="s">
        <v>1395</v>
      </c>
      <c r="B111" s="203">
        <v>0.2</v>
      </c>
      <c r="C111" s="203">
        <v>0.03</v>
      </c>
      <c r="D111" s="203">
        <v>-5.05</v>
      </c>
      <c r="E111" s="203">
        <v>-4</v>
      </c>
      <c r="F111" s="204">
        <f t="shared" si="9"/>
        <v>5.0540478826382323E-4</v>
      </c>
      <c r="G111" s="204">
        <f>F111-F$111</f>
        <v>0</v>
      </c>
    </row>
    <row r="112" spans="1:7" ht="12.75" customHeight="1">
      <c r="A112" t="s">
        <v>1445</v>
      </c>
      <c r="B112">
        <v>-0.22</v>
      </c>
      <c r="C112">
        <v>-1.51</v>
      </c>
      <c r="D112">
        <v>-5.14</v>
      </c>
      <c r="E112">
        <v>-3</v>
      </c>
      <c r="F112" s="202">
        <f t="shared" si="9"/>
        <v>5.361725468540887E-3</v>
      </c>
      <c r="G112" s="202">
        <f>F112-F$111</f>
        <v>4.8563206802770638E-3</v>
      </c>
    </row>
    <row r="113" spans="1:7" ht="12.75" customHeight="1">
      <c r="A113" t="s">
        <v>1446</v>
      </c>
      <c r="B113">
        <v>0.17</v>
      </c>
      <c r="C113">
        <v>-0.31</v>
      </c>
      <c r="D113">
        <v>-9.9499999999999993</v>
      </c>
      <c r="E113">
        <v>-3</v>
      </c>
      <c r="F113" s="202">
        <f t="shared" si="9"/>
        <v>9.9562794255685701E-3</v>
      </c>
      <c r="G113" s="202">
        <f>F113-F$111</f>
        <v>9.4508746373047469E-3</v>
      </c>
    </row>
    <row r="114" spans="1:7" ht="12.75" customHeight="1">
      <c r="A114" t="s">
        <v>1447</v>
      </c>
      <c r="B114">
        <v>0.21</v>
      </c>
      <c r="C114">
        <v>0.9</v>
      </c>
      <c r="D114">
        <v>-6.31</v>
      </c>
      <c r="E114">
        <v>-3</v>
      </c>
      <c r="F114" s="202">
        <f t="shared" si="9"/>
        <v>6.3773191859903015E-3</v>
      </c>
      <c r="G114" s="202">
        <f>F114-F$111</f>
        <v>5.8719143977264783E-3</v>
      </c>
    </row>
    <row r="115" spans="1:7" ht="12.75" customHeight="1">
      <c r="A115" s="203" t="s">
        <v>1395</v>
      </c>
      <c r="B115" s="203">
        <v>-0.01</v>
      </c>
      <c r="C115" s="203">
        <v>0.17</v>
      </c>
      <c r="D115" s="203">
        <v>-5.19</v>
      </c>
      <c r="E115" s="203">
        <v>-4</v>
      </c>
      <c r="F115" s="204">
        <f t="shared" si="9"/>
        <v>5.192793082725327E-4</v>
      </c>
      <c r="G115" s="204">
        <f t="shared" ref="G115:G126" si="11">F115-F$115</f>
        <v>0</v>
      </c>
    </row>
    <row r="116" spans="1:7" ht="12.75" customHeight="1">
      <c r="A116" t="s">
        <v>1448</v>
      </c>
      <c r="B116">
        <v>0.85</v>
      </c>
      <c r="C116">
        <v>-0.75</v>
      </c>
      <c r="D116">
        <v>-12.01</v>
      </c>
      <c r="E116">
        <v>-3</v>
      </c>
      <c r="F116" s="202">
        <f t="shared" si="9"/>
        <v>1.2063378465421699E-2</v>
      </c>
      <c r="G116" s="202">
        <f t="shared" si="11"/>
        <v>1.1544099157149166E-2</v>
      </c>
    </row>
    <row r="117" spans="1:7" ht="12.75" customHeight="1">
      <c r="A117" t="s">
        <v>1449</v>
      </c>
      <c r="B117">
        <v>0.88</v>
      </c>
      <c r="C117">
        <v>-1.99</v>
      </c>
      <c r="D117">
        <v>-8.61</v>
      </c>
      <c r="E117">
        <v>-3</v>
      </c>
      <c r="F117" s="202">
        <f t="shared" si="9"/>
        <v>8.8806869103690393E-3</v>
      </c>
      <c r="G117" s="202">
        <f t="shared" si="11"/>
        <v>8.3614076020965059E-3</v>
      </c>
    </row>
    <row r="118" spans="1:7" ht="12.75" customHeight="1">
      <c r="A118" t="s">
        <v>1450</v>
      </c>
      <c r="B118">
        <v>0.35</v>
      </c>
      <c r="C118">
        <v>-0.13</v>
      </c>
      <c r="D118">
        <v>-5.36</v>
      </c>
      <c r="E118">
        <v>-3</v>
      </c>
      <c r="F118" s="202">
        <f t="shared" si="9"/>
        <v>5.3729879955198116E-3</v>
      </c>
      <c r="G118" s="202">
        <f t="shared" si="11"/>
        <v>4.853708687247279E-3</v>
      </c>
    </row>
    <row r="119" spans="1:7" ht="12.75" customHeight="1">
      <c r="A119" t="s">
        <v>1451</v>
      </c>
      <c r="B119">
        <v>-0.39</v>
      </c>
      <c r="C119">
        <v>0.05</v>
      </c>
      <c r="D119">
        <v>-9.89</v>
      </c>
      <c r="E119">
        <v>-3</v>
      </c>
      <c r="F119" s="202">
        <f t="shared" si="9"/>
        <v>9.89781288972468E-3</v>
      </c>
      <c r="G119" s="202">
        <f t="shared" si="11"/>
        <v>9.3785335814521465E-3</v>
      </c>
    </row>
    <row r="120" spans="1:7" ht="12.75" customHeight="1">
      <c r="A120" t="s">
        <v>1452</v>
      </c>
      <c r="B120">
        <v>5.65</v>
      </c>
      <c r="C120">
        <v>-1.52</v>
      </c>
      <c r="D120">
        <v>-18.11</v>
      </c>
      <c r="E120">
        <v>-3</v>
      </c>
      <c r="F120" s="202">
        <f t="shared" si="9"/>
        <v>1.903168410834942E-2</v>
      </c>
      <c r="G120" s="202">
        <f t="shared" si="11"/>
        <v>1.8512404800076886E-2</v>
      </c>
    </row>
    <row r="121" spans="1:7" ht="12.75" customHeight="1">
      <c r="A121" t="s">
        <v>1453</v>
      </c>
      <c r="B121">
        <v>-0.23</v>
      </c>
      <c r="C121">
        <v>-0.28000000000000003</v>
      </c>
      <c r="D121">
        <v>-7.89</v>
      </c>
      <c r="E121">
        <v>-3</v>
      </c>
      <c r="F121" s="202">
        <f t="shared" si="9"/>
        <v>7.8983162762705315E-3</v>
      </c>
      <c r="G121" s="202">
        <f t="shared" si="11"/>
        <v>7.3790369679979989E-3</v>
      </c>
    </row>
    <row r="122" spans="1:7" ht="12.75" customHeight="1">
      <c r="A122" t="s">
        <v>1454</v>
      </c>
      <c r="B122">
        <v>-0.8</v>
      </c>
      <c r="C122">
        <v>0.41</v>
      </c>
      <c r="D122">
        <v>-16.53</v>
      </c>
      <c r="E122">
        <v>-3</v>
      </c>
      <c r="F122" s="202">
        <f t="shared" si="9"/>
        <v>1.6554425390209113E-2</v>
      </c>
      <c r="G122" s="202">
        <f t="shared" si="11"/>
        <v>1.6035146081936579E-2</v>
      </c>
    </row>
    <row r="123" spans="1:7" ht="12.75" customHeight="1">
      <c r="A123" t="s">
        <v>1455</v>
      </c>
      <c r="B123">
        <v>-1.67</v>
      </c>
      <c r="C123">
        <v>-0.89</v>
      </c>
      <c r="D123">
        <v>-5.33</v>
      </c>
      <c r="E123">
        <v>-3</v>
      </c>
      <c r="F123" s="202">
        <f t="shared" si="9"/>
        <v>5.6559614567286438E-3</v>
      </c>
      <c r="G123" s="202">
        <f t="shared" si="11"/>
        <v>5.1366821484561112E-3</v>
      </c>
    </row>
    <row r="124" spans="1:7" ht="12.75" customHeight="1">
      <c r="A124" t="s">
        <v>1456</v>
      </c>
      <c r="B124">
        <v>-1.37</v>
      </c>
      <c r="C124">
        <v>-0.96</v>
      </c>
      <c r="D124">
        <v>-6.51</v>
      </c>
      <c r="E124">
        <v>-3</v>
      </c>
      <c r="F124" s="202">
        <f t="shared" si="9"/>
        <v>6.7215028081523548E-3</v>
      </c>
      <c r="G124" s="202">
        <f t="shared" si="11"/>
        <v>6.2022234998798222E-3</v>
      </c>
    </row>
    <row r="125" spans="1:7" ht="12.75" customHeight="1">
      <c r="A125" t="s">
        <v>1457</v>
      </c>
      <c r="B125">
        <v>1.3</v>
      </c>
      <c r="C125">
        <v>1.57</v>
      </c>
      <c r="D125">
        <v>-12.43</v>
      </c>
      <c r="E125">
        <v>-3</v>
      </c>
      <c r="F125" s="202">
        <f t="shared" si="9"/>
        <v>1.2596023181941196E-2</v>
      </c>
      <c r="G125" s="202">
        <f t="shared" si="11"/>
        <v>1.2076743873668663E-2</v>
      </c>
    </row>
    <row r="126" spans="1:7" ht="12.75" customHeight="1">
      <c r="A126" t="s">
        <v>1458</v>
      </c>
      <c r="B126">
        <v>8.48</v>
      </c>
      <c r="C126">
        <v>9.7799999999999994</v>
      </c>
      <c r="D126">
        <v>-17.489999999999998</v>
      </c>
      <c r="E126">
        <v>-3</v>
      </c>
      <c r="F126" s="202">
        <f t="shared" si="9"/>
        <v>2.1759110735505714E-2</v>
      </c>
      <c r="G126" s="202">
        <f t="shared" si="11"/>
        <v>2.123983142723318E-2</v>
      </c>
    </row>
    <row r="127" spans="1:7" ht="12.75" customHeight="1">
      <c r="A127" s="203" t="s">
        <v>1395</v>
      </c>
      <c r="B127" s="203">
        <v>-0.02</v>
      </c>
      <c r="C127" s="203">
        <v>-0.01</v>
      </c>
      <c r="D127" s="203">
        <v>-5</v>
      </c>
      <c r="E127" s="203">
        <v>-4</v>
      </c>
      <c r="F127" s="204">
        <f t="shared" si="9"/>
        <v>5.0000499997500023E-4</v>
      </c>
      <c r="G127" s="204">
        <f t="shared" ref="G127:G146" si="12">F127-F$127</f>
        <v>0</v>
      </c>
    </row>
    <row r="128" spans="1:7" ht="12.75" customHeight="1">
      <c r="A128" t="s">
        <v>1459</v>
      </c>
      <c r="B128">
        <v>-0.17</v>
      </c>
      <c r="C128">
        <v>0.15</v>
      </c>
      <c r="D128">
        <v>-9.11</v>
      </c>
      <c r="E128">
        <v>-3</v>
      </c>
      <c r="F128" s="202">
        <f t="shared" si="9"/>
        <v>9.1128206390776716E-3</v>
      </c>
      <c r="G128" s="202">
        <f t="shared" si="12"/>
        <v>8.6128156391026712E-3</v>
      </c>
    </row>
    <row r="129" spans="1:7" ht="12.75" customHeight="1">
      <c r="A129" t="s">
        <v>1460</v>
      </c>
      <c r="B129">
        <v>0.01</v>
      </c>
      <c r="C129">
        <v>-0.06</v>
      </c>
      <c r="D129">
        <v>-3.07</v>
      </c>
      <c r="E129">
        <v>-3</v>
      </c>
      <c r="F129" s="202">
        <f t="shared" si="9"/>
        <v>3.0706025467324813E-3</v>
      </c>
      <c r="G129" s="202">
        <f t="shared" si="12"/>
        <v>2.5705975467574813E-3</v>
      </c>
    </row>
    <row r="130" spans="1:7" ht="12.75" customHeight="1">
      <c r="A130" t="s">
        <v>1461</v>
      </c>
      <c r="B130">
        <v>0.51</v>
      </c>
      <c r="C130">
        <v>0.48</v>
      </c>
      <c r="D130">
        <v>-15.89</v>
      </c>
      <c r="E130">
        <v>-3</v>
      </c>
      <c r="F130" s="202">
        <f t="shared" si="9"/>
        <v>1.5905426746868505E-2</v>
      </c>
      <c r="G130" s="202">
        <f t="shared" si="12"/>
        <v>1.5405421746893504E-2</v>
      </c>
    </row>
    <row r="131" spans="1:7" ht="12.75" customHeight="1">
      <c r="A131" t="s">
        <v>1462</v>
      </c>
      <c r="B131">
        <v>1.25</v>
      </c>
      <c r="C131">
        <v>-0.34</v>
      </c>
      <c r="D131">
        <v>-5.82</v>
      </c>
      <c r="E131">
        <v>-3</v>
      </c>
      <c r="F131" s="202">
        <f t="shared" si="9"/>
        <v>5.9624240037085595E-3</v>
      </c>
      <c r="G131" s="202">
        <f t="shared" si="12"/>
        <v>5.4624190037335591E-3</v>
      </c>
    </row>
    <row r="132" spans="1:7" ht="12.75" customHeight="1">
      <c r="A132" t="s">
        <v>1463</v>
      </c>
      <c r="B132">
        <v>0.2</v>
      </c>
      <c r="C132">
        <v>0.05</v>
      </c>
      <c r="D132">
        <v>-5.97</v>
      </c>
      <c r="E132">
        <v>-3</v>
      </c>
      <c r="F132" s="202">
        <f t="shared" ref="F132:F163" si="13">SQRT((B132)^2+(C132)^2+(D132)^2)*10^(E132)</f>
        <v>5.9735584034978674E-3</v>
      </c>
      <c r="G132" s="202">
        <f t="shared" si="12"/>
        <v>5.473553403522867E-3</v>
      </c>
    </row>
    <row r="133" spans="1:7" ht="12.75" customHeight="1">
      <c r="A133" t="s">
        <v>1464</v>
      </c>
      <c r="B133">
        <v>0.09</v>
      </c>
      <c r="C133">
        <v>-0.6</v>
      </c>
      <c r="D133">
        <v>-13.6</v>
      </c>
      <c r="E133">
        <v>-3</v>
      </c>
      <c r="F133" s="202">
        <f t="shared" si="13"/>
        <v>1.3613526361674259E-2</v>
      </c>
      <c r="G133" s="202">
        <f t="shared" si="12"/>
        <v>1.3113521361699259E-2</v>
      </c>
    </row>
    <row r="134" spans="1:7" ht="12.75" customHeight="1">
      <c r="A134" t="s">
        <v>1465</v>
      </c>
      <c r="B134">
        <v>-0.32</v>
      </c>
      <c r="C134">
        <v>-0.04</v>
      </c>
      <c r="D134">
        <v>-17.09</v>
      </c>
      <c r="E134">
        <v>-3</v>
      </c>
      <c r="F134" s="202">
        <f t="shared" si="13"/>
        <v>1.7093042444222734E-2</v>
      </c>
      <c r="G134" s="202">
        <f t="shared" si="12"/>
        <v>1.6593037444247734E-2</v>
      </c>
    </row>
    <row r="135" spans="1:7" ht="12.75" customHeight="1">
      <c r="A135" t="s">
        <v>1466</v>
      </c>
      <c r="B135">
        <v>-0.12</v>
      </c>
      <c r="C135">
        <v>0.06</v>
      </c>
      <c r="D135">
        <v>-6.68</v>
      </c>
      <c r="E135">
        <v>-3</v>
      </c>
      <c r="F135" s="202">
        <f t="shared" si="13"/>
        <v>6.6813471695459743E-3</v>
      </c>
      <c r="G135" s="202">
        <f t="shared" si="12"/>
        <v>6.1813421695709738E-3</v>
      </c>
    </row>
    <row r="136" spans="1:7" ht="12.75" customHeight="1">
      <c r="A136" t="s">
        <v>1467</v>
      </c>
      <c r="B136">
        <v>-0.2</v>
      </c>
      <c r="C136">
        <v>-1.26</v>
      </c>
      <c r="D136">
        <v>-6.36</v>
      </c>
      <c r="E136">
        <v>-3</v>
      </c>
      <c r="F136" s="202">
        <f t="shared" si="13"/>
        <v>6.4866940732548816E-3</v>
      </c>
      <c r="G136" s="202">
        <f t="shared" si="12"/>
        <v>5.9866890732798812E-3</v>
      </c>
    </row>
    <row r="137" spans="1:7" ht="12.75" customHeight="1">
      <c r="A137" t="s">
        <v>1468</v>
      </c>
      <c r="B137">
        <v>-11.35</v>
      </c>
      <c r="C137">
        <v>-8.9499999999999993</v>
      </c>
      <c r="D137">
        <v>-15.64</v>
      </c>
      <c r="E137">
        <v>-3</v>
      </c>
      <c r="F137" s="202">
        <f t="shared" si="13"/>
        <v>2.1296351800249733E-2</v>
      </c>
      <c r="G137" s="202">
        <f t="shared" si="12"/>
        <v>2.0796346800274732E-2</v>
      </c>
    </row>
    <row r="138" spans="1:7" ht="12.75" customHeight="1">
      <c r="A138" t="s">
        <v>1469</v>
      </c>
      <c r="B138">
        <v>0.05</v>
      </c>
      <c r="C138">
        <v>0.06</v>
      </c>
      <c r="D138">
        <v>-3.55</v>
      </c>
      <c r="E138">
        <v>-2</v>
      </c>
      <c r="F138" s="202">
        <f t="shared" si="13"/>
        <v>3.5508590509903376E-2</v>
      </c>
      <c r="G138" s="202">
        <f t="shared" si="12"/>
        <v>3.5008585509928379E-2</v>
      </c>
    </row>
    <row r="139" spans="1:7" ht="12.75" customHeight="1">
      <c r="A139" t="s">
        <v>1470</v>
      </c>
      <c r="B139">
        <v>-0.81</v>
      </c>
      <c r="C139">
        <v>0.01</v>
      </c>
      <c r="D139">
        <v>-2.88</v>
      </c>
      <c r="E139">
        <v>-3</v>
      </c>
      <c r="F139" s="202">
        <f t="shared" si="13"/>
        <v>2.9917553375902917E-3</v>
      </c>
      <c r="G139" s="202">
        <f t="shared" si="12"/>
        <v>2.4917503376152917E-3</v>
      </c>
    </row>
    <row r="140" spans="1:7" ht="12.75" customHeight="1">
      <c r="A140" t="s">
        <v>1471</v>
      </c>
      <c r="B140">
        <v>-5.58</v>
      </c>
      <c r="C140">
        <v>4.17</v>
      </c>
      <c r="D140">
        <v>-19.239999999999998</v>
      </c>
      <c r="E140">
        <v>-4</v>
      </c>
      <c r="F140" s="202">
        <f t="shared" si="13"/>
        <v>2.0462231061152639E-3</v>
      </c>
      <c r="G140" s="202">
        <f t="shared" si="12"/>
        <v>1.5462181061402637E-3</v>
      </c>
    </row>
    <row r="141" spans="1:7" ht="12.75" customHeight="1">
      <c r="A141" t="s">
        <v>1472</v>
      </c>
      <c r="B141">
        <v>-0.43</v>
      </c>
      <c r="C141">
        <v>0.5</v>
      </c>
      <c r="D141">
        <v>-17.96</v>
      </c>
      <c r="E141">
        <v>-4</v>
      </c>
      <c r="F141" s="202">
        <f t="shared" si="13"/>
        <v>1.7972103382742938E-3</v>
      </c>
      <c r="G141" s="202">
        <f t="shared" si="12"/>
        <v>1.2972053382992936E-3</v>
      </c>
    </row>
    <row r="142" spans="1:7" ht="12.75" customHeight="1">
      <c r="A142" t="s">
        <v>1473</v>
      </c>
      <c r="B142">
        <v>-0.21</v>
      </c>
      <c r="C142">
        <v>0.28999999999999998</v>
      </c>
      <c r="D142">
        <v>-19.670000000000002</v>
      </c>
      <c r="E142">
        <v>-3</v>
      </c>
      <c r="F142" s="202">
        <f t="shared" si="13"/>
        <v>1.9673258499801196E-2</v>
      </c>
      <c r="G142" s="202">
        <f t="shared" si="12"/>
        <v>1.9173253499826196E-2</v>
      </c>
    </row>
    <row r="143" spans="1:7" ht="12.75" customHeight="1">
      <c r="A143" t="s">
        <v>1474</v>
      </c>
      <c r="B143">
        <v>-0.32</v>
      </c>
      <c r="C143">
        <v>1.1599999999999999</v>
      </c>
      <c r="D143">
        <v>-9.4499999999999993</v>
      </c>
      <c r="E143">
        <v>-3</v>
      </c>
      <c r="F143" s="202">
        <f t="shared" si="13"/>
        <v>9.5263056847867313E-3</v>
      </c>
      <c r="G143" s="202">
        <f t="shared" si="12"/>
        <v>9.0263006848117309E-3</v>
      </c>
    </row>
    <row r="144" spans="1:7" ht="12.75" customHeight="1">
      <c r="A144" t="s">
        <v>1475</v>
      </c>
      <c r="B144">
        <v>-0.38</v>
      </c>
      <c r="C144">
        <v>0.23</v>
      </c>
      <c r="D144">
        <v>-11.61</v>
      </c>
      <c r="E144">
        <v>-3</v>
      </c>
      <c r="F144" s="202">
        <f t="shared" si="13"/>
        <v>1.161849387829593E-2</v>
      </c>
      <c r="G144" s="202">
        <f t="shared" si="12"/>
        <v>1.1118488878320929E-2</v>
      </c>
    </row>
    <row r="145" spans="1:7" ht="12.75" customHeight="1">
      <c r="A145" t="s">
        <v>1476</v>
      </c>
      <c r="B145">
        <v>-7.0000000000000007E-2</v>
      </c>
      <c r="C145">
        <v>0.09</v>
      </c>
      <c r="D145">
        <v>-2.3199999999999998</v>
      </c>
      <c r="E145">
        <v>-2</v>
      </c>
      <c r="F145" s="202">
        <f t="shared" si="13"/>
        <v>2.3228000344411911E-2</v>
      </c>
      <c r="G145" s="202">
        <f t="shared" si="12"/>
        <v>2.272799534443691E-2</v>
      </c>
    </row>
    <row r="146" spans="1:7" ht="12.75" customHeight="1">
      <c r="A146" t="s">
        <v>1477</v>
      </c>
      <c r="B146">
        <v>-0.04</v>
      </c>
      <c r="C146">
        <v>0.01</v>
      </c>
      <c r="D146">
        <v>-2.17</v>
      </c>
      <c r="E146">
        <v>-2</v>
      </c>
      <c r="F146" s="202">
        <f t="shared" si="13"/>
        <v>2.1703916697223106E-2</v>
      </c>
      <c r="G146" s="202">
        <f t="shared" si="12"/>
        <v>2.1203911697248105E-2</v>
      </c>
    </row>
    <row r="147" spans="1:7" ht="12.75" customHeight="1">
      <c r="F147" s="154"/>
      <c r="G147" s="154"/>
    </row>
    <row r="148" spans="1:7" ht="12.75" customHeight="1">
      <c r="F148" s="154"/>
      <c r="G148" s="154"/>
    </row>
    <row r="149" spans="1:7" ht="12.75" customHeight="1">
      <c r="F149" s="154"/>
      <c r="G149" s="154"/>
    </row>
    <row r="150" spans="1:7" ht="12.75" customHeight="1">
      <c r="F150" s="154"/>
      <c r="G150" s="154"/>
    </row>
    <row r="151" spans="1:7" ht="12.75" customHeight="1">
      <c r="F151" s="154"/>
      <c r="G151" s="154"/>
    </row>
    <row r="152" spans="1:7" ht="12.75" customHeight="1">
      <c r="F152" s="154"/>
      <c r="G152" s="154"/>
    </row>
    <row r="153" spans="1:7" ht="12.75" customHeight="1">
      <c r="F153" s="154"/>
      <c r="G153" s="154"/>
    </row>
    <row r="154" spans="1:7" ht="12.75" customHeight="1">
      <c r="F154" s="154"/>
      <c r="G154" s="154"/>
    </row>
    <row r="155" spans="1:7" ht="12.75" customHeight="1">
      <c r="F155" s="154"/>
      <c r="G155" s="154"/>
    </row>
    <row r="156" spans="1:7" ht="12.75" customHeight="1">
      <c r="F156" s="154"/>
      <c r="G156" s="154"/>
    </row>
    <row r="157" spans="1:7" ht="12.75" customHeight="1">
      <c r="F157" s="154"/>
      <c r="G157" s="154"/>
    </row>
    <row r="158" spans="1:7" ht="12.75" customHeight="1">
      <c r="F158" s="154"/>
      <c r="G158" s="154"/>
    </row>
    <row r="159" spans="1:7" ht="12.75" customHeight="1">
      <c r="F159" s="154"/>
      <c r="G159" s="154"/>
    </row>
    <row r="160" spans="1:7" ht="12.75" customHeight="1">
      <c r="F160" s="154"/>
      <c r="G160" s="154"/>
    </row>
    <row r="161" spans="6:7" ht="12.75" customHeight="1">
      <c r="F161" s="154"/>
      <c r="G161" s="154"/>
    </row>
    <row r="162" spans="6:7" ht="12.75" customHeight="1">
      <c r="F162" s="154"/>
      <c r="G162" s="154"/>
    </row>
    <row r="163" spans="6:7" ht="12.75" customHeight="1">
      <c r="F163" s="154"/>
      <c r="G163" s="154"/>
    </row>
    <row r="164" spans="6:7" ht="12.75" customHeight="1">
      <c r="F164" s="154"/>
      <c r="G164" s="154"/>
    </row>
    <row r="165" spans="6:7" ht="12.75" customHeight="1">
      <c r="F165" s="154"/>
      <c r="G165" s="154"/>
    </row>
    <row r="166" spans="6:7" ht="12.75" customHeight="1">
      <c r="F166" s="154"/>
      <c r="G166" s="154"/>
    </row>
    <row r="167" spans="6:7" ht="12.75" customHeight="1">
      <c r="F167" s="154"/>
      <c r="G167" s="154"/>
    </row>
    <row r="168" spans="6:7" ht="12.75" customHeight="1">
      <c r="F168" s="154"/>
      <c r="G168" s="154"/>
    </row>
    <row r="169" spans="6:7" ht="12.75" customHeight="1">
      <c r="F169" s="154"/>
      <c r="G169" s="154"/>
    </row>
    <row r="170" spans="6:7" ht="12.75" customHeight="1">
      <c r="F170" s="154"/>
      <c r="G170" s="154"/>
    </row>
    <row r="171" spans="6:7" ht="12.75" customHeight="1">
      <c r="F171" s="154"/>
      <c r="G171" s="154"/>
    </row>
    <row r="172" spans="6:7" ht="12.75" customHeight="1">
      <c r="F172" s="154"/>
      <c r="G172" s="154"/>
    </row>
    <row r="173" spans="6:7" ht="12.75" customHeight="1">
      <c r="F173" s="154"/>
      <c r="G173" s="154"/>
    </row>
    <row r="174" spans="6:7" ht="12.75" customHeight="1">
      <c r="F174" s="154"/>
      <c r="G174" s="154"/>
    </row>
    <row r="175" spans="6:7" ht="12.75" customHeight="1">
      <c r="F175" s="154"/>
      <c r="G175" s="154"/>
    </row>
    <row r="176" spans="6:7" ht="12.75" customHeight="1">
      <c r="F176" s="154"/>
      <c r="G176" s="154"/>
    </row>
    <row r="177" spans="6:7" ht="12.75" customHeight="1">
      <c r="F177" s="154"/>
      <c r="G177" s="154"/>
    </row>
    <row r="178" spans="6:7" ht="12.75" customHeight="1">
      <c r="F178" s="154"/>
      <c r="G178" s="154"/>
    </row>
    <row r="179" spans="6:7" ht="12.75" customHeight="1">
      <c r="F179" s="154"/>
      <c r="G179" s="154"/>
    </row>
    <row r="180" spans="6:7" ht="12.75" customHeight="1">
      <c r="F180" s="154"/>
      <c r="G180" s="154"/>
    </row>
    <row r="181" spans="6:7" ht="12.75" customHeight="1">
      <c r="F181" s="154"/>
      <c r="G181" s="154"/>
    </row>
    <row r="182" spans="6:7" ht="12.75" customHeight="1">
      <c r="F182" s="154"/>
      <c r="G182" s="154"/>
    </row>
    <row r="183" spans="6:7" ht="12.75" customHeight="1">
      <c r="F183" s="154"/>
      <c r="G183" s="154"/>
    </row>
    <row r="184" spans="6:7" ht="12.75" customHeight="1">
      <c r="F184" s="154"/>
      <c r="G184" s="154"/>
    </row>
    <row r="185" spans="6:7" ht="12.75" customHeight="1">
      <c r="F185" s="154"/>
      <c r="G185" s="154"/>
    </row>
    <row r="186" spans="6:7" ht="12.75" customHeight="1">
      <c r="F186" s="154"/>
      <c r="G186" s="154"/>
    </row>
    <row r="187" spans="6:7" ht="12.75" customHeight="1">
      <c r="F187" s="154"/>
      <c r="G187" s="154"/>
    </row>
    <row r="188" spans="6:7" ht="12.75" customHeight="1">
      <c r="F188" s="154"/>
      <c r="G188" s="154"/>
    </row>
    <row r="189" spans="6:7" ht="12.75" customHeight="1">
      <c r="F189" s="154"/>
      <c r="G189" s="154"/>
    </row>
    <row r="190" spans="6:7" ht="12.75" customHeight="1">
      <c r="F190" s="154"/>
      <c r="G190" s="154"/>
    </row>
    <row r="191" spans="6:7" ht="12.75" customHeight="1">
      <c r="F191" s="154"/>
      <c r="G191" s="154"/>
    </row>
    <row r="192" spans="6:7" ht="12.75" customHeight="1">
      <c r="F192" s="154"/>
      <c r="G192" s="154"/>
    </row>
    <row r="193" spans="6:7" ht="12.75" customHeight="1">
      <c r="F193" s="154"/>
      <c r="G193" s="154"/>
    </row>
    <row r="194" spans="6:7" ht="12.75" customHeight="1">
      <c r="F194" s="154"/>
      <c r="G194" s="154"/>
    </row>
    <row r="195" spans="6:7" ht="12.75" customHeight="1">
      <c r="F195" s="154"/>
      <c r="G195" s="154"/>
    </row>
    <row r="196" spans="6:7" ht="12.75" customHeight="1">
      <c r="F196" s="154"/>
      <c r="G196" s="154"/>
    </row>
    <row r="197" spans="6:7" ht="12.75" customHeight="1">
      <c r="F197" s="154"/>
      <c r="G197" s="154"/>
    </row>
    <row r="198" spans="6:7" ht="12.75" customHeight="1">
      <c r="F198" s="154"/>
      <c r="G198" s="154"/>
    </row>
    <row r="199" spans="6:7" ht="12.75" customHeight="1">
      <c r="F199" s="154"/>
      <c r="G199" s="154"/>
    </row>
    <row r="200" spans="6:7" ht="12.75" customHeight="1">
      <c r="F200" s="154"/>
      <c r="G200" s="154"/>
    </row>
    <row r="201" spans="6:7" ht="12.75" customHeight="1">
      <c r="F201" s="154"/>
      <c r="G201" s="154"/>
    </row>
    <row r="202" spans="6:7" ht="12.75" customHeight="1">
      <c r="F202" s="154"/>
      <c r="G202" s="154"/>
    </row>
    <row r="203" spans="6:7" ht="12.75" customHeight="1">
      <c r="F203" s="154"/>
      <c r="G203" s="154"/>
    </row>
    <row r="204" spans="6:7" ht="12.75" customHeight="1">
      <c r="F204" s="154"/>
      <c r="G204" s="154"/>
    </row>
    <row r="205" spans="6:7" ht="12.75" customHeight="1">
      <c r="F205" s="154"/>
      <c r="G205" s="154"/>
    </row>
    <row r="206" spans="6:7" ht="12.75" customHeight="1">
      <c r="F206" s="154"/>
      <c r="G206" s="154"/>
    </row>
    <row r="207" spans="6:7" ht="12.75" customHeight="1">
      <c r="F207" s="154"/>
      <c r="G207" s="154"/>
    </row>
    <row r="208" spans="6:7" ht="12.75" customHeight="1">
      <c r="F208" s="154"/>
      <c r="G208" s="154"/>
    </row>
    <row r="209" spans="6:7" ht="12.75" customHeight="1">
      <c r="F209" s="154"/>
      <c r="G209" s="154"/>
    </row>
    <row r="210" spans="6:7" ht="12.75" customHeight="1">
      <c r="F210" s="154"/>
      <c r="G210" s="154"/>
    </row>
    <row r="211" spans="6:7" ht="12.75" customHeight="1">
      <c r="F211" s="154"/>
      <c r="G211" s="154"/>
    </row>
    <row r="212" spans="6:7" ht="12.75" customHeight="1">
      <c r="F212" s="154"/>
      <c r="G212" s="154"/>
    </row>
    <row r="213" spans="6:7" ht="12.75" customHeight="1">
      <c r="F213" s="154"/>
      <c r="G213" s="154"/>
    </row>
    <row r="214" spans="6:7" ht="12.75" customHeight="1">
      <c r="F214" s="154"/>
      <c r="G214" s="154"/>
    </row>
    <row r="215" spans="6:7" ht="12.75" customHeight="1">
      <c r="F215" s="154"/>
      <c r="G215" s="154"/>
    </row>
    <row r="216" spans="6:7" ht="12.75" customHeight="1">
      <c r="F216" s="154"/>
      <c r="G216" s="154"/>
    </row>
    <row r="217" spans="6:7" ht="12.75" customHeight="1">
      <c r="F217" s="154"/>
      <c r="G217" s="154"/>
    </row>
    <row r="218" spans="6:7" ht="12.75" customHeight="1">
      <c r="F218" s="154"/>
      <c r="G218" s="154"/>
    </row>
    <row r="219" spans="6:7" ht="12.75" customHeight="1">
      <c r="F219" s="154"/>
      <c r="G219" s="154"/>
    </row>
    <row r="220" spans="6:7" ht="12.75" customHeight="1">
      <c r="F220" s="154"/>
      <c r="G220" s="154"/>
    </row>
    <row r="221" spans="6:7" ht="12.75" customHeight="1">
      <c r="F221" s="154"/>
      <c r="G221" s="154"/>
    </row>
    <row r="222" spans="6:7" ht="12.75" customHeight="1">
      <c r="F222" s="154"/>
      <c r="G222" s="154"/>
    </row>
    <row r="223" spans="6:7" ht="12.75" customHeight="1">
      <c r="F223" s="154"/>
      <c r="G223" s="154"/>
    </row>
    <row r="224" spans="6:7" ht="12.75" customHeight="1">
      <c r="F224" s="154"/>
      <c r="G224" s="154"/>
    </row>
    <row r="225" spans="6:7" ht="12.75" customHeight="1">
      <c r="F225" s="154"/>
      <c r="G225" s="154"/>
    </row>
    <row r="226" spans="6:7" ht="12.75" customHeight="1">
      <c r="F226" s="154"/>
      <c r="G226" s="154"/>
    </row>
    <row r="227" spans="6:7" ht="12.75" customHeight="1">
      <c r="F227" s="154"/>
      <c r="G227" s="154"/>
    </row>
    <row r="228" spans="6:7" ht="12.75" customHeight="1">
      <c r="F228" s="154"/>
      <c r="G228" s="154"/>
    </row>
    <row r="229" spans="6:7" ht="12.75" customHeight="1">
      <c r="F229" s="154"/>
      <c r="G229" s="154"/>
    </row>
    <row r="230" spans="6:7" ht="12.75" customHeight="1">
      <c r="F230" s="154"/>
      <c r="G230" s="154"/>
    </row>
    <row r="231" spans="6:7" ht="12.75" customHeight="1">
      <c r="F231" s="154"/>
      <c r="G231" s="154"/>
    </row>
    <row r="232" spans="6:7" ht="12.75" customHeight="1">
      <c r="F232" s="154"/>
      <c r="G232" s="154"/>
    </row>
    <row r="233" spans="6:7" ht="12.75" customHeight="1">
      <c r="F233" s="154"/>
      <c r="G233" s="154"/>
    </row>
    <row r="234" spans="6:7" ht="12.75" customHeight="1">
      <c r="F234" s="154"/>
      <c r="G234" s="154"/>
    </row>
    <row r="235" spans="6:7" ht="12.75" customHeight="1">
      <c r="F235" s="154"/>
      <c r="G235" s="154"/>
    </row>
    <row r="236" spans="6:7" ht="12.75" customHeight="1">
      <c r="F236" s="154"/>
      <c r="G236" s="154"/>
    </row>
    <row r="237" spans="6:7" ht="12.75" customHeight="1">
      <c r="F237" s="154"/>
      <c r="G237" s="154"/>
    </row>
    <row r="238" spans="6:7" ht="12.75" customHeight="1">
      <c r="F238" s="154"/>
      <c r="G238" s="154"/>
    </row>
    <row r="239" spans="6:7" ht="12.75" customHeight="1">
      <c r="F239" s="154"/>
      <c r="G239" s="154"/>
    </row>
    <row r="240" spans="6:7" ht="12.75" customHeight="1">
      <c r="F240" s="154"/>
      <c r="G240" s="154"/>
    </row>
    <row r="241" spans="6:7" ht="12.75" customHeight="1">
      <c r="F241" s="154"/>
      <c r="G241" s="154"/>
    </row>
    <row r="242" spans="6:7" ht="12.75" customHeight="1">
      <c r="F242" s="154"/>
      <c r="G242" s="154"/>
    </row>
    <row r="243" spans="6:7" ht="12.75" customHeight="1">
      <c r="F243" s="154"/>
      <c r="G243" s="154"/>
    </row>
    <row r="244" spans="6:7" ht="12.75" customHeight="1">
      <c r="F244" s="154"/>
      <c r="G244" s="154"/>
    </row>
    <row r="245" spans="6:7" ht="12.75" customHeight="1">
      <c r="F245" s="154"/>
      <c r="G245" s="154"/>
    </row>
    <row r="246" spans="6:7" ht="12.75" customHeight="1">
      <c r="F246" s="154"/>
      <c r="G246" s="154"/>
    </row>
    <row r="247" spans="6:7" ht="12.75" customHeight="1">
      <c r="F247" s="154"/>
      <c r="G247" s="154"/>
    </row>
    <row r="248" spans="6:7" ht="12.75" customHeight="1">
      <c r="F248" s="154"/>
      <c r="G248" s="154"/>
    </row>
    <row r="249" spans="6:7" ht="12.75" customHeight="1">
      <c r="F249" s="154"/>
      <c r="G249" s="154"/>
    </row>
    <row r="250" spans="6:7" ht="12.75" customHeight="1">
      <c r="F250" s="154"/>
      <c r="G250" s="154"/>
    </row>
    <row r="251" spans="6:7" ht="12.75" customHeight="1">
      <c r="F251" s="154"/>
      <c r="G251" s="154"/>
    </row>
    <row r="252" spans="6:7" ht="12.75" customHeight="1">
      <c r="F252" s="154"/>
      <c r="G252" s="154"/>
    </row>
    <row r="253" spans="6:7" ht="12.75" customHeight="1">
      <c r="F253" s="154"/>
      <c r="G253" s="154"/>
    </row>
    <row r="254" spans="6:7" ht="12.75" customHeight="1">
      <c r="F254" s="154"/>
      <c r="G254" s="154"/>
    </row>
    <row r="255" spans="6:7" ht="12.75" customHeight="1">
      <c r="F255" s="154"/>
      <c r="G255" s="154"/>
    </row>
    <row r="256" spans="6:7" ht="12.75" customHeight="1">
      <c r="F256" s="154"/>
      <c r="G256" s="154"/>
    </row>
    <row r="257" spans="6:7" ht="12.75" customHeight="1">
      <c r="F257" s="154"/>
      <c r="G257" s="154"/>
    </row>
    <row r="258" spans="6:7" ht="12.75" customHeight="1">
      <c r="F258" s="154"/>
      <c r="G258" s="154"/>
    </row>
    <row r="259" spans="6:7" ht="12.75" customHeight="1">
      <c r="F259" s="154"/>
      <c r="G259" s="154"/>
    </row>
    <row r="260" spans="6:7" ht="12.75" customHeight="1">
      <c r="F260" s="154"/>
      <c r="G260" s="154"/>
    </row>
    <row r="261" spans="6:7" ht="12.75" customHeight="1">
      <c r="F261" s="154"/>
      <c r="G261" s="154"/>
    </row>
    <row r="262" spans="6:7" ht="12.75" customHeight="1">
      <c r="F262" s="154"/>
      <c r="G262" s="154"/>
    </row>
    <row r="263" spans="6:7" ht="12.75" customHeight="1">
      <c r="F263" s="154"/>
      <c r="G263" s="154"/>
    </row>
    <row r="264" spans="6:7" ht="12.75" customHeight="1">
      <c r="F264" s="154"/>
      <c r="G264" s="154"/>
    </row>
    <row r="265" spans="6:7" ht="12.75" customHeight="1">
      <c r="F265" s="154"/>
      <c r="G265" s="154"/>
    </row>
    <row r="266" spans="6:7" ht="12.75" customHeight="1">
      <c r="F266" s="154"/>
      <c r="G266" s="154"/>
    </row>
    <row r="267" spans="6:7" ht="12.75" customHeight="1">
      <c r="F267" s="154"/>
      <c r="G267" s="154"/>
    </row>
    <row r="268" spans="6:7" ht="12.75" customHeight="1">
      <c r="F268" s="154"/>
      <c r="G268" s="154"/>
    </row>
    <row r="269" spans="6:7" ht="12.75" customHeight="1">
      <c r="F269" s="154"/>
      <c r="G269" s="154"/>
    </row>
    <row r="270" spans="6:7" ht="12.75" customHeight="1">
      <c r="F270" s="154"/>
      <c r="G270" s="154"/>
    </row>
    <row r="271" spans="6:7" ht="12.75" customHeight="1">
      <c r="F271" s="154"/>
      <c r="G271" s="154"/>
    </row>
    <row r="272" spans="6:7" ht="12.75" customHeight="1">
      <c r="F272" s="154"/>
      <c r="G272" s="154"/>
    </row>
    <row r="273" spans="6:7" ht="12.75" customHeight="1">
      <c r="F273" s="154"/>
      <c r="G273" s="154"/>
    </row>
    <row r="274" spans="6:7" ht="12.75" customHeight="1">
      <c r="F274" s="154"/>
      <c r="G274" s="154"/>
    </row>
    <row r="275" spans="6:7" ht="12.75" customHeight="1">
      <c r="F275" s="154"/>
      <c r="G275" s="154"/>
    </row>
    <row r="276" spans="6:7" ht="12.75" customHeight="1">
      <c r="F276" s="154"/>
      <c r="G276" s="154"/>
    </row>
    <row r="277" spans="6:7" ht="12.75" customHeight="1">
      <c r="F277" s="154"/>
      <c r="G277" s="154"/>
    </row>
    <row r="278" spans="6:7" ht="12.75" customHeight="1">
      <c r="F278" s="154"/>
      <c r="G278" s="154"/>
    </row>
    <row r="279" spans="6:7" ht="12.75" customHeight="1"/>
    <row r="280" spans="6:7" ht="12.75" customHeight="1"/>
    <row r="281" spans="6:7" ht="12.75" customHeight="1"/>
    <row r="282" spans="6:7" ht="12.75" customHeight="1"/>
    <row r="283" spans="6:7" ht="12.75" customHeight="1"/>
    <row r="284" spans="6:7" ht="12.75" customHeight="1"/>
    <row r="285" spans="6:7" ht="12.75" customHeight="1"/>
    <row r="286" spans="6:7" ht="12.75" customHeight="1"/>
    <row r="287" spans="6:7" ht="15.75" customHeight="1"/>
    <row r="288" spans="6: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8749999999999998" right="0.78749999999999998" top="1.05277777777778" bottom="1.05277777777778" header="0" footer="0"/>
  <pageSetup paperSize="9" orientation="portrait" horizontalDpi="300" verticalDpi="300"/>
  <headerFooter>
    <oddHeader>&amp;Cffffff&amp;A</oddHeader>
    <oddFooter>&amp;CffffffStrona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992"/>
  <sheetViews>
    <sheetView topLeftCell="A106" zoomScaleNormal="100" workbookViewId="0">
      <selection activeCell="A94" sqref="A94"/>
    </sheetView>
  </sheetViews>
  <sheetFormatPr defaultColWidth="12.7109375" defaultRowHeight="12.75"/>
  <cols>
    <col min="1" max="16" width="11.7109375" customWidth="1"/>
  </cols>
  <sheetData>
    <row r="1" spans="1:16" ht="12.75" customHeight="1">
      <c r="A1" s="33" t="s">
        <v>1395</v>
      </c>
      <c r="B1" s="33">
        <v>0.06</v>
      </c>
      <c r="C1" s="33">
        <v>0.03</v>
      </c>
      <c r="D1" s="33">
        <v>-5.05</v>
      </c>
      <c r="E1" s="33">
        <v>-4</v>
      </c>
      <c r="F1" s="33">
        <v>0</v>
      </c>
      <c r="G1" s="33">
        <v>0</v>
      </c>
      <c r="H1" s="33">
        <v>0</v>
      </c>
      <c r="I1" s="33">
        <v>0</v>
      </c>
      <c r="J1" s="33">
        <v>0</v>
      </c>
      <c r="K1" s="33">
        <v>0</v>
      </c>
      <c r="L1" s="33">
        <v>6</v>
      </c>
      <c r="M1" s="33">
        <v>0</v>
      </c>
      <c r="N1" s="33">
        <v>6</v>
      </c>
      <c r="O1" s="33">
        <v>0</v>
      </c>
      <c r="P1" s="33">
        <v>1</v>
      </c>
    </row>
    <row r="2" spans="1:16" ht="12.75" customHeight="1">
      <c r="A2" s="33">
        <v>101</v>
      </c>
      <c r="B2" s="33">
        <v>3.67</v>
      </c>
      <c r="C2" s="33">
        <v>12.58</v>
      </c>
      <c r="D2" s="33">
        <v>-16.489999999999998</v>
      </c>
      <c r="E2" s="33">
        <v>-3</v>
      </c>
      <c r="F2" s="33">
        <v>0</v>
      </c>
      <c r="G2" s="33">
        <v>0</v>
      </c>
      <c r="H2" s="33">
        <v>0</v>
      </c>
      <c r="I2" s="33">
        <v>0</v>
      </c>
      <c r="J2" s="33">
        <v>0</v>
      </c>
      <c r="K2" s="33">
        <v>0</v>
      </c>
      <c r="L2" s="33">
        <v>6</v>
      </c>
      <c r="M2" s="33">
        <v>0</v>
      </c>
      <c r="N2" s="33">
        <v>6</v>
      </c>
      <c r="O2" s="33">
        <v>0</v>
      </c>
      <c r="P2" s="33">
        <v>0</v>
      </c>
    </row>
    <row r="3" spans="1:16" ht="12.75" customHeight="1">
      <c r="A3" s="33">
        <v>102</v>
      </c>
      <c r="B3" s="33">
        <v>2.09</v>
      </c>
      <c r="C3" s="33">
        <v>1.89</v>
      </c>
      <c r="D3" s="33">
        <v>-8.8699999999999992</v>
      </c>
      <c r="E3" s="33">
        <v>-3</v>
      </c>
      <c r="F3" s="33">
        <v>0</v>
      </c>
      <c r="G3" s="33">
        <v>0</v>
      </c>
      <c r="H3" s="33">
        <v>0</v>
      </c>
      <c r="I3" s="33">
        <v>0</v>
      </c>
      <c r="J3" s="33">
        <v>0</v>
      </c>
      <c r="K3" s="33">
        <v>0</v>
      </c>
      <c r="L3" s="33">
        <v>6</v>
      </c>
      <c r="M3" s="33">
        <v>0</v>
      </c>
      <c r="N3" s="33">
        <v>6</v>
      </c>
      <c r="O3" s="33">
        <v>0</v>
      </c>
      <c r="P3" s="33">
        <v>0</v>
      </c>
    </row>
    <row r="4" spans="1:16" ht="12.75" customHeight="1">
      <c r="A4" s="33">
        <v>103</v>
      </c>
      <c r="B4" s="33">
        <v>1.33</v>
      </c>
      <c r="C4" s="33">
        <v>0.37</v>
      </c>
      <c r="D4" s="33">
        <v>-9.7200000000000006</v>
      </c>
      <c r="E4" s="33">
        <v>-3</v>
      </c>
      <c r="F4" s="33">
        <v>0</v>
      </c>
      <c r="G4" s="33">
        <v>0</v>
      </c>
      <c r="H4" s="33">
        <v>0</v>
      </c>
      <c r="I4" s="33">
        <v>0</v>
      </c>
      <c r="J4" s="33">
        <v>0</v>
      </c>
      <c r="K4" s="33">
        <v>0</v>
      </c>
      <c r="L4" s="33">
        <v>6</v>
      </c>
      <c r="M4" s="33">
        <v>0</v>
      </c>
      <c r="N4" s="33">
        <v>6</v>
      </c>
      <c r="O4" s="33">
        <v>0</v>
      </c>
      <c r="P4" s="33">
        <v>0</v>
      </c>
    </row>
    <row r="5" spans="1:16" ht="12.75" customHeight="1">
      <c r="A5" s="33">
        <v>104</v>
      </c>
      <c r="B5" s="33">
        <v>-0.04</v>
      </c>
      <c r="C5" s="33">
        <v>7.0000000000000007E-2</v>
      </c>
      <c r="D5" s="33">
        <v>-7.83</v>
      </c>
      <c r="E5" s="33">
        <v>-3</v>
      </c>
      <c r="F5" s="33">
        <v>0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6</v>
      </c>
      <c r="M5" s="33">
        <v>0</v>
      </c>
      <c r="N5" s="33">
        <v>6</v>
      </c>
      <c r="O5" s="33">
        <v>0</v>
      </c>
      <c r="P5" s="33">
        <v>0</v>
      </c>
    </row>
    <row r="6" spans="1:16" ht="12.75" customHeight="1">
      <c r="A6" s="33">
        <v>105</v>
      </c>
      <c r="B6" s="33">
        <v>-1.1399999999999999</v>
      </c>
      <c r="C6" s="33">
        <v>0.56999999999999995</v>
      </c>
      <c r="D6" s="33">
        <v>-7.65</v>
      </c>
      <c r="E6" s="33">
        <v>-3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6</v>
      </c>
      <c r="M6" s="33">
        <v>0</v>
      </c>
      <c r="N6" s="33">
        <v>6</v>
      </c>
      <c r="O6" s="33">
        <v>0</v>
      </c>
      <c r="P6" s="33">
        <v>0</v>
      </c>
    </row>
    <row r="7" spans="1:16" ht="12.75" customHeight="1">
      <c r="A7" s="33">
        <v>106</v>
      </c>
      <c r="B7" s="33">
        <v>-6.5</v>
      </c>
      <c r="C7" s="33">
        <v>-6.45</v>
      </c>
      <c r="D7" s="33">
        <v>-9.5500000000000007</v>
      </c>
      <c r="E7" s="33">
        <v>-3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6</v>
      </c>
      <c r="M7" s="33">
        <v>0</v>
      </c>
      <c r="N7" s="33">
        <v>6</v>
      </c>
      <c r="O7" s="33">
        <v>0</v>
      </c>
      <c r="P7" s="33">
        <v>1</v>
      </c>
    </row>
    <row r="8" spans="1:16" ht="12.75" customHeight="1">
      <c r="A8" s="33">
        <v>107</v>
      </c>
      <c r="B8" s="33">
        <v>-0.97</v>
      </c>
      <c r="C8" s="33">
        <v>0.66</v>
      </c>
      <c r="D8" s="33">
        <v>-7.91</v>
      </c>
      <c r="E8" s="33">
        <v>-3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6</v>
      </c>
      <c r="M8" s="33">
        <v>0</v>
      </c>
      <c r="N8" s="33">
        <v>6</v>
      </c>
      <c r="O8" s="33">
        <v>0</v>
      </c>
      <c r="P8" s="33">
        <v>0</v>
      </c>
    </row>
    <row r="9" spans="1:16" ht="12.75" customHeight="1">
      <c r="A9" s="33">
        <v>108</v>
      </c>
      <c r="B9" s="33">
        <v>-0.13</v>
      </c>
      <c r="C9" s="33">
        <v>0.01</v>
      </c>
      <c r="D9" s="33">
        <v>-9.93</v>
      </c>
      <c r="E9" s="33">
        <v>-3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6</v>
      </c>
      <c r="M9" s="33">
        <v>0</v>
      </c>
      <c r="N9" s="33">
        <v>6</v>
      </c>
      <c r="O9" s="33">
        <v>0</v>
      </c>
      <c r="P9" s="33">
        <v>0</v>
      </c>
    </row>
    <row r="10" spans="1:16" ht="12.75" customHeight="1">
      <c r="A10" s="33">
        <v>109</v>
      </c>
      <c r="B10" s="33">
        <v>-1.7</v>
      </c>
      <c r="C10" s="33">
        <v>-3.42</v>
      </c>
      <c r="D10" s="33">
        <v>-9.0299999999999994</v>
      </c>
      <c r="E10" s="33">
        <v>-3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6</v>
      </c>
      <c r="M10" s="33">
        <v>0</v>
      </c>
      <c r="N10" s="33">
        <v>6</v>
      </c>
      <c r="O10" s="33">
        <v>0</v>
      </c>
      <c r="P10" s="33">
        <v>0</v>
      </c>
    </row>
    <row r="11" spans="1:16" ht="12.75" customHeight="1">
      <c r="A11" s="33">
        <v>110</v>
      </c>
      <c r="B11" s="33">
        <v>-0.28000000000000003</v>
      </c>
      <c r="C11" s="33">
        <v>-0.44</v>
      </c>
      <c r="D11" s="33">
        <v>-10.25</v>
      </c>
      <c r="E11" s="33">
        <v>-3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6</v>
      </c>
      <c r="M11" s="33">
        <v>0</v>
      </c>
      <c r="N11" s="33">
        <v>6</v>
      </c>
      <c r="O11" s="33">
        <v>0</v>
      </c>
      <c r="P11" s="33">
        <v>0</v>
      </c>
    </row>
    <row r="12" spans="1:16" ht="12.75" customHeight="1">
      <c r="A12" s="33">
        <v>111</v>
      </c>
      <c r="B12" s="33">
        <v>0.11</v>
      </c>
      <c r="C12" s="33">
        <v>-1.27</v>
      </c>
      <c r="D12" s="33">
        <v>-4.22</v>
      </c>
      <c r="E12" s="33">
        <v>-3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6</v>
      </c>
      <c r="M12" s="33">
        <v>0</v>
      </c>
      <c r="N12" s="33">
        <v>6</v>
      </c>
      <c r="O12" s="33">
        <v>0</v>
      </c>
      <c r="P12" s="33">
        <v>0</v>
      </c>
    </row>
    <row r="13" spans="1:16" ht="12.75" customHeight="1">
      <c r="A13" s="33">
        <v>112</v>
      </c>
      <c r="B13" s="33">
        <v>0.91</v>
      </c>
      <c r="C13" s="33">
        <v>-0.48</v>
      </c>
      <c r="D13" s="33">
        <v>-11.22</v>
      </c>
      <c r="E13" s="33">
        <v>-3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6</v>
      </c>
      <c r="M13" s="33">
        <v>0</v>
      </c>
      <c r="N13" s="33">
        <v>6</v>
      </c>
      <c r="O13" s="33">
        <v>0</v>
      </c>
      <c r="P13" s="33">
        <v>0</v>
      </c>
    </row>
    <row r="14" spans="1:16" ht="12.75" customHeight="1">
      <c r="A14" s="33">
        <v>113</v>
      </c>
      <c r="B14" s="33">
        <v>-0.33</v>
      </c>
      <c r="C14" s="33">
        <v>-2.68</v>
      </c>
      <c r="D14" s="33">
        <v>-7.55</v>
      </c>
      <c r="E14" s="33">
        <v>-3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6</v>
      </c>
      <c r="M14" s="33">
        <v>0</v>
      </c>
      <c r="N14" s="33">
        <v>6</v>
      </c>
      <c r="O14" s="33">
        <v>0</v>
      </c>
      <c r="P14" s="33">
        <v>0</v>
      </c>
    </row>
    <row r="15" spans="1:16" ht="12.75" customHeight="1">
      <c r="A15" s="33">
        <v>114</v>
      </c>
      <c r="B15" s="33">
        <v>-0.37</v>
      </c>
      <c r="C15" s="33">
        <v>-0.08</v>
      </c>
      <c r="D15" s="33">
        <v>-3.99</v>
      </c>
      <c r="E15" s="33">
        <v>-3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6</v>
      </c>
      <c r="M15" s="33">
        <v>0</v>
      </c>
      <c r="N15" s="33">
        <v>6</v>
      </c>
      <c r="O15" s="33">
        <v>0</v>
      </c>
      <c r="P15" s="33">
        <v>0</v>
      </c>
    </row>
    <row r="16" spans="1:16" ht="12.75" customHeight="1">
      <c r="A16" s="33">
        <v>115</v>
      </c>
      <c r="B16" s="33">
        <v>0.19</v>
      </c>
      <c r="C16" s="33">
        <v>-0.16</v>
      </c>
      <c r="D16" s="33">
        <v>-8.5399999999999991</v>
      </c>
      <c r="E16" s="33">
        <v>-3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6</v>
      </c>
      <c r="M16" s="33">
        <v>0</v>
      </c>
      <c r="N16" s="33">
        <v>6</v>
      </c>
      <c r="O16" s="33">
        <v>0</v>
      </c>
      <c r="P16" s="33">
        <v>0</v>
      </c>
    </row>
    <row r="17" spans="1:16" ht="12.75" customHeight="1">
      <c r="A17" s="33">
        <v>116</v>
      </c>
      <c r="B17" s="33">
        <v>0.28000000000000003</v>
      </c>
      <c r="C17" s="33">
        <v>0.32</v>
      </c>
      <c r="D17" s="33">
        <v>-5.0599999999999996</v>
      </c>
      <c r="E17" s="33">
        <v>-3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6</v>
      </c>
      <c r="M17" s="33">
        <v>0</v>
      </c>
      <c r="N17" s="33">
        <v>6</v>
      </c>
      <c r="O17" s="33">
        <v>0</v>
      </c>
      <c r="P17" s="33">
        <v>0</v>
      </c>
    </row>
    <row r="18" spans="1:16" ht="12.75" customHeight="1">
      <c r="A18" s="33">
        <v>117</v>
      </c>
      <c r="B18" s="33">
        <v>0.27</v>
      </c>
      <c r="C18" s="33">
        <v>0.2</v>
      </c>
      <c r="D18" s="33">
        <v>-6.6</v>
      </c>
      <c r="E18" s="33">
        <v>-3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6</v>
      </c>
      <c r="M18" s="33">
        <v>0</v>
      </c>
      <c r="N18" s="33">
        <v>6</v>
      </c>
      <c r="O18" s="33">
        <v>0</v>
      </c>
      <c r="P18" s="33">
        <v>0</v>
      </c>
    </row>
    <row r="19" spans="1:16" ht="12.75" customHeight="1">
      <c r="A19" s="33">
        <v>118</v>
      </c>
      <c r="B19" s="33">
        <v>0</v>
      </c>
      <c r="C19" s="33">
        <v>-0.08</v>
      </c>
      <c r="D19" s="33">
        <v>-4.2300000000000004</v>
      </c>
      <c r="E19" s="33">
        <v>-3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6</v>
      </c>
      <c r="M19" s="33">
        <v>0</v>
      </c>
      <c r="N19" s="33">
        <v>6</v>
      </c>
      <c r="O19" s="33">
        <v>0</v>
      </c>
      <c r="P19" s="33">
        <v>0</v>
      </c>
    </row>
    <row r="20" spans="1:16" ht="12.75" customHeight="1">
      <c r="A20" s="33">
        <v>119</v>
      </c>
      <c r="B20" s="33">
        <v>1.19</v>
      </c>
      <c r="C20" s="33">
        <v>-2.2599999999999998</v>
      </c>
      <c r="D20" s="33">
        <v>-3.3</v>
      </c>
      <c r="E20" s="33">
        <v>-2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6</v>
      </c>
      <c r="M20" s="33">
        <v>0</v>
      </c>
      <c r="N20" s="33">
        <v>6</v>
      </c>
      <c r="O20" s="33">
        <v>0</v>
      </c>
      <c r="P20" s="33">
        <v>0</v>
      </c>
    </row>
    <row r="21" spans="1:16" ht="12.75" customHeight="1">
      <c r="A21" s="33">
        <v>120</v>
      </c>
      <c r="B21" s="33">
        <v>1.01</v>
      </c>
      <c r="C21" s="33">
        <v>-0.17</v>
      </c>
      <c r="D21" s="33">
        <v>-5.64</v>
      </c>
      <c r="E21" s="33">
        <v>-3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6</v>
      </c>
      <c r="M21" s="33">
        <v>0</v>
      </c>
      <c r="N21" s="33">
        <v>6</v>
      </c>
      <c r="O21" s="33">
        <v>0</v>
      </c>
      <c r="P21" s="33">
        <v>0</v>
      </c>
    </row>
    <row r="22" spans="1:16" ht="12.75" customHeight="1">
      <c r="A22" s="33">
        <v>121</v>
      </c>
      <c r="B22" s="33">
        <v>-1.8</v>
      </c>
      <c r="C22" s="33">
        <v>-6.93</v>
      </c>
      <c r="D22" s="33">
        <v>-5.04</v>
      </c>
      <c r="E22" s="33">
        <v>-3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6</v>
      </c>
      <c r="M22" s="33">
        <v>0</v>
      </c>
      <c r="N22" s="33">
        <v>6</v>
      </c>
      <c r="O22" s="33">
        <v>0</v>
      </c>
      <c r="P22" s="33">
        <v>1</v>
      </c>
    </row>
    <row r="23" spans="1:16" ht="12.75" customHeight="1">
      <c r="A23" s="33">
        <v>122</v>
      </c>
      <c r="B23" s="33">
        <v>0.06</v>
      </c>
      <c r="C23" s="33">
        <v>-0.17</v>
      </c>
      <c r="D23" s="33">
        <v>-4.2</v>
      </c>
      <c r="E23" s="33">
        <v>-3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6</v>
      </c>
      <c r="M23" s="33">
        <v>0</v>
      </c>
      <c r="N23" s="33">
        <v>6</v>
      </c>
      <c r="O23" s="33">
        <v>0</v>
      </c>
      <c r="P23" s="33">
        <v>0</v>
      </c>
    </row>
    <row r="24" spans="1:16" ht="12.75" customHeight="1">
      <c r="A24" s="33">
        <v>123</v>
      </c>
      <c r="B24" s="33">
        <v>4.12</v>
      </c>
      <c r="C24" s="33">
        <v>6.97</v>
      </c>
      <c r="D24" s="33">
        <v>-9.36</v>
      </c>
      <c r="E24" s="33">
        <v>-3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6</v>
      </c>
      <c r="M24" s="33">
        <v>0</v>
      </c>
      <c r="N24" s="33">
        <v>6</v>
      </c>
      <c r="O24" s="33">
        <v>0</v>
      </c>
      <c r="P24" s="33">
        <v>0</v>
      </c>
    </row>
    <row r="25" spans="1:16" ht="12.75" customHeight="1">
      <c r="A25" s="33" t="s">
        <v>1395</v>
      </c>
      <c r="B25" s="33">
        <v>-0.01</v>
      </c>
      <c r="C25" s="33">
        <v>0.1</v>
      </c>
      <c r="D25" s="33">
        <v>-4.8499999999999996</v>
      </c>
      <c r="E25" s="33">
        <v>-4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6</v>
      </c>
      <c r="M25" s="33">
        <v>0</v>
      </c>
      <c r="N25" s="33">
        <v>6</v>
      </c>
      <c r="O25" s="33">
        <v>0</v>
      </c>
      <c r="P25" s="33">
        <v>0</v>
      </c>
    </row>
    <row r="26" spans="1:16" ht="12.75" customHeight="1">
      <c r="A26" s="33">
        <v>124</v>
      </c>
      <c r="B26" s="33">
        <v>0.33</v>
      </c>
      <c r="C26" s="33">
        <v>0.92</v>
      </c>
      <c r="D26" s="33">
        <v>-12.95</v>
      </c>
      <c r="E26" s="33">
        <v>-3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6</v>
      </c>
      <c r="M26" s="33">
        <v>0</v>
      </c>
      <c r="N26" s="33">
        <v>6</v>
      </c>
      <c r="O26" s="33">
        <v>0</v>
      </c>
      <c r="P26" s="33">
        <v>0</v>
      </c>
    </row>
    <row r="27" spans="1:16" ht="12.75" customHeight="1">
      <c r="A27" s="33">
        <v>125</v>
      </c>
      <c r="B27" s="33">
        <v>0.27</v>
      </c>
      <c r="C27" s="33">
        <v>0</v>
      </c>
      <c r="D27" s="33">
        <v>-5.03</v>
      </c>
      <c r="E27" s="33">
        <v>-3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6</v>
      </c>
      <c r="M27" s="33">
        <v>0</v>
      </c>
      <c r="N27" s="33">
        <v>6</v>
      </c>
      <c r="O27" s="33">
        <v>0</v>
      </c>
      <c r="P27" s="33">
        <v>0</v>
      </c>
    </row>
    <row r="28" spans="1:16" ht="12.75" customHeight="1">
      <c r="A28" s="33">
        <v>126</v>
      </c>
      <c r="B28" s="33">
        <v>-0.11</v>
      </c>
      <c r="C28" s="33">
        <v>0.04</v>
      </c>
      <c r="D28" s="33">
        <v>-4.62</v>
      </c>
      <c r="E28" s="33">
        <v>-3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6</v>
      </c>
      <c r="M28" s="33">
        <v>0</v>
      </c>
      <c r="N28" s="33">
        <v>6</v>
      </c>
      <c r="O28" s="33">
        <v>0</v>
      </c>
      <c r="P28" s="33">
        <v>0</v>
      </c>
    </row>
    <row r="29" spans="1:16" ht="12.75" customHeight="1">
      <c r="A29" s="33">
        <v>127</v>
      </c>
      <c r="B29" s="33">
        <v>-0.83</v>
      </c>
      <c r="C29" s="33">
        <v>0.37</v>
      </c>
      <c r="D29" s="33">
        <v>-4.3099999999999996</v>
      </c>
      <c r="E29" s="33">
        <v>-3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6</v>
      </c>
      <c r="M29" s="33">
        <v>0</v>
      </c>
      <c r="N29" s="33">
        <v>6</v>
      </c>
      <c r="O29" s="33">
        <v>0</v>
      </c>
      <c r="P29" s="33">
        <v>0</v>
      </c>
    </row>
    <row r="30" spans="1:16" ht="12.75" customHeight="1">
      <c r="A30" s="33">
        <v>128</v>
      </c>
      <c r="B30" s="33">
        <v>-0.14000000000000001</v>
      </c>
      <c r="C30" s="33">
        <v>-0.22</v>
      </c>
      <c r="D30" s="33">
        <v>-4.6900000000000004</v>
      </c>
      <c r="E30" s="33">
        <v>-3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6</v>
      </c>
      <c r="M30" s="33">
        <v>0</v>
      </c>
      <c r="N30" s="33">
        <v>6</v>
      </c>
      <c r="O30" s="33">
        <v>0</v>
      </c>
      <c r="P30" s="33">
        <v>0</v>
      </c>
    </row>
    <row r="31" spans="1:16" ht="12.75" customHeight="1">
      <c r="A31" s="33">
        <v>129</v>
      </c>
      <c r="B31" s="33">
        <v>-0.32</v>
      </c>
      <c r="C31" s="33">
        <v>0.09</v>
      </c>
      <c r="D31" s="33">
        <v>-4.5199999999999996</v>
      </c>
      <c r="E31" s="33">
        <v>-3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6</v>
      </c>
      <c r="M31" s="33">
        <v>0</v>
      </c>
      <c r="N31" s="33">
        <v>6</v>
      </c>
      <c r="O31" s="33">
        <v>0</v>
      </c>
      <c r="P31" s="33">
        <v>0</v>
      </c>
    </row>
    <row r="32" spans="1:16" ht="12.75" customHeight="1">
      <c r="A32" s="33">
        <v>130</v>
      </c>
      <c r="B32" s="33">
        <v>1.49</v>
      </c>
      <c r="C32" s="33">
        <v>0.71</v>
      </c>
      <c r="D32" s="33">
        <v>-9.39</v>
      </c>
      <c r="E32" s="33">
        <v>-3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6</v>
      </c>
      <c r="M32" s="33">
        <v>0</v>
      </c>
      <c r="N32" s="33">
        <v>6</v>
      </c>
      <c r="O32" s="33">
        <v>0</v>
      </c>
      <c r="P32" s="33">
        <v>0</v>
      </c>
    </row>
    <row r="33" spans="1:16" ht="12.75" customHeight="1">
      <c r="A33" s="33">
        <v>131</v>
      </c>
      <c r="B33" s="33">
        <v>-0.24</v>
      </c>
      <c r="C33" s="33">
        <v>-0.05</v>
      </c>
      <c r="D33" s="33">
        <v>-4.41</v>
      </c>
      <c r="E33" s="33">
        <v>-3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6</v>
      </c>
      <c r="M33" s="33">
        <v>0</v>
      </c>
      <c r="N33" s="33">
        <v>6</v>
      </c>
      <c r="O33" s="33">
        <v>0</v>
      </c>
      <c r="P33" s="33">
        <v>0</v>
      </c>
    </row>
    <row r="34" spans="1:16" ht="12.75" customHeight="1">
      <c r="A34" s="33">
        <v>132</v>
      </c>
      <c r="B34" s="33">
        <v>0.28000000000000003</v>
      </c>
      <c r="C34" s="33">
        <v>-0.05</v>
      </c>
      <c r="D34" s="33">
        <v>-2.89</v>
      </c>
      <c r="E34" s="33">
        <v>-3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6</v>
      </c>
      <c r="M34" s="33">
        <v>0</v>
      </c>
      <c r="N34" s="33">
        <v>6</v>
      </c>
      <c r="O34" s="33">
        <v>0</v>
      </c>
      <c r="P34" s="33">
        <v>0</v>
      </c>
    </row>
    <row r="35" spans="1:16" ht="12.75" customHeight="1">
      <c r="A35" s="33">
        <v>133</v>
      </c>
      <c r="B35" s="33">
        <v>-0.45</v>
      </c>
      <c r="C35" s="33">
        <v>0.04</v>
      </c>
      <c r="D35" s="33">
        <v>-2.73</v>
      </c>
      <c r="E35" s="33">
        <v>-3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6</v>
      </c>
      <c r="M35" s="33">
        <v>0</v>
      </c>
      <c r="N35" s="33">
        <v>6</v>
      </c>
      <c r="O35" s="33">
        <v>0</v>
      </c>
      <c r="P35" s="33">
        <v>0</v>
      </c>
    </row>
    <row r="36" spans="1:16" ht="12.75" customHeight="1">
      <c r="A36" s="33">
        <v>134</v>
      </c>
      <c r="B36" s="33">
        <v>-0.2</v>
      </c>
      <c r="C36" s="33">
        <v>0.2</v>
      </c>
      <c r="D36" s="33">
        <v>-5.52</v>
      </c>
      <c r="E36" s="33">
        <v>-3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6</v>
      </c>
      <c r="M36" s="33">
        <v>0</v>
      </c>
      <c r="N36" s="33">
        <v>6</v>
      </c>
      <c r="O36" s="33">
        <v>0</v>
      </c>
      <c r="P36" s="33">
        <v>0</v>
      </c>
    </row>
    <row r="37" spans="1:16" ht="12.75" customHeight="1">
      <c r="A37" s="33">
        <v>135</v>
      </c>
      <c r="B37" s="33">
        <v>-1.74</v>
      </c>
      <c r="C37" s="33">
        <v>2.66</v>
      </c>
      <c r="D37" s="33">
        <v>-3.82</v>
      </c>
      <c r="E37" s="33">
        <v>-3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6</v>
      </c>
      <c r="M37" s="33">
        <v>0</v>
      </c>
      <c r="N37" s="33">
        <v>6</v>
      </c>
      <c r="O37" s="33">
        <v>0</v>
      </c>
      <c r="P37" s="33">
        <v>0</v>
      </c>
    </row>
    <row r="38" spans="1:16" ht="12.75" customHeight="1">
      <c r="A38" s="33">
        <v>136</v>
      </c>
      <c r="B38" s="33">
        <v>0.18</v>
      </c>
      <c r="C38" s="33">
        <v>-0.06</v>
      </c>
      <c r="D38" s="33">
        <v>-8.9700000000000006</v>
      </c>
      <c r="E38" s="33">
        <v>-3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6</v>
      </c>
      <c r="M38" s="33">
        <v>0</v>
      </c>
      <c r="N38" s="33">
        <v>6</v>
      </c>
      <c r="O38" s="33">
        <v>0</v>
      </c>
      <c r="P38" s="33">
        <v>0</v>
      </c>
    </row>
    <row r="39" spans="1:16" ht="12.75" customHeight="1">
      <c r="A39" s="33">
        <v>137</v>
      </c>
      <c r="B39" s="33">
        <v>0.82</v>
      </c>
      <c r="C39" s="33">
        <v>1.42</v>
      </c>
      <c r="D39" s="33">
        <v>-5.35</v>
      </c>
      <c r="E39" s="33">
        <v>-3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6</v>
      </c>
      <c r="M39" s="33">
        <v>0</v>
      </c>
      <c r="N39" s="33">
        <v>6</v>
      </c>
      <c r="O39" s="33">
        <v>0</v>
      </c>
      <c r="P39" s="33">
        <v>0</v>
      </c>
    </row>
    <row r="40" spans="1:16" ht="12.75" customHeight="1">
      <c r="A40" s="33">
        <v>138</v>
      </c>
      <c r="B40" s="33">
        <v>0.09</v>
      </c>
      <c r="C40" s="33">
        <v>0.19</v>
      </c>
      <c r="D40" s="33">
        <v>-4</v>
      </c>
      <c r="E40" s="33">
        <v>-3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6</v>
      </c>
      <c r="M40" s="33">
        <v>0</v>
      </c>
      <c r="N40" s="33">
        <v>6</v>
      </c>
      <c r="O40" s="33">
        <v>0</v>
      </c>
      <c r="P40" s="33">
        <v>0</v>
      </c>
    </row>
    <row r="41" spans="1:16" ht="12.75" customHeight="1">
      <c r="A41" s="33">
        <v>139</v>
      </c>
      <c r="B41" s="33">
        <v>0.05</v>
      </c>
      <c r="C41" s="33">
        <v>0.02</v>
      </c>
      <c r="D41" s="33">
        <v>-6.37</v>
      </c>
      <c r="E41" s="33">
        <v>-3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6</v>
      </c>
      <c r="M41" s="33">
        <v>0</v>
      </c>
      <c r="N41" s="33">
        <v>6</v>
      </c>
      <c r="O41" s="33">
        <v>0</v>
      </c>
      <c r="P41" s="33">
        <v>0</v>
      </c>
    </row>
    <row r="42" spans="1:16" ht="12.75" customHeight="1">
      <c r="A42" s="33">
        <v>140</v>
      </c>
      <c r="B42" s="33">
        <v>-0.03</v>
      </c>
      <c r="C42" s="33">
        <v>0.15</v>
      </c>
      <c r="D42" s="33">
        <v>-3.2</v>
      </c>
      <c r="E42" s="33">
        <v>-3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6</v>
      </c>
      <c r="M42" s="33">
        <v>0</v>
      </c>
      <c r="N42" s="33">
        <v>6</v>
      </c>
      <c r="O42" s="33">
        <v>0</v>
      </c>
      <c r="P42" s="33">
        <v>0</v>
      </c>
    </row>
    <row r="43" spans="1:16" ht="12.75" customHeight="1">
      <c r="A43" s="33">
        <v>141</v>
      </c>
      <c r="B43" s="33">
        <v>-5.16</v>
      </c>
      <c r="C43" s="33">
        <v>-5.46</v>
      </c>
      <c r="D43" s="33">
        <v>-12.34</v>
      </c>
      <c r="E43" s="33">
        <v>-4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6</v>
      </c>
      <c r="M43" s="33">
        <v>0</v>
      </c>
      <c r="N43" s="33">
        <v>6</v>
      </c>
      <c r="O43" s="33">
        <v>0</v>
      </c>
      <c r="P43" s="33">
        <v>1</v>
      </c>
    </row>
    <row r="44" spans="1:16" ht="12.75" customHeight="1">
      <c r="A44" s="33" t="s">
        <v>1395</v>
      </c>
      <c r="B44" s="33">
        <v>-0.02</v>
      </c>
      <c r="C44" s="33">
        <v>0.11</v>
      </c>
      <c r="D44" s="33">
        <v>-5.05</v>
      </c>
      <c r="E44" s="33">
        <v>-4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6</v>
      </c>
      <c r="M44" s="33">
        <v>0</v>
      </c>
      <c r="N44" s="33">
        <v>6</v>
      </c>
      <c r="O44" s="33">
        <v>0</v>
      </c>
      <c r="P44" s="33">
        <v>0</v>
      </c>
    </row>
    <row r="45" spans="1:16" ht="12.75" customHeight="1">
      <c r="A45" s="33">
        <v>142</v>
      </c>
      <c r="B45" s="33">
        <v>0.98</v>
      </c>
      <c r="C45" s="33">
        <v>-0.62</v>
      </c>
      <c r="D45" s="33">
        <v>-6.02</v>
      </c>
      <c r="E45" s="33">
        <v>-3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6</v>
      </c>
      <c r="M45" s="33">
        <v>0</v>
      </c>
      <c r="N45" s="33">
        <v>6</v>
      </c>
      <c r="O45" s="33">
        <v>0</v>
      </c>
      <c r="P45" s="33">
        <v>0</v>
      </c>
    </row>
    <row r="46" spans="1:16" ht="12.75" customHeight="1">
      <c r="A46" s="33">
        <v>143</v>
      </c>
      <c r="B46" s="33">
        <v>1.35</v>
      </c>
      <c r="C46" s="33">
        <v>0.33</v>
      </c>
      <c r="D46" s="33">
        <v>-14.77</v>
      </c>
      <c r="E46" s="33">
        <v>-4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6</v>
      </c>
      <c r="M46" s="33">
        <v>0</v>
      </c>
      <c r="N46" s="33">
        <v>6</v>
      </c>
      <c r="O46" s="33">
        <v>0</v>
      </c>
      <c r="P46" s="33">
        <v>0</v>
      </c>
    </row>
    <row r="47" spans="1:16" ht="12.75" customHeight="1">
      <c r="A47" s="33">
        <v>144</v>
      </c>
      <c r="B47" s="33">
        <v>-0.43</v>
      </c>
      <c r="C47" s="33">
        <v>0.41</v>
      </c>
      <c r="D47" s="33">
        <v>-7</v>
      </c>
      <c r="E47" s="33">
        <v>-3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6</v>
      </c>
      <c r="M47" s="33">
        <v>0</v>
      </c>
      <c r="N47" s="33">
        <v>6</v>
      </c>
      <c r="O47" s="33">
        <v>0</v>
      </c>
      <c r="P47" s="33">
        <v>0</v>
      </c>
    </row>
    <row r="48" spans="1:16" ht="12.75" customHeight="1">
      <c r="A48" s="33">
        <v>145</v>
      </c>
      <c r="B48" s="33">
        <v>-7.0000000000000007E-2</v>
      </c>
      <c r="C48" s="33">
        <v>-0.78</v>
      </c>
      <c r="D48" s="33">
        <v>-4.47</v>
      </c>
      <c r="E48" s="33">
        <v>-3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6</v>
      </c>
      <c r="M48" s="33">
        <v>0</v>
      </c>
      <c r="N48" s="33">
        <v>6</v>
      </c>
      <c r="O48" s="33">
        <v>0</v>
      </c>
      <c r="P48" s="33">
        <v>0</v>
      </c>
    </row>
    <row r="49" spans="1:16" ht="12.75" customHeight="1">
      <c r="A49" s="33">
        <v>146</v>
      </c>
      <c r="B49" s="33">
        <v>-3.28</v>
      </c>
      <c r="C49" s="33">
        <v>-2.54</v>
      </c>
      <c r="D49" s="33">
        <v>-5.04</v>
      </c>
      <c r="E49" s="33">
        <v>-3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6</v>
      </c>
      <c r="M49" s="33">
        <v>0</v>
      </c>
      <c r="N49" s="33">
        <v>6</v>
      </c>
      <c r="O49" s="33">
        <v>0</v>
      </c>
      <c r="P49" s="33">
        <v>1</v>
      </c>
    </row>
    <row r="50" spans="1:16" ht="12.75" customHeight="1">
      <c r="A50" s="33">
        <v>146</v>
      </c>
      <c r="B50" s="33">
        <v>-2.54</v>
      </c>
      <c r="C50" s="33">
        <v>-1.55</v>
      </c>
      <c r="D50" s="33">
        <v>-5.22</v>
      </c>
      <c r="E50" s="33">
        <v>-3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6</v>
      </c>
      <c r="M50" s="33">
        <v>0</v>
      </c>
      <c r="N50" s="33">
        <v>6</v>
      </c>
      <c r="O50" s="33">
        <v>0</v>
      </c>
      <c r="P50" s="33">
        <v>0</v>
      </c>
    </row>
    <row r="51" spans="1:16" ht="12.75" customHeight="1">
      <c r="A51" s="33">
        <v>147</v>
      </c>
      <c r="B51" s="33">
        <v>0.09</v>
      </c>
      <c r="C51" s="33">
        <v>-0.13</v>
      </c>
      <c r="D51" s="33">
        <v>-2.61</v>
      </c>
      <c r="E51" s="33">
        <v>-3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6</v>
      </c>
      <c r="M51" s="33">
        <v>0</v>
      </c>
      <c r="N51" s="33">
        <v>6</v>
      </c>
      <c r="O51" s="33">
        <v>0</v>
      </c>
      <c r="P51" s="33">
        <v>0</v>
      </c>
    </row>
    <row r="52" spans="1:16" ht="12.75" customHeight="1">
      <c r="A52" s="33">
        <v>148</v>
      </c>
      <c r="B52" s="33">
        <v>-0.19</v>
      </c>
      <c r="C52" s="33">
        <v>-2.4300000000000002</v>
      </c>
      <c r="D52" s="33">
        <v>-15.91</v>
      </c>
      <c r="E52" s="33">
        <v>-3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6</v>
      </c>
      <c r="M52" s="33">
        <v>0</v>
      </c>
      <c r="N52" s="33">
        <v>6</v>
      </c>
      <c r="O52" s="33">
        <v>0</v>
      </c>
      <c r="P52" s="33">
        <v>0</v>
      </c>
    </row>
    <row r="53" spans="1:16" ht="12.75" customHeight="1">
      <c r="A53" s="33">
        <v>149</v>
      </c>
      <c r="B53" s="33">
        <v>0.01</v>
      </c>
      <c r="C53" s="33">
        <v>-1.06</v>
      </c>
      <c r="D53" s="33">
        <v>-3.87</v>
      </c>
      <c r="E53" s="33">
        <v>-3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6</v>
      </c>
      <c r="M53" s="33">
        <v>0</v>
      </c>
      <c r="N53" s="33">
        <v>6</v>
      </c>
      <c r="O53" s="33">
        <v>0</v>
      </c>
      <c r="P53" s="33">
        <v>0</v>
      </c>
    </row>
    <row r="54" spans="1:16" ht="12.75" customHeight="1">
      <c r="A54" s="33" t="s">
        <v>1397</v>
      </c>
      <c r="B54" s="33">
        <v>0.04</v>
      </c>
      <c r="C54" s="33">
        <v>-0.04</v>
      </c>
      <c r="D54" s="33">
        <v>-3.81</v>
      </c>
      <c r="E54" s="33">
        <v>-2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6</v>
      </c>
      <c r="M54" s="33">
        <v>0</v>
      </c>
      <c r="N54" s="33">
        <v>6</v>
      </c>
      <c r="O54" s="33">
        <v>0</v>
      </c>
      <c r="P54" s="33">
        <v>0</v>
      </c>
    </row>
    <row r="55" spans="1:16" ht="12.75" customHeight="1">
      <c r="A55" s="33" t="s">
        <v>1398</v>
      </c>
      <c r="B55" s="33">
        <v>-0.37</v>
      </c>
      <c r="C55" s="33">
        <v>-0.71</v>
      </c>
      <c r="D55" s="33">
        <v>-9.84</v>
      </c>
      <c r="E55" s="33">
        <v>-3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6</v>
      </c>
      <c r="M55" s="33">
        <v>0</v>
      </c>
      <c r="N55" s="33">
        <v>6</v>
      </c>
      <c r="O55" s="33">
        <v>0</v>
      </c>
      <c r="P55" s="33">
        <v>0</v>
      </c>
    </row>
    <row r="56" spans="1:16" ht="12.75" customHeight="1">
      <c r="A56" s="33" t="s">
        <v>1399</v>
      </c>
      <c r="B56" s="33">
        <v>0.48</v>
      </c>
      <c r="C56" s="33">
        <v>0.56999999999999995</v>
      </c>
      <c r="D56" s="33">
        <v>-12.77</v>
      </c>
      <c r="E56" s="33">
        <v>-3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6</v>
      </c>
      <c r="M56" s="33">
        <v>0</v>
      </c>
      <c r="N56" s="33">
        <v>6</v>
      </c>
      <c r="O56" s="33">
        <v>0</v>
      </c>
      <c r="P56" s="33">
        <v>0</v>
      </c>
    </row>
    <row r="57" spans="1:16" ht="12.75" customHeight="1">
      <c r="A57" s="33" t="s">
        <v>1400</v>
      </c>
      <c r="B57" s="33">
        <v>0.25</v>
      </c>
      <c r="C57" s="33">
        <v>-0.13</v>
      </c>
      <c r="D57" s="33">
        <v>-12.62</v>
      </c>
      <c r="E57" s="33">
        <v>-3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6</v>
      </c>
      <c r="M57" s="33">
        <v>0</v>
      </c>
      <c r="N57" s="33">
        <v>6</v>
      </c>
      <c r="O57" s="33">
        <v>0</v>
      </c>
      <c r="P57" s="33">
        <v>0</v>
      </c>
    </row>
    <row r="58" spans="1:16" ht="12.75" customHeight="1">
      <c r="A58" s="33" t="s">
        <v>1401</v>
      </c>
      <c r="B58" s="33">
        <v>0.55000000000000004</v>
      </c>
      <c r="C58" s="33">
        <v>0.09</v>
      </c>
      <c r="D58" s="33">
        <v>-18.64</v>
      </c>
      <c r="E58" s="33">
        <v>-3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6</v>
      </c>
      <c r="M58" s="33">
        <v>0</v>
      </c>
      <c r="N58" s="33">
        <v>6</v>
      </c>
      <c r="O58" s="33">
        <v>0</v>
      </c>
      <c r="P58" s="33">
        <v>0</v>
      </c>
    </row>
    <row r="59" spans="1:16" ht="12.75" customHeight="1">
      <c r="A59" s="33" t="s">
        <v>1402</v>
      </c>
      <c r="B59" s="33">
        <v>0.64</v>
      </c>
      <c r="C59" s="33">
        <v>1.1499999999999999</v>
      </c>
      <c r="D59" s="33">
        <v>-16.12</v>
      </c>
      <c r="E59" s="33">
        <v>-3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6</v>
      </c>
      <c r="M59" s="33">
        <v>0</v>
      </c>
      <c r="N59" s="33">
        <v>6</v>
      </c>
      <c r="O59" s="33">
        <v>0</v>
      </c>
      <c r="P59" s="33">
        <v>0</v>
      </c>
    </row>
    <row r="60" spans="1:16" ht="12.75" customHeight="1">
      <c r="A60" s="33" t="s">
        <v>1403</v>
      </c>
      <c r="B60" s="33">
        <v>0.62</v>
      </c>
      <c r="C60" s="33">
        <v>0.62</v>
      </c>
      <c r="D60" s="33">
        <v>-19.52</v>
      </c>
      <c r="E60" s="33">
        <v>-3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6</v>
      </c>
      <c r="M60" s="33">
        <v>0</v>
      </c>
      <c r="N60" s="33">
        <v>6</v>
      </c>
      <c r="O60" s="33">
        <v>0</v>
      </c>
      <c r="P60" s="33">
        <v>0</v>
      </c>
    </row>
    <row r="61" spans="1:16" ht="12.75" customHeight="1">
      <c r="A61" s="33" t="s">
        <v>1404</v>
      </c>
      <c r="B61" s="33">
        <v>0.21</v>
      </c>
      <c r="C61" s="33">
        <v>1.08</v>
      </c>
      <c r="D61" s="33">
        <v>-16.059999999999999</v>
      </c>
      <c r="E61" s="33">
        <v>-3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6</v>
      </c>
      <c r="M61" s="33">
        <v>0</v>
      </c>
      <c r="N61" s="33">
        <v>6</v>
      </c>
      <c r="O61" s="33">
        <v>0</v>
      </c>
      <c r="P61" s="33">
        <v>0</v>
      </c>
    </row>
    <row r="62" spans="1:16" ht="12.75" customHeight="1">
      <c r="A62" s="33" t="s">
        <v>1405</v>
      </c>
      <c r="B62" s="33">
        <v>0.01</v>
      </c>
      <c r="C62" s="33">
        <v>-0.01</v>
      </c>
      <c r="D62" s="33">
        <v>-2.1</v>
      </c>
      <c r="E62" s="33">
        <v>-2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6</v>
      </c>
      <c r="M62" s="33">
        <v>0</v>
      </c>
      <c r="N62" s="33">
        <v>6</v>
      </c>
      <c r="O62" s="33">
        <v>0</v>
      </c>
      <c r="P62" s="33">
        <v>0</v>
      </c>
    </row>
    <row r="63" spans="1:16" ht="12.75" customHeight="1">
      <c r="A63" s="33" t="s">
        <v>1406</v>
      </c>
      <c r="B63" s="33">
        <v>0.02</v>
      </c>
      <c r="C63" s="33">
        <v>0.02</v>
      </c>
      <c r="D63" s="33">
        <v>-2</v>
      </c>
      <c r="E63" s="33">
        <v>-2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6</v>
      </c>
      <c r="M63" s="33">
        <v>0</v>
      </c>
      <c r="N63" s="33">
        <v>6</v>
      </c>
      <c r="O63" s="33">
        <v>0</v>
      </c>
      <c r="P63" s="33">
        <v>0</v>
      </c>
    </row>
    <row r="64" spans="1:16" ht="12.75" customHeight="1">
      <c r="A64" s="33" t="s">
        <v>1395</v>
      </c>
      <c r="B64" s="33">
        <v>0.3</v>
      </c>
      <c r="C64" s="33">
        <v>-0.21</v>
      </c>
      <c r="D64" s="33">
        <v>-4.8</v>
      </c>
      <c r="E64" s="33">
        <v>-4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6</v>
      </c>
      <c r="M64" s="33">
        <v>0</v>
      </c>
      <c r="N64" s="33">
        <v>6</v>
      </c>
      <c r="O64" s="33">
        <v>0</v>
      </c>
      <c r="P64" s="33">
        <v>1</v>
      </c>
    </row>
    <row r="65" spans="1:16" ht="12.75" customHeight="1">
      <c r="A65" s="33" t="s">
        <v>1407</v>
      </c>
      <c r="B65" s="33">
        <v>-0.4</v>
      </c>
      <c r="C65" s="33">
        <v>-2.21</v>
      </c>
      <c r="D65" s="33">
        <v>-6.03</v>
      </c>
      <c r="E65" s="33">
        <v>-2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6</v>
      </c>
      <c r="M65" s="33">
        <v>0</v>
      </c>
      <c r="N65" s="33">
        <v>6</v>
      </c>
      <c r="O65" s="33">
        <v>0</v>
      </c>
      <c r="P65" s="33">
        <v>0</v>
      </c>
    </row>
    <row r="66" spans="1:16" ht="12.75" customHeight="1">
      <c r="A66" s="33" t="s">
        <v>1408</v>
      </c>
      <c r="B66" s="33">
        <v>-0.68</v>
      </c>
      <c r="C66" s="33">
        <v>-0.75</v>
      </c>
      <c r="D66" s="33">
        <v>-3.46</v>
      </c>
      <c r="E66" s="33">
        <v>-2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6</v>
      </c>
      <c r="M66" s="33">
        <v>0</v>
      </c>
      <c r="N66" s="33">
        <v>6</v>
      </c>
      <c r="O66" s="33">
        <v>0</v>
      </c>
      <c r="P66" s="33">
        <v>0</v>
      </c>
    </row>
    <row r="67" spans="1:16" ht="12.75" customHeight="1">
      <c r="A67" s="33" t="s">
        <v>1409</v>
      </c>
      <c r="B67" s="33">
        <v>0.08</v>
      </c>
      <c r="C67" s="33">
        <v>-0.22</v>
      </c>
      <c r="D67" s="33">
        <v>-3.51</v>
      </c>
      <c r="E67" s="33">
        <v>-2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6</v>
      </c>
      <c r="M67" s="33">
        <v>0</v>
      </c>
      <c r="N67" s="33">
        <v>6</v>
      </c>
      <c r="O67" s="33">
        <v>0</v>
      </c>
      <c r="P67" s="33">
        <v>0</v>
      </c>
    </row>
    <row r="68" spans="1:16" ht="12.75" customHeight="1">
      <c r="A68" s="33" t="s">
        <v>1410</v>
      </c>
      <c r="B68" s="33">
        <v>0.01</v>
      </c>
      <c r="C68" s="33">
        <v>0.16</v>
      </c>
      <c r="D68" s="33">
        <v>-2.99</v>
      </c>
      <c r="E68" s="33">
        <v>-2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6</v>
      </c>
      <c r="M68" s="33">
        <v>0</v>
      </c>
      <c r="N68" s="33">
        <v>6</v>
      </c>
      <c r="O68" s="33">
        <v>0</v>
      </c>
      <c r="P68" s="33">
        <v>0</v>
      </c>
    </row>
    <row r="69" spans="1:16" ht="12.75" customHeight="1">
      <c r="A69" s="33" t="s">
        <v>1411</v>
      </c>
      <c r="B69" s="33">
        <v>0</v>
      </c>
      <c r="C69" s="33">
        <v>0</v>
      </c>
      <c r="D69" s="33">
        <v>-2.4300000000000002</v>
      </c>
      <c r="E69" s="33">
        <v>-2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6</v>
      </c>
      <c r="M69" s="33">
        <v>0</v>
      </c>
      <c r="N69" s="33">
        <v>6</v>
      </c>
      <c r="O69" s="33">
        <v>0</v>
      </c>
      <c r="P69" s="33">
        <v>0</v>
      </c>
    </row>
    <row r="70" spans="1:16" ht="12.75" customHeight="1">
      <c r="A70" s="33" t="s">
        <v>1412</v>
      </c>
      <c r="B70" s="33">
        <v>7.0000000000000007E-2</v>
      </c>
      <c r="C70" s="33">
        <v>-0.17</v>
      </c>
      <c r="D70" s="33">
        <v>-2.25</v>
      </c>
      <c r="E70" s="33">
        <v>-2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6</v>
      </c>
      <c r="M70" s="33">
        <v>0</v>
      </c>
      <c r="N70" s="33">
        <v>6</v>
      </c>
      <c r="O70" s="33">
        <v>0</v>
      </c>
      <c r="P70" s="33">
        <v>0</v>
      </c>
    </row>
    <row r="71" spans="1:16" ht="12.75" customHeight="1">
      <c r="A71" s="33" t="s">
        <v>1413</v>
      </c>
      <c r="B71" s="33">
        <v>-7.0000000000000007E-2</v>
      </c>
      <c r="C71" s="33">
        <v>0.3</v>
      </c>
      <c r="D71" s="33">
        <v>-16.36</v>
      </c>
      <c r="E71" s="33">
        <v>-3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6</v>
      </c>
      <c r="M71" s="33">
        <v>0</v>
      </c>
      <c r="N71" s="33">
        <v>6</v>
      </c>
      <c r="O71" s="33">
        <v>0</v>
      </c>
      <c r="P71" s="33">
        <v>0</v>
      </c>
    </row>
    <row r="72" spans="1:16" ht="12.75" customHeight="1">
      <c r="A72" s="33" t="s">
        <v>1414</v>
      </c>
      <c r="B72" s="33">
        <v>3.7</v>
      </c>
      <c r="C72" s="33">
        <v>9.8699999999999992</v>
      </c>
      <c r="D72" s="33">
        <v>-15.51</v>
      </c>
      <c r="E72" s="33">
        <v>-2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6</v>
      </c>
      <c r="M72" s="33">
        <v>0</v>
      </c>
      <c r="N72" s="33">
        <v>6</v>
      </c>
      <c r="O72" s="33">
        <v>0</v>
      </c>
      <c r="P72" s="33">
        <v>0</v>
      </c>
    </row>
    <row r="73" spans="1:16" ht="12.75" customHeight="1">
      <c r="A73" s="33" t="s">
        <v>1415</v>
      </c>
      <c r="B73" s="33">
        <v>-6.76</v>
      </c>
      <c r="C73" s="33">
        <v>-11.11</v>
      </c>
      <c r="D73" s="33">
        <v>-8.9700000000000006</v>
      </c>
      <c r="E73" s="33">
        <v>-4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6</v>
      </c>
      <c r="M73" s="33">
        <v>0</v>
      </c>
      <c r="N73" s="33">
        <v>6</v>
      </c>
      <c r="O73" s="33">
        <v>0</v>
      </c>
      <c r="P73" s="33">
        <v>1</v>
      </c>
    </row>
    <row r="74" spans="1:16" ht="12.75" customHeight="1">
      <c r="A74" s="33" t="s">
        <v>1417</v>
      </c>
      <c r="B74" s="33">
        <v>0.03</v>
      </c>
      <c r="C74" s="33">
        <v>0.01</v>
      </c>
      <c r="D74" s="33">
        <v>-2</v>
      </c>
      <c r="E74" s="33">
        <v>-2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6</v>
      </c>
      <c r="M74" s="33">
        <v>0</v>
      </c>
      <c r="N74" s="33">
        <v>6</v>
      </c>
      <c r="O74" s="33">
        <v>0</v>
      </c>
      <c r="P74" s="33">
        <v>0</v>
      </c>
    </row>
    <row r="75" spans="1:16" ht="12.75" customHeight="1">
      <c r="A75" s="33" t="s">
        <v>1418</v>
      </c>
      <c r="B75" s="33">
        <v>-0.16</v>
      </c>
      <c r="C75" s="33">
        <v>0.26</v>
      </c>
      <c r="D75" s="33">
        <v>-16.41</v>
      </c>
      <c r="E75" s="33">
        <v>-3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6</v>
      </c>
      <c r="M75" s="33">
        <v>0</v>
      </c>
      <c r="N75" s="33">
        <v>6</v>
      </c>
      <c r="O75" s="33">
        <v>0</v>
      </c>
      <c r="P75" s="33">
        <v>0</v>
      </c>
    </row>
    <row r="76" spans="1:16" ht="12.75" customHeight="1">
      <c r="A76" s="33" t="s">
        <v>1419</v>
      </c>
      <c r="B76" s="33">
        <v>2.6</v>
      </c>
      <c r="C76" s="33">
        <v>-0.63</v>
      </c>
      <c r="D76" s="33">
        <v>-19.739999999999998</v>
      </c>
      <c r="E76" s="33">
        <v>-3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6</v>
      </c>
      <c r="M76" s="33">
        <v>0</v>
      </c>
      <c r="N76" s="33">
        <v>6</v>
      </c>
      <c r="O76" s="33">
        <v>0</v>
      </c>
      <c r="P76" s="33">
        <v>0</v>
      </c>
    </row>
    <row r="77" spans="1:16" ht="12.75" customHeight="1">
      <c r="A77" s="33" t="s">
        <v>1420</v>
      </c>
      <c r="B77" s="33">
        <v>0.13</v>
      </c>
      <c r="C77" s="33">
        <v>-0.24</v>
      </c>
      <c r="D77" s="33">
        <v>-3.45</v>
      </c>
      <c r="E77" s="33">
        <v>-2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6</v>
      </c>
      <c r="M77" s="33">
        <v>0</v>
      </c>
      <c r="N77" s="33">
        <v>6</v>
      </c>
      <c r="O77" s="33">
        <v>0</v>
      </c>
      <c r="P77" s="33">
        <v>0</v>
      </c>
    </row>
    <row r="78" spans="1:16" ht="12.75" customHeight="1">
      <c r="A78" s="33" t="s">
        <v>1421</v>
      </c>
      <c r="B78" s="33">
        <v>1.73</v>
      </c>
      <c r="C78" s="33">
        <v>0.11</v>
      </c>
      <c r="D78" s="33">
        <v>-2.78</v>
      </c>
      <c r="E78" s="33">
        <v>-2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6</v>
      </c>
      <c r="M78" s="33">
        <v>0</v>
      </c>
      <c r="N78" s="33">
        <v>6</v>
      </c>
      <c r="O78" s="33">
        <v>0</v>
      </c>
      <c r="P78" s="33">
        <v>0</v>
      </c>
    </row>
    <row r="79" spans="1:16" ht="12.75" customHeight="1">
      <c r="A79" s="33" t="s">
        <v>1422</v>
      </c>
      <c r="B79" s="33">
        <v>-2.62</v>
      </c>
      <c r="C79" s="33">
        <v>0.2</v>
      </c>
      <c r="D79" s="33">
        <v>-2.67</v>
      </c>
      <c r="E79" s="33">
        <v>-2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6</v>
      </c>
      <c r="M79" s="33">
        <v>0</v>
      </c>
      <c r="N79" s="33">
        <v>6</v>
      </c>
      <c r="O79" s="33">
        <v>0</v>
      </c>
      <c r="P79" s="33">
        <v>1</v>
      </c>
    </row>
    <row r="80" spans="1:16" ht="12.75" customHeight="1">
      <c r="A80" s="33" t="s">
        <v>1414</v>
      </c>
      <c r="B80" s="33">
        <v>3.15</v>
      </c>
      <c r="C80" s="33">
        <v>9.5500000000000007</v>
      </c>
      <c r="D80" s="33">
        <v>-15.43</v>
      </c>
      <c r="E80" s="33">
        <v>-2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6</v>
      </c>
      <c r="M80" s="33">
        <v>0</v>
      </c>
      <c r="N80" s="33">
        <v>6</v>
      </c>
      <c r="O80" s="33">
        <v>0</v>
      </c>
      <c r="P80" s="33">
        <v>0</v>
      </c>
    </row>
    <row r="81" spans="1:16" ht="12.75" customHeight="1">
      <c r="A81" s="33" t="s">
        <v>1395</v>
      </c>
      <c r="B81" s="33">
        <v>0.03</v>
      </c>
      <c r="C81" s="33">
        <v>0.11</v>
      </c>
      <c r="D81" s="33">
        <v>-5.03</v>
      </c>
      <c r="E81" s="33">
        <v>-4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6</v>
      </c>
      <c r="M81" s="33">
        <v>0</v>
      </c>
      <c r="N81" s="33">
        <v>6</v>
      </c>
      <c r="O81" s="33">
        <v>0</v>
      </c>
      <c r="P81" s="33">
        <v>0</v>
      </c>
    </row>
    <row r="82" spans="1:16" ht="12.75" customHeight="1">
      <c r="A82" s="33" t="s">
        <v>1423</v>
      </c>
      <c r="B82" s="33">
        <v>-1.04</v>
      </c>
      <c r="C82" s="33">
        <v>-0.44</v>
      </c>
      <c r="D82" s="33">
        <v>-18.79</v>
      </c>
      <c r="E82" s="33">
        <v>-3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6</v>
      </c>
      <c r="M82" s="33">
        <v>0</v>
      </c>
      <c r="N82" s="33">
        <v>6</v>
      </c>
      <c r="O82" s="33">
        <v>0</v>
      </c>
      <c r="P82" s="33">
        <v>0</v>
      </c>
    </row>
    <row r="83" spans="1:16" ht="12.75" customHeight="1">
      <c r="A83" s="33" t="s">
        <v>1424</v>
      </c>
      <c r="B83" s="33">
        <v>0.14000000000000001</v>
      </c>
      <c r="C83" s="33">
        <v>0.66</v>
      </c>
      <c r="D83" s="33">
        <v>-19.510000000000002</v>
      </c>
      <c r="E83" s="33">
        <v>-3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6</v>
      </c>
      <c r="M83" s="33">
        <v>0</v>
      </c>
      <c r="N83" s="33">
        <v>6</v>
      </c>
      <c r="O83" s="33">
        <v>0</v>
      </c>
      <c r="P83" s="33">
        <v>0</v>
      </c>
    </row>
    <row r="84" spans="1:16" ht="12.75" customHeight="1">
      <c r="A84" t="s">
        <v>1395</v>
      </c>
      <c r="B84" s="201">
        <v>0</v>
      </c>
      <c r="C84" s="201">
        <v>-0.03</v>
      </c>
      <c r="D84" s="201">
        <v>-5.33</v>
      </c>
      <c r="E84">
        <v>-4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6</v>
      </c>
      <c r="M84">
        <v>0</v>
      </c>
      <c r="N84">
        <v>6</v>
      </c>
      <c r="O84">
        <v>0</v>
      </c>
      <c r="P84">
        <v>1</v>
      </c>
    </row>
    <row r="85" spans="1:16" ht="12.75" customHeight="1">
      <c r="A85" t="s">
        <v>1425</v>
      </c>
      <c r="B85" s="201">
        <v>-0.14000000000000001</v>
      </c>
      <c r="C85" s="201">
        <v>0</v>
      </c>
      <c r="D85" s="201">
        <v>-3.92</v>
      </c>
      <c r="E85">
        <v>-2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6</v>
      </c>
      <c r="M85">
        <v>0</v>
      </c>
      <c r="N85">
        <v>6</v>
      </c>
      <c r="O85">
        <v>0</v>
      </c>
      <c r="P85">
        <v>1</v>
      </c>
    </row>
    <row r="86" spans="1:16" ht="12.75" customHeight="1">
      <c r="A86" t="s">
        <v>1426</v>
      </c>
      <c r="B86" s="201">
        <v>0.12</v>
      </c>
      <c r="C86" s="201">
        <v>-0.52</v>
      </c>
      <c r="D86" s="201">
        <v>-15.22</v>
      </c>
      <c r="E86">
        <v>-3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6</v>
      </c>
      <c r="M86">
        <v>0</v>
      </c>
      <c r="N86">
        <v>6</v>
      </c>
      <c r="O86">
        <v>0</v>
      </c>
      <c r="P86">
        <v>1</v>
      </c>
    </row>
    <row r="87" spans="1:16" ht="12.75" customHeight="1">
      <c r="A87" t="s">
        <v>1427</v>
      </c>
      <c r="B87" s="201">
        <v>0.03</v>
      </c>
      <c r="C87" s="201">
        <v>-2.06</v>
      </c>
      <c r="D87" s="201">
        <v>-12.07</v>
      </c>
      <c r="E87">
        <v>-3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6</v>
      </c>
      <c r="M87">
        <v>0</v>
      </c>
      <c r="N87">
        <v>6</v>
      </c>
      <c r="O87">
        <v>0</v>
      </c>
      <c r="P87">
        <v>1</v>
      </c>
    </row>
    <row r="88" spans="1:16" ht="12.75" customHeight="1">
      <c r="A88" t="s">
        <v>1428</v>
      </c>
      <c r="B88" s="201">
        <v>0.02</v>
      </c>
      <c r="C88" s="201">
        <v>-0.71</v>
      </c>
      <c r="D88" s="201">
        <v>-2.2400000000000002</v>
      </c>
      <c r="E88">
        <v>-2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6</v>
      </c>
      <c r="M88">
        <v>0</v>
      </c>
      <c r="N88">
        <v>6</v>
      </c>
      <c r="O88">
        <v>0</v>
      </c>
      <c r="P88">
        <v>1</v>
      </c>
    </row>
    <row r="89" spans="1:16" ht="12.75" customHeight="1">
      <c r="A89" t="s">
        <v>1429</v>
      </c>
      <c r="B89" s="201">
        <v>1.92</v>
      </c>
      <c r="C89" s="201">
        <v>0.82</v>
      </c>
      <c r="D89" s="201">
        <v>-4.7</v>
      </c>
      <c r="E89">
        <v>-2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6</v>
      </c>
      <c r="M89">
        <v>0</v>
      </c>
      <c r="N89">
        <v>6</v>
      </c>
      <c r="O89">
        <v>0</v>
      </c>
      <c r="P89">
        <v>1</v>
      </c>
    </row>
    <row r="90" spans="1:16" ht="12.75" customHeight="1">
      <c r="A90" t="s">
        <v>1395</v>
      </c>
      <c r="B90" s="201">
        <v>-0.05</v>
      </c>
      <c r="C90" s="201">
        <v>0.03</v>
      </c>
      <c r="D90" s="201">
        <v>-5.26</v>
      </c>
      <c r="E90">
        <v>-4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6</v>
      </c>
      <c r="M90">
        <v>0</v>
      </c>
      <c r="N90">
        <v>6</v>
      </c>
      <c r="O90">
        <v>0</v>
      </c>
      <c r="P90">
        <v>1</v>
      </c>
    </row>
    <row r="91" spans="1:16" ht="12.75" customHeight="1">
      <c r="A91" t="s">
        <v>1430</v>
      </c>
      <c r="B91" s="201">
        <v>-0.14000000000000001</v>
      </c>
      <c r="C91" s="201">
        <v>1.01</v>
      </c>
      <c r="D91" s="201">
        <v>-17.13</v>
      </c>
      <c r="E91">
        <v>-3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6</v>
      </c>
      <c r="M91">
        <v>0</v>
      </c>
      <c r="N91">
        <v>6</v>
      </c>
      <c r="O91">
        <v>0</v>
      </c>
      <c r="P91">
        <v>0</v>
      </c>
    </row>
    <row r="92" spans="1:16" ht="12.75" customHeight="1">
      <c r="A92" t="s">
        <v>1431</v>
      </c>
      <c r="B92" s="201">
        <v>-1.1000000000000001</v>
      </c>
      <c r="C92" s="201">
        <v>0.31</v>
      </c>
      <c r="D92" s="201">
        <v>-9.02</v>
      </c>
      <c r="E92">
        <v>-3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6</v>
      </c>
      <c r="M92">
        <v>0</v>
      </c>
      <c r="N92">
        <v>6</v>
      </c>
      <c r="O92">
        <v>0</v>
      </c>
      <c r="P92">
        <v>1</v>
      </c>
    </row>
    <row r="93" spans="1:16" ht="12.75" customHeight="1">
      <c r="A93" t="s">
        <v>1432</v>
      </c>
      <c r="B93" s="201">
        <v>0.15</v>
      </c>
      <c r="C93" s="201">
        <v>-0.11</v>
      </c>
      <c r="D93" s="201">
        <v>-7.03</v>
      </c>
      <c r="E93">
        <v>-3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6</v>
      </c>
      <c r="M93">
        <v>0</v>
      </c>
      <c r="N93">
        <v>6</v>
      </c>
      <c r="O93">
        <v>0</v>
      </c>
      <c r="P93">
        <v>1</v>
      </c>
    </row>
    <row r="94" spans="1:16" ht="12.75" customHeight="1">
      <c r="A94" t="s">
        <v>1395</v>
      </c>
      <c r="B94">
        <v>0.14000000000000001</v>
      </c>
      <c r="C94">
        <v>0.08</v>
      </c>
      <c r="D94">
        <v>-5.0199999999999996</v>
      </c>
      <c r="E94">
        <v>-4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6</v>
      </c>
      <c r="M94">
        <v>0</v>
      </c>
      <c r="N94">
        <v>6</v>
      </c>
      <c r="O94">
        <v>0</v>
      </c>
      <c r="P94">
        <v>1</v>
      </c>
    </row>
    <row r="95" spans="1:16" ht="12.75" customHeight="1">
      <c r="A95" t="s">
        <v>1433</v>
      </c>
      <c r="B95">
        <v>-2.44</v>
      </c>
      <c r="C95">
        <v>0.59</v>
      </c>
      <c r="D95">
        <v>-8.66</v>
      </c>
      <c r="E95">
        <v>-3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6</v>
      </c>
      <c r="M95">
        <v>0</v>
      </c>
      <c r="N95">
        <v>6</v>
      </c>
      <c r="O95">
        <v>0</v>
      </c>
      <c r="P95">
        <v>0</v>
      </c>
    </row>
    <row r="96" spans="1:16" ht="12.75" customHeight="1">
      <c r="A96" t="s">
        <v>1434</v>
      </c>
      <c r="B96">
        <v>-0.05</v>
      </c>
      <c r="C96">
        <v>-0.78</v>
      </c>
      <c r="D96">
        <v>-12.94</v>
      </c>
      <c r="E96">
        <v>-3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6</v>
      </c>
      <c r="M96">
        <v>0</v>
      </c>
      <c r="N96">
        <v>6</v>
      </c>
      <c r="O96">
        <v>0</v>
      </c>
      <c r="P96">
        <v>1</v>
      </c>
    </row>
    <row r="97" spans="1:16" ht="12.75" customHeight="1">
      <c r="A97" t="s">
        <v>1435</v>
      </c>
      <c r="B97">
        <v>-0.65</v>
      </c>
      <c r="C97">
        <v>0.86</v>
      </c>
      <c r="D97">
        <v>-16.75</v>
      </c>
      <c r="E97">
        <v>-3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6</v>
      </c>
      <c r="M97">
        <v>0</v>
      </c>
      <c r="N97">
        <v>6</v>
      </c>
      <c r="O97">
        <v>0</v>
      </c>
      <c r="P97">
        <v>1</v>
      </c>
    </row>
    <row r="98" spans="1:16" ht="12.75" customHeight="1">
      <c r="A98" t="s">
        <v>1436</v>
      </c>
      <c r="B98">
        <v>6.67</v>
      </c>
      <c r="C98">
        <v>-6.3</v>
      </c>
      <c r="D98">
        <v>-2.97</v>
      </c>
      <c r="E98">
        <v>-4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6</v>
      </c>
      <c r="M98">
        <v>0</v>
      </c>
      <c r="N98">
        <v>6</v>
      </c>
      <c r="O98">
        <v>0</v>
      </c>
      <c r="P98">
        <v>1</v>
      </c>
    </row>
    <row r="99" spans="1:16" ht="12.75" customHeight="1">
      <c r="A99" t="s">
        <v>1437</v>
      </c>
      <c r="B99">
        <v>-0.04</v>
      </c>
      <c r="C99">
        <v>-8.32</v>
      </c>
      <c r="D99">
        <v>-9.6300000000000008</v>
      </c>
      <c r="E99">
        <v>-3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6</v>
      </c>
      <c r="M99">
        <v>0</v>
      </c>
      <c r="N99">
        <v>6</v>
      </c>
      <c r="O99">
        <v>0</v>
      </c>
      <c r="P99">
        <v>1</v>
      </c>
    </row>
    <row r="100" spans="1:16" ht="12.75" customHeight="1">
      <c r="A100" t="s">
        <v>1438</v>
      </c>
      <c r="B100">
        <v>-0.48</v>
      </c>
      <c r="C100">
        <v>-0.93</v>
      </c>
      <c r="D100">
        <v>-2</v>
      </c>
      <c r="E100">
        <v>-2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6</v>
      </c>
      <c r="M100">
        <v>0</v>
      </c>
      <c r="N100">
        <v>6</v>
      </c>
      <c r="O100">
        <v>0</v>
      </c>
      <c r="P100">
        <v>1</v>
      </c>
    </row>
    <row r="101" spans="1:16" ht="12.75" customHeight="1">
      <c r="A101" t="s">
        <v>1439</v>
      </c>
      <c r="B101">
        <v>0.04</v>
      </c>
      <c r="C101">
        <v>-0.73</v>
      </c>
      <c r="D101">
        <v>-3.47</v>
      </c>
      <c r="E101">
        <v>-2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6</v>
      </c>
      <c r="M101">
        <v>0</v>
      </c>
      <c r="N101">
        <v>6</v>
      </c>
      <c r="O101">
        <v>0</v>
      </c>
      <c r="P101">
        <v>1</v>
      </c>
    </row>
    <row r="102" spans="1:16" ht="12.75" customHeight="1">
      <c r="A102" t="s">
        <v>1395</v>
      </c>
      <c r="B102">
        <v>-7.0000000000000007E-2</v>
      </c>
      <c r="C102">
        <v>0</v>
      </c>
      <c r="D102">
        <v>-4.8600000000000003</v>
      </c>
      <c r="E102">
        <v>-4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6</v>
      </c>
      <c r="M102">
        <v>0</v>
      </c>
      <c r="N102">
        <v>6</v>
      </c>
      <c r="O102">
        <v>0</v>
      </c>
      <c r="P102">
        <v>1</v>
      </c>
    </row>
    <row r="103" spans="1:16" ht="12.75" customHeight="1">
      <c r="A103" t="s">
        <v>1440</v>
      </c>
      <c r="B103">
        <v>-2.0299999999999998</v>
      </c>
      <c r="C103">
        <v>-3.32</v>
      </c>
      <c r="D103">
        <v>-17.88</v>
      </c>
      <c r="E103">
        <v>-3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6</v>
      </c>
      <c r="M103">
        <v>0</v>
      </c>
      <c r="N103">
        <v>6</v>
      </c>
      <c r="O103">
        <v>0</v>
      </c>
      <c r="P103">
        <v>1</v>
      </c>
    </row>
    <row r="104" spans="1:16" ht="12.75" customHeight="1">
      <c r="A104" t="s">
        <v>1441</v>
      </c>
      <c r="B104">
        <v>7.0000000000000007E-2</v>
      </c>
      <c r="C104">
        <v>-0.05</v>
      </c>
      <c r="D104">
        <v>-2.44</v>
      </c>
      <c r="E104">
        <v>-2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6</v>
      </c>
      <c r="M104">
        <v>0</v>
      </c>
      <c r="N104">
        <v>6</v>
      </c>
      <c r="O104">
        <v>0</v>
      </c>
      <c r="P104">
        <v>1</v>
      </c>
    </row>
    <row r="105" spans="1:16" ht="12.75" customHeight="1">
      <c r="A105" t="s">
        <v>1442</v>
      </c>
      <c r="B105">
        <v>-1.06</v>
      </c>
      <c r="C105">
        <v>-1.27</v>
      </c>
      <c r="D105">
        <v>-10.82</v>
      </c>
      <c r="E105">
        <v>-3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6</v>
      </c>
      <c r="M105">
        <v>0</v>
      </c>
      <c r="N105">
        <v>6</v>
      </c>
      <c r="O105">
        <v>0</v>
      </c>
      <c r="P105">
        <v>0</v>
      </c>
    </row>
    <row r="106" spans="1:16" ht="12.75" customHeight="1">
      <c r="A106" t="s">
        <v>1443</v>
      </c>
      <c r="B106">
        <v>-0.73</v>
      </c>
      <c r="C106">
        <v>-0.11</v>
      </c>
      <c r="D106">
        <v>-8.39</v>
      </c>
      <c r="E106">
        <v>-3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6</v>
      </c>
      <c r="M106">
        <v>0</v>
      </c>
      <c r="N106">
        <v>6</v>
      </c>
      <c r="O106">
        <v>0</v>
      </c>
      <c r="P106">
        <v>0</v>
      </c>
    </row>
    <row r="107" spans="1:16" ht="12.75" customHeight="1">
      <c r="A107" t="s">
        <v>1444</v>
      </c>
      <c r="B107">
        <v>-1.46</v>
      </c>
      <c r="C107">
        <v>0.34</v>
      </c>
      <c r="D107">
        <v>-2.02</v>
      </c>
      <c r="E107">
        <v>-2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6</v>
      </c>
      <c r="M107">
        <v>0</v>
      </c>
      <c r="N107">
        <v>6</v>
      </c>
      <c r="O107">
        <v>0</v>
      </c>
      <c r="P107">
        <v>0</v>
      </c>
    </row>
    <row r="108" spans="1:16" ht="12.75" customHeight="1">
      <c r="A108" t="s">
        <v>1395</v>
      </c>
      <c r="B108">
        <v>0.2</v>
      </c>
      <c r="C108">
        <v>0.03</v>
      </c>
      <c r="D108">
        <v>-5.05</v>
      </c>
      <c r="E108">
        <v>-4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6</v>
      </c>
      <c r="M108">
        <v>0</v>
      </c>
      <c r="N108">
        <v>6</v>
      </c>
      <c r="O108">
        <v>0</v>
      </c>
      <c r="P108">
        <v>4</v>
      </c>
    </row>
    <row r="109" spans="1:16" ht="12.75" customHeight="1">
      <c r="A109" t="s">
        <v>1445</v>
      </c>
      <c r="B109">
        <v>-0.22</v>
      </c>
      <c r="C109">
        <v>-1.51</v>
      </c>
      <c r="D109">
        <v>-5.14</v>
      </c>
      <c r="E109">
        <v>-3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6</v>
      </c>
      <c r="M109">
        <v>0</v>
      </c>
      <c r="N109">
        <v>6</v>
      </c>
      <c r="O109">
        <v>0</v>
      </c>
      <c r="P109">
        <v>1</v>
      </c>
    </row>
    <row r="110" spans="1:16" ht="12.75" customHeight="1">
      <c r="A110" t="s">
        <v>1446</v>
      </c>
      <c r="B110">
        <v>0.17</v>
      </c>
      <c r="C110">
        <v>-0.31</v>
      </c>
      <c r="D110">
        <v>-9.9499999999999993</v>
      </c>
      <c r="E110">
        <v>-3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6</v>
      </c>
      <c r="M110">
        <v>0</v>
      </c>
      <c r="N110">
        <v>6</v>
      </c>
      <c r="O110">
        <v>0</v>
      </c>
      <c r="P110">
        <v>1</v>
      </c>
    </row>
    <row r="111" spans="1:16" ht="12.75" customHeight="1">
      <c r="A111" t="s">
        <v>1447</v>
      </c>
      <c r="B111">
        <v>0.21</v>
      </c>
      <c r="C111">
        <v>0.9</v>
      </c>
      <c r="D111">
        <v>-6.31</v>
      </c>
      <c r="E111">
        <v>-3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6</v>
      </c>
      <c r="M111">
        <v>0</v>
      </c>
      <c r="N111">
        <v>6</v>
      </c>
      <c r="O111">
        <v>0</v>
      </c>
      <c r="P111">
        <v>1</v>
      </c>
    </row>
    <row r="112" spans="1:16" ht="12.75" customHeight="1">
      <c r="A112" t="s">
        <v>1395</v>
      </c>
      <c r="B112">
        <v>-0.01</v>
      </c>
      <c r="C112">
        <v>0.17</v>
      </c>
      <c r="D112">
        <v>-5.19</v>
      </c>
      <c r="E112">
        <v>-4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6</v>
      </c>
      <c r="M112">
        <v>0</v>
      </c>
      <c r="N112">
        <v>6</v>
      </c>
      <c r="O112">
        <v>0</v>
      </c>
      <c r="P112">
        <v>0</v>
      </c>
    </row>
    <row r="113" spans="1:16" ht="12.75" customHeight="1">
      <c r="A113" t="s">
        <v>1448</v>
      </c>
      <c r="B113">
        <v>0.85</v>
      </c>
      <c r="C113">
        <v>-0.75</v>
      </c>
      <c r="D113">
        <v>-12.01</v>
      </c>
      <c r="E113">
        <v>-3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6</v>
      </c>
      <c r="M113">
        <v>0</v>
      </c>
      <c r="N113">
        <v>6</v>
      </c>
      <c r="O113">
        <v>0</v>
      </c>
      <c r="P113">
        <v>0</v>
      </c>
    </row>
    <row r="114" spans="1:16" ht="12.75" customHeight="1">
      <c r="A114" t="s">
        <v>1449</v>
      </c>
      <c r="B114">
        <v>0.88</v>
      </c>
      <c r="C114">
        <v>-1.99</v>
      </c>
      <c r="D114">
        <v>-8.61</v>
      </c>
      <c r="E114">
        <v>-3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6</v>
      </c>
      <c r="M114">
        <v>0</v>
      </c>
      <c r="N114">
        <v>6</v>
      </c>
      <c r="O114">
        <v>0</v>
      </c>
      <c r="P114">
        <v>1</v>
      </c>
    </row>
    <row r="115" spans="1:16" ht="12.75" customHeight="1">
      <c r="A115" t="s">
        <v>1450</v>
      </c>
      <c r="B115">
        <v>0.35</v>
      </c>
      <c r="C115">
        <v>-0.13</v>
      </c>
      <c r="D115">
        <v>-5.36</v>
      </c>
      <c r="E115">
        <v>-3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6</v>
      </c>
      <c r="M115">
        <v>0</v>
      </c>
      <c r="N115">
        <v>6</v>
      </c>
      <c r="O115">
        <v>0</v>
      </c>
      <c r="P115">
        <v>0</v>
      </c>
    </row>
    <row r="116" spans="1:16" ht="12.75" customHeight="1">
      <c r="A116" t="s">
        <v>1451</v>
      </c>
      <c r="B116">
        <v>-0.39</v>
      </c>
      <c r="C116">
        <v>0.05</v>
      </c>
      <c r="D116">
        <v>-9.89</v>
      </c>
      <c r="E116">
        <v>-3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6</v>
      </c>
      <c r="M116">
        <v>0</v>
      </c>
      <c r="N116">
        <v>6</v>
      </c>
      <c r="O116">
        <v>0</v>
      </c>
      <c r="P116">
        <v>0</v>
      </c>
    </row>
    <row r="117" spans="1:16" ht="12.75" customHeight="1">
      <c r="A117" t="s">
        <v>1452</v>
      </c>
      <c r="B117">
        <v>5.65</v>
      </c>
      <c r="C117">
        <v>-1.52</v>
      </c>
      <c r="D117">
        <v>-18.11</v>
      </c>
      <c r="E117">
        <v>-3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6</v>
      </c>
      <c r="M117">
        <v>0</v>
      </c>
      <c r="N117">
        <v>6</v>
      </c>
      <c r="O117">
        <v>0</v>
      </c>
      <c r="P117">
        <v>1</v>
      </c>
    </row>
    <row r="118" spans="1:16" ht="12.75" customHeight="1">
      <c r="A118" t="s">
        <v>1453</v>
      </c>
      <c r="B118">
        <v>-0.23</v>
      </c>
      <c r="C118">
        <v>-0.28000000000000003</v>
      </c>
      <c r="D118">
        <v>-7.89</v>
      </c>
      <c r="E118">
        <v>-3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6</v>
      </c>
      <c r="M118">
        <v>0</v>
      </c>
      <c r="N118">
        <v>6</v>
      </c>
      <c r="O118">
        <v>0</v>
      </c>
      <c r="P118">
        <v>0</v>
      </c>
    </row>
    <row r="119" spans="1:16" ht="12.75" customHeight="1">
      <c r="A119" t="s">
        <v>1454</v>
      </c>
      <c r="B119">
        <v>-0.8</v>
      </c>
      <c r="C119">
        <v>0.41</v>
      </c>
      <c r="D119">
        <v>-16.53</v>
      </c>
      <c r="E119">
        <v>-3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6</v>
      </c>
      <c r="M119">
        <v>0</v>
      </c>
      <c r="N119">
        <v>6</v>
      </c>
      <c r="O119">
        <v>0</v>
      </c>
      <c r="P119">
        <v>1</v>
      </c>
    </row>
    <row r="120" spans="1:16" ht="12.75" customHeight="1">
      <c r="A120" t="s">
        <v>1455</v>
      </c>
      <c r="B120">
        <v>-1.67</v>
      </c>
      <c r="C120">
        <v>-0.89</v>
      </c>
      <c r="D120">
        <v>-5.33</v>
      </c>
      <c r="E120">
        <v>-3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6</v>
      </c>
      <c r="M120">
        <v>0</v>
      </c>
      <c r="N120">
        <v>6</v>
      </c>
      <c r="O120">
        <v>0</v>
      </c>
      <c r="P120">
        <v>0</v>
      </c>
    </row>
    <row r="121" spans="1:16" ht="12.75" customHeight="1">
      <c r="A121" t="s">
        <v>1456</v>
      </c>
      <c r="B121">
        <v>-1.37</v>
      </c>
      <c r="C121">
        <v>-0.96</v>
      </c>
      <c r="D121">
        <v>-6.51</v>
      </c>
      <c r="E121">
        <v>-3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6</v>
      </c>
      <c r="M121">
        <v>0</v>
      </c>
      <c r="N121">
        <v>6</v>
      </c>
      <c r="O121">
        <v>0</v>
      </c>
      <c r="P121">
        <v>0</v>
      </c>
    </row>
    <row r="122" spans="1:16" ht="12.75" customHeight="1">
      <c r="A122" t="s">
        <v>1457</v>
      </c>
      <c r="B122">
        <v>1.3</v>
      </c>
      <c r="C122">
        <v>1.57</v>
      </c>
      <c r="D122">
        <v>-12.43</v>
      </c>
      <c r="E122">
        <v>-3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6</v>
      </c>
      <c r="M122">
        <v>0</v>
      </c>
      <c r="N122">
        <v>6</v>
      </c>
      <c r="O122">
        <v>0</v>
      </c>
      <c r="P122">
        <v>0</v>
      </c>
    </row>
    <row r="123" spans="1:16" ht="12.75" customHeight="1">
      <c r="A123" t="s">
        <v>1458</v>
      </c>
      <c r="B123">
        <v>8.48</v>
      </c>
      <c r="C123">
        <v>9.7799999999999994</v>
      </c>
      <c r="D123">
        <v>-17.489999999999998</v>
      </c>
      <c r="E123">
        <v>-3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6</v>
      </c>
      <c r="M123">
        <v>0</v>
      </c>
      <c r="N123">
        <v>6</v>
      </c>
      <c r="O123">
        <v>0</v>
      </c>
      <c r="P123">
        <v>1</v>
      </c>
    </row>
    <row r="124" spans="1:16" ht="12.75" customHeight="1">
      <c r="A124" t="s">
        <v>1395</v>
      </c>
      <c r="B124">
        <v>-0.02</v>
      </c>
      <c r="C124">
        <v>-0.01</v>
      </c>
      <c r="D124">
        <v>-5</v>
      </c>
      <c r="E124">
        <v>-4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6</v>
      </c>
      <c r="M124">
        <v>0</v>
      </c>
      <c r="N124">
        <v>6</v>
      </c>
      <c r="O124">
        <v>0</v>
      </c>
      <c r="P124">
        <v>1</v>
      </c>
    </row>
    <row r="125" spans="1:16" ht="12.75" customHeight="1">
      <c r="A125" t="s">
        <v>1459</v>
      </c>
      <c r="B125">
        <v>-0.17</v>
      </c>
      <c r="C125">
        <v>0.15</v>
      </c>
      <c r="D125">
        <v>-9.11</v>
      </c>
      <c r="E125">
        <v>-3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6</v>
      </c>
      <c r="M125">
        <v>0</v>
      </c>
      <c r="N125">
        <v>6</v>
      </c>
      <c r="O125">
        <v>0</v>
      </c>
      <c r="P125">
        <v>0</v>
      </c>
    </row>
    <row r="126" spans="1:16" ht="12.75" customHeight="1">
      <c r="A126" t="s">
        <v>1460</v>
      </c>
      <c r="B126">
        <v>0.01</v>
      </c>
      <c r="C126">
        <v>-0.06</v>
      </c>
      <c r="D126">
        <v>-3.07</v>
      </c>
      <c r="E126">
        <v>-3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6</v>
      </c>
      <c r="M126">
        <v>0</v>
      </c>
      <c r="N126">
        <v>6</v>
      </c>
      <c r="O126">
        <v>0</v>
      </c>
      <c r="P126">
        <v>1</v>
      </c>
    </row>
    <row r="127" spans="1:16" ht="12.75" customHeight="1">
      <c r="A127" t="s">
        <v>1461</v>
      </c>
      <c r="B127">
        <v>0.51</v>
      </c>
      <c r="C127">
        <v>0.48</v>
      </c>
      <c r="D127">
        <v>-15.89</v>
      </c>
      <c r="E127">
        <v>-3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6</v>
      </c>
      <c r="M127">
        <v>0</v>
      </c>
      <c r="N127">
        <v>6</v>
      </c>
      <c r="O127">
        <v>0</v>
      </c>
      <c r="P127">
        <v>1</v>
      </c>
    </row>
    <row r="128" spans="1:16" ht="12.75" customHeight="1">
      <c r="A128" t="s">
        <v>1462</v>
      </c>
      <c r="B128">
        <v>1.25</v>
      </c>
      <c r="C128">
        <v>-0.34</v>
      </c>
      <c r="D128">
        <v>-5.82</v>
      </c>
      <c r="E128">
        <v>-3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6</v>
      </c>
      <c r="M128">
        <v>0</v>
      </c>
      <c r="N128">
        <v>6</v>
      </c>
      <c r="O128">
        <v>0</v>
      </c>
      <c r="P128">
        <v>1</v>
      </c>
    </row>
    <row r="129" spans="1:16" ht="12.75" customHeight="1">
      <c r="A129" t="s">
        <v>1463</v>
      </c>
      <c r="B129">
        <v>0.2</v>
      </c>
      <c r="C129">
        <v>0.05</v>
      </c>
      <c r="D129">
        <v>-5.97</v>
      </c>
      <c r="E129">
        <v>-3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6</v>
      </c>
      <c r="M129">
        <v>0</v>
      </c>
      <c r="N129">
        <v>6</v>
      </c>
      <c r="O129">
        <v>0</v>
      </c>
      <c r="P129">
        <v>0</v>
      </c>
    </row>
    <row r="130" spans="1:16" ht="12.75" customHeight="1">
      <c r="A130" t="s">
        <v>1464</v>
      </c>
      <c r="B130">
        <v>0.09</v>
      </c>
      <c r="C130">
        <v>-0.6</v>
      </c>
      <c r="D130">
        <v>-13.6</v>
      </c>
      <c r="E130">
        <v>-3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6</v>
      </c>
      <c r="M130">
        <v>0</v>
      </c>
      <c r="N130">
        <v>6</v>
      </c>
      <c r="O130">
        <v>0</v>
      </c>
      <c r="P130">
        <v>1</v>
      </c>
    </row>
    <row r="131" spans="1:16" ht="12.75" customHeight="1">
      <c r="A131" t="s">
        <v>1465</v>
      </c>
      <c r="B131">
        <v>-0.32</v>
      </c>
      <c r="C131">
        <v>-0.04</v>
      </c>
      <c r="D131">
        <v>-17.09</v>
      </c>
      <c r="E131">
        <v>-3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6</v>
      </c>
      <c r="M131">
        <v>0</v>
      </c>
      <c r="N131">
        <v>6</v>
      </c>
      <c r="O131">
        <v>0</v>
      </c>
      <c r="P131">
        <v>1</v>
      </c>
    </row>
    <row r="132" spans="1:16" ht="12.75" customHeight="1">
      <c r="A132" t="s">
        <v>1466</v>
      </c>
      <c r="B132">
        <v>-0.12</v>
      </c>
      <c r="C132">
        <v>0.06</v>
      </c>
      <c r="D132">
        <v>-6.68</v>
      </c>
      <c r="E132">
        <v>-3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6</v>
      </c>
      <c r="M132">
        <v>0</v>
      </c>
      <c r="N132">
        <v>6</v>
      </c>
      <c r="O132">
        <v>0</v>
      </c>
      <c r="P132">
        <v>0</v>
      </c>
    </row>
    <row r="133" spans="1:16" ht="12.75" customHeight="1">
      <c r="A133" t="s">
        <v>1467</v>
      </c>
      <c r="B133">
        <v>-0.2</v>
      </c>
      <c r="C133">
        <v>-1.26</v>
      </c>
      <c r="D133">
        <v>-6.36</v>
      </c>
      <c r="E133">
        <v>-3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6</v>
      </c>
      <c r="M133">
        <v>0</v>
      </c>
      <c r="N133">
        <v>6</v>
      </c>
      <c r="O133">
        <v>0</v>
      </c>
      <c r="P133">
        <v>5</v>
      </c>
    </row>
    <row r="134" spans="1:16" ht="12.75" customHeight="1">
      <c r="A134" t="s">
        <v>1468</v>
      </c>
      <c r="B134">
        <v>-11.35</v>
      </c>
      <c r="C134">
        <v>-8.9499999999999993</v>
      </c>
      <c r="D134">
        <v>-15.64</v>
      </c>
      <c r="E134">
        <v>-3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6</v>
      </c>
      <c r="M134">
        <v>0</v>
      </c>
      <c r="N134">
        <v>6</v>
      </c>
      <c r="O134">
        <v>0</v>
      </c>
      <c r="P134">
        <v>0</v>
      </c>
    </row>
    <row r="135" spans="1:16" ht="12.75" customHeight="1">
      <c r="A135" t="s">
        <v>1469</v>
      </c>
      <c r="B135">
        <v>0.05</v>
      </c>
      <c r="C135">
        <v>0.06</v>
      </c>
      <c r="D135">
        <v>-3.55</v>
      </c>
      <c r="E135">
        <v>-2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6</v>
      </c>
      <c r="M135">
        <v>0</v>
      </c>
      <c r="N135">
        <v>6</v>
      </c>
      <c r="O135">
        <v>0</v>
      </c>
      <c r="P135">
        <v>1</v>
      </c>
    </row>
    <row r="136" spans="1:16" ht="12.75" customHeight="1">
      <c r="A136" t="s">
        <v>1478</v>
      </c>
      <c r="B136">
        <v>-0.81</v>
      </c>
      <c r="C136">
        <v>0.01</v>
      </c>
      <c r="D136">
        <v>-2.88</v>
      </c>
      <c r="E136">
        <v>-3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6</v>
      </c>
      <c r="M136">
        <v>0</v>
      </c>
      <c r="N136">
        <v>6</v>
      </c>
      <c r="O136">
        <v>0</v>
      </c>
      <c r="P136">
        <v>0</v>
      </c>
    </row>
    <row r="137" spans="1:16" ht="12.75" customHeight="1">
      <c r="A137" t="s">
        <v>1479</v>
      </c>
      <c r="B137">
        <v>-5.58</v>
      </c>
      <c r="C137">
        <v>4.17</v>
      </c>
      <c r="D137">
        <v>-19.239999999999998</v>
      </c>
      <c r="E137">
        <v>-4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6</v>
      </c>
      <c r="M137">
        <v>0</v>
      </c>
      <c r="N137">
        <v>6</v>
      </c>
      <c r="O137">
        <v>0</v>
      </c>
      <c r="P137">
        <v>1</v>
      </c>
    </row>
    <row r="138" spans="1:16" ht="12.75" customHeight="1">
      <c r="A138" t="s">
        <v>1472</v>
      </c>
      <c r="B138">
        <v>-0.43</v>
      </c>
      <c r="C138">
        <v>0.5</v>
      </c>
      <c r="D138">
        <v>-17.96</v>
      </c>
      <c r="E138">
        <v>-4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6</v>
      </c>
      <c r="M138">
        <v>0</v>
      </c>
      <c r="N138">
        <v>6</v>
      </c>
      <c r="O138">
        <v>0</v>
      </c>
      <c r="P138">
        <v>1</v>
      </c>
    </row>
    <row r="139" spans="1:16" ht="12.75" customHeight="1">
      <c r="A139" t="s">
        <v>1473</v>
      </c>
      <c r="B139">
        <v>-0.21</v>
      </c>
      <c r="C139">
        <v>0.28999999999999998</v>
      </c>
      <c r="D139">
        <v>-19.670000000000002</v>
      </c>
      <c r="E139">
        <v>-3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6</v>
      </c>
      <c r="M139">
        <v>0</v>
      </c>
      <c r="N139">
        <v>6</v>
      </c>
      <c r="O139">
        <v>0</v>
      </c>
      <c r="P139">
        <v>0</v>
      </c>
    </row>
    <row r="140" spans="1:16" ht="12.75" customHeight="1">
      <c r="A140" t="s">
        <v>1474</v>
      </c>
      <c r="B140">
        <v>-0.32</v>
      </c>
      <c r="C140">
        <v>1.1599999999999999</v>
      </c>
      <c r="D140">
        <v>-9.4499999999999993</v>
      </c>
      <c r="E140">
        <v>-3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6</v>
      </c>
      <c r="M140">
        <v>0</v>
      </c>
      <c r="N140">
        <v>6</v>
      </c>
      <c r="O140">
        <v>0</v>
      </c>
      <c r="P140">
        <v>0</v>
      </c>
    </row>
    <row r="141" spans="1:16" ht="12.75" customHeight="1">
      <c r="A141" t="s">
        <v>1475</v>
      </c>
      <c r="B141">
        <v>-0.38</v>
      </c>
      <c r="C141">
        <v>0.23</v>
      </c>
      <c r="D141">
        <v>-11.61</v>
      </c>
      <c r="E141">
        <v>-3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6</v>
      </c>
      <c r="M141">
        <v>0</v>
      </c>
      <c r="N141">
        <v>6</v>
      </c>
      <c r="O141">
        <v>0</v>
      </c>
      <c r="P141">
        <v>0</v>
      </c>
    </row>
    <row r="142" spans="1:16" ht="12.75" customHeight="1">
      <c r="A142" t="s">
        <v>1476</v>
      </c>
      <c r="B142">
        <v>-7.0000000000000007E-2</v>
      </c>
      <c r="C142">
        <v>0.09</v>
      </c>
      <c r="D142">
        <v>-2.3199999999999998</v>
      </c>
      <c r="E142">
        <v>-2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6</v>
      </c>
      <c r="M142">
        <v>0</v>
      </c>
      <c r="N142">
        <v>6</v>
      </c>
      <c r="O142">
        <v>0</v>
      </c>
      <c r="P142">
        <v>0</v>
      </c>
    </row>
    <row r="143" spans="1:16" ht="12.75" customHeight="1">
      <c r="A143" t="s">
        <v>1477</v>
      </c>
      <c r="B143">
        <v>-0.04</v>
      </c>
      <c r="C143">
        <v>0.01</v>
      </c>
      <c r="D143">
        <v>-2.17</v>
      </c>
      <c r="E143">
        <v>-2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6</v>
      </c>
      <c r="M143">
        <v>0</v>
      </c>
      <c r="N143">
        <v>6</v>
      </c>
      <c r="O143">
        <v>0</v>
      </c>
      <c r="P143">
        <v>1</v>
      </c>
    </row>
    <row r="144" spans="1:16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pageMargins left="0.78749999999999998" right="0.78749999999999998" top="1.05277777777778" bottom="1.05277777777778" header="0" footer="0"/>
  <pageSetup paperSize="9" orientation="portrait" horizontalDpi="300" verticalDpi="300"/>
  <headerFooter>
    <oddHeader>&amp;Cffffff&amp;A</oddHeader>
    <oddFooter>&amp;CffffffStrona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00"/>
  <sheetViews>
    <sheetView zoomScaleNormal="100" workbookViewId="0"/>
  </sheetViews>
  <sheetFormatPr defaultColWidth="12.7109375" defaultRowHeight="12.75"/>
  <cols>
    <col min="1" max="2" width="11.85546875" customWidth="1"/>
    <col min="3" max="3" width="15.140625" customWidth="1"/>
    <col min="4" max="4" width="13.5703125" customWidth="1"/>
    <col min="5" max="6" width="11.85546875" customWidth="1"/>
  </cols>
  <sheetData>
    <row r="1" spans="1:5" ht="78.75">
      <c r="A1" s="205" t="s">
        <v>26</v>
      </c>
      <c r="B1" s="205" t="s">
        <v>1480</v>
      </c>
      <c r="C1" s="206" t="s">
        <v>1481</v>
      </c>
      <c r="D1" s="205" t="s">
        <v>1482</v>
      </c>
    </row>
    <row r="2" spans="1:5" ht="15.75">
      <c r="A2" s="207"/>
      <c r="B2" s="207"/>
      <c r="C2" s="208" t="s">
        <v>1483</v>
      </c>
      <c r="D2" s="207"/>
      <c r="E2" s="33" t="s">
        <v>1484</v>
      </c>
    </row>
    <row r="3" spans="1:5" ht="15.75">
      <c r="A3" s="209">
        <v>101</v>
      </c>
      <c r="B3" s="210">
        <v>0.8</v>
      </c>
      <c r="C3" s="211">
        <v>641.19693396226398</v>
      </c>
      <c r="D3" s="210">
        <v>1</v>
      </c>
      <c r="E3" s="33" t="s">
        <v>1485</v>
      </c>
    </row>
    <row r="4" spans="1:5" ht="15.75">
      <c r="A4" s="209">
        <v>112</v>
      </c>
      <c r="B4" s="210">
        <v>0.8</v>
      </c>
      <c r="C4" s="211">
        <v>513.292682926829</v>
      </c>
      <c r="D4" s="210">
        <v>2</v>
      </c>
    </row>
    <row r="5" spans="1:5" ht="15.75">
      <c r="A5" s="209">
        <v>101</v>
      </c>
      <c r="B5" s="210" t="s">
        <v>170</v>
      </c>
      <c r="C5" s="211">
        <v>462.27755644090303</v>
      </c>
      <c r="D5" s="210">
        <v>3</v>
      </c>
    </row>
    <row r="6" spans="1:5" ht="15.75">
      <c r="A6" s="209">
        <v>106</v>
      </c>
      <c r="B6" s="210">
        <v>0.8</v>
      </c>
      <c r="C6" s="211">
        <v>459.01029748283702</v>
      </c>
      <c r="D6" s="210">
        <v>4</v>
      </c>
    </row>
    <row r="7" spans="1:5" ht="15.75">
      <c r="A7" s="209">
        <v>139</v>
      </c>
      <c r="B7" s="210">
        <v>0.8</v>
      </c>
      <c r="C7" s="211">
        <v>417.97680412371102</v>
      </c>
      <c r="D7" s="210">
        <v>5</v>
      </c>
    </row>
    <row r="8" spans="1:5" ht="15.75">
      <c r="A8" s="209">
        <v>112</v>
      </c>
      <c r="B8" s="210" t="s">
        <v>170</v>
      </c>
      <c r="C8" s="211">
        <v>417.47697031729803</v>
      </c>
      <c r="D8" s="210">
        <v>6</v>
      </c>
    </row>
    <row r="9" spans="1:5" ht="15.75">
      <c r="A9" s="209">
        <v>119</v>
      </c>
      <c r="B9" s="210" t="s">
        <v>170</v>
      </c>
      <c r="C9" s="211">
        <v>380.83547557840598</v>
      </c>
      <c r="D9" s="210">
        <v>7</v>
      </c>
    </row>
    <row r="10" spans="1:5" ht="15.75">
      <c r="A10" s="209">
        <v>110</v>
      </c>
      <c r="B10" s="210">
        <v>0.8</v>
      </c>
      <c r="C10" s="211">
        <v>342.48299319727897</v>
      </c>
      <c r="D10" s="210">
        <v>8</v>
      </c>
    </row>
    <row r="11" spans="1:5" ht="15.75">
      <c r="A11" s="209">
        <v>107</v>
      </c>
      <c r="B11" s="210" t="s">
        <v>170</v>
      </c>
      <c r="C11" s="211">
        <v>337.56497175141197</v>
      </c>
      <c r="D11" s="210">
        <v>9</v>
      </c>
    </row>
    <row r="12" spans="1:5" ht="15.75">
      <c r="A12" s="209">
        <v>105</v>
      </c>
      <c r="B12" s="210" t="s">
        <v>170</v>
      </c>
      <c r="C12" s="211">
        <v>329.32835820895502</v>
      </c>
      <c r="D12" s="210">
        <v>10</v>
      </c>
    </row>
    <row r="13" spans="1:5" ht="15.75">
      <c r="A13" s="209">
        <v>106</v>
      </c>
      <c r="B13" s="210" t="s">
        <v>170</v>
      </c>
      <c r="C13" s="211">
        <v>329.01515151515201</v>
      </c>
      <c r="D13" s="210">
        <v>11</v>
      </c>
    </row>
    <row r="14" spans="1:5" ht="15.75">
      <c r="A14" s="209">
        <v>119</v>
      </c>
      <c r="B14" s="210">
        <v>0.8</v>
      </c>
      <c r="C14" s="211">
        <v>326.28205128205099</v>
      </c>
      <c r="D14" s="210">
        <v>12</v>
      </c>
    </row>
    <row r="15" spans="1:5" ht="15.75">
      <c r="A15" s="209">
        <v>136</v>
      </c>
      <c r="B15" s="210">
        <v>0.8</v>
      </c>
      <c r="C15" s="211">
        <v>321.64730728616701</v>
      </c>
      <c r="D15" s="210">
        <v>13</v>
      </c>
    </row>
    <row r="16" spans="1:5" ht="15.75">
      <c r="A16" s="209">
        <v>141</v>
      </c>
      <c r="B16" s="210">
        <v>0.8</v>
      </c>
      <c r="C16" s="211">
        <v>316.11386138613898</v>
      </c>
      <c r="D16" s="210">
        <v>14</v>
      </c>
    </row>
    <row r="17" spans="1:4" ht="15.75">
      <c r="A17" s="209">
        <v>109</v>
      </c>
      <c r="B17" s="210">
        <v>0.8</v>
      </c>
      <c r="C17" s="211">
        <v>307.66427718040597</v>
      </c>
      <c r="D17" s="210">
        <v>15</v>
      </c>
    </row>
    <row r="18" spans="1:4" ht="15.75">
      <c r="A18" s="83">
        <v>148</v>
      </c>
      <c r="B18" s="212">
        <v>0.8</v>
      </c>
      <c r="C18" s="92">
        <v>307.26215644820297</v>
      </c>
      <c r="D18" s="212">
        <v>16</v>
      </c>
    </row>
    <row r="19" spans="1:4" ht="15.75">
      <c r="A19" s="83">
        <v>117</v>
      </c>
      <c r="B19" s="212" t="s">
        <v>170</v>
      </c>
      <c r="C19" s="92">
        <v>296.263940520446</v>
      </c>
      <c r="D19" s="212">
        <v>17</v>
      </c>
    </row>
    <row r="20" spans="1:4" ht="15.75">
      <c r="A20" s="83">
        <v>101</v>
      </c>
      <c r="B20" s="212">
        <v>0.6</v>
      </c>
      <c r="C20" s="92">
        <v>286.43523316062198</v>
      </c>
      <c r="D20" s="212">
        <v>18</v>
      </c>
    </row>
    <row r="21" spans="1:4" ht="15.75" customHeight="1">
      <c r="A21" s="83">
        <v>109</v>
      </c>
      <c r="B21" s="212" t="s">
        <v>170</v>
      </c>
      <c r="C21" s="92">
        <v>286.25</v>
      </c>
      <c r="D21" s="212">
        <v>19</v>
      </c>
    </row>
    <row r="22" spans="1:4" ht="15.75" customHeight="1">
      <c r="A22" s="83">
        <v>123</v>
      </c>
      <c r="B22" s="212">
        <v>0.8</v>
      </c>
      <c r="C22" s="92">
        <v>275.28921568627499</v>
      </c>
      <c r="D22" s="212">
        <v>20</v>
      </c>
    </row>
    <row r="23" spans="1:4" ht="15.75" customHeight="1">
      <c r="A23" s="83">
        <v>109</v>
      </c>
      <c r="B23" s="212">
        <v>0.6</v>
      </c>
      <c r="C23" s="92">
        <v>275.25026624068198</v>
      </c>
      <c r="D23" s="212">
        <v>21</v>
      </c>
    </row>
    <row r="24" spans="1:4" ht="15.75" customHeight="1">
      <c r="A24" s="83">
        <v>102</v>
      </c>
      <c r="B24" s="212">
        <v>0.8</v>
      </c>
      <c r="C24" s="92">
        <v>275.20703933747399</v>
      </c>
      <c r="D24" s="212">
        <v>22</v>
      </c>
    </row>
    <row r="25" spans="1:4" ht="15.75" customHeight="1">
      <c r="A25" s="83">
        <v>130</v>
      </c>
      <c r="B25" s="212">
        <v>0.8</v>
      </c>
      <c r="C25" s="92">
        <v>261.56891495601201</v>
      </c>
      <c r="D25" s="212">
        <v>23</v>
      </c>
    </row>
    <row r="26" spans="1:4" ht="15.75" customHeight="1">
      <c r="A26" s="83">
        <v>136</v>
      </c>
      <c r="B26" s="212" t="s">
        <v>170</v>
      </c>
      <c r="C26" s="92">
        <v>251.265984654731</v>
      </c>
      <c r="D26" s="212">
        <v>24</v>
      </c>
    </row>
    <row r="27" spans="1:4" ht="15.75" customHeight="1">
      <c r="A27" s="83">
        <v>108</v>
      </c>
      <c r="B27" s="212" t="s">
        <v>170</v>
      </c>
      <c r="C27" s="92">
        <v>249.61847389558201</v>
      </c>
      <c r="D27" s="212">
        <v>25</v>
      </c>
    </row>
    <row r="28" spans="1:4" ht="15.75" customHeight="1">
      <c r="A28" s="83">
        <v>103</v>
      </c>
      <c r="B28" s="212">
        <v>0.8</v>
      </c>
      <c r="C28" s="92">
        <v>247.947368421053</v>
      </c>
      <c r="D28" s="212">
        <v>26</v>
      </c>
    </row>
    <row r="29" spans="1:4" ht="15.75" customHeight="1">
      <c r="A29" s="83">
        <v>125</v>
      </c>
      <c r="B29" s="212">
        <v>0.8</v>
      </c>
      <c r="C29" s="92">
        <v>247.49279538904901</v>
      </c>
      <c r="D29" s="212">
        <v>27</v>
      </c>
    </row>
    <row r="30" spans="1:4" ht="15.75" customHeight="1">
      <c r="A30" s="83">
        <v>119</v>
      </c>
      <c r="B30" s="212">
        <v>1</v>
      </c>
      <c r="C30" s="92">
        <v>238.82146439318001</v>
      </c>
      <c r="D30" s="212">
        <v>28</v>
      </c>
    </row>
    <row r="31" spans="1:4" ht="15.75" customHeight="1">
      <c r="A31" s="83">
        <v>130</v>
      </c>
      <c r="B31" s="212" t="s">
        <v>170</v>
      </c>
      <c r="C31" s="92">
        <v>238.72641509434001</v>
      </c>
      <c r="D31" s="212">
        <v>29</v>
      </c>
    </row>
    <row r="32" spans="1:4" ht="15.75" customHeight="1">
      <c r="A32" s="83">
        <v>144</v>
      </c>
      <c r="B32" s="212">
        <v>0.8</v>
      </c>
      <c r="C32" s="92">
        <v>236.66306695464399</v>
      </c>
      <c r="D32" s="212">
        <v>30</v>
      </c>
    </row>
    <row r="33" spans="1:4" ht="15.75" customHeight="1">
      <c r="A33" s="83">
        <v>112</v>
      </c>
      <c r="B33" s="212">
        <v>0.6</v>
      </c>
      <c r="C33" s="92">
        <v>235.43437204910299</v>
      </c>
      <c r="D33" s="212">
        <v>31</v>
      </c>
    </row>
    <row r="34" spans="1:4" ht="15.75" customHeight="1">
      <c r="A34" s="83">
        <v>106</v>
      </c>
      <c r="B34" s="212">
        <v>0.6</v>
      </c>
      <c r="C34" s="92">
        <v>233.44581749049399</v>
      </c>
      <c r="D34" s="212">
        <v>32</v>
      </c>
    </row>
    <row r="35" spans="1:4" ht="15.75" customHeight="1">
      <c r="A35" s="83">
        <v>110</v>
      </c>
      <c r="B35" s="212" t="s">
        <v>170</v>
      </c>
      <c r="C35" s="92">
        <v>224.38195302842999</v>
      </c>
      <c r="D35" s="212">
        <v>33</v>
      </c>
    </row>
    <row r="36" spans="1:4" ht="15.75" customHeight="1">
      <c r="A36" s="83">
        <v>101</v>
      </c>
      <c r="B36" s="212">
        <v>1</v>
      </c>
      <c r="C36" s="92">
        <v>213.533123028391</v>
      </c>
      <c r="D36" s="212">
        <v>34</v>
      </c>
    </row>
    <row r="37" spans="1:4" ht="15.75" customHeight="1">
      <c r="A37" s="83">
        <v>119</v>
      </c>
      <c r="B37" s="212">
        <v>0.6</v>
      </c>
      <c r="C37" s="92">
        <v>208.42051282051301</v>
      </c>
      <c r="D37" s="212">
        <v>35</v>
      </c>
    </row>
    <row r="38" spans="1:4" ht="15.75" customHeight="1">
      <c r="A38" s="83">
        <v>103</v>
      </c>
      <c r="B38" s="212" t="s">
        <v>170</v>
      </c>
      <c r="C38" s="92">
        <v>204.62416107382501</v>
      </c>
      <c r="D38" s="212">
        <v>36</v>
      </c>
    </row>
    <row r="39" spans="1:4" ht="15.75" customHeight="1">
      <c r="A39" s="83">
        <v>142</v>
      </c>
      <c r="B39" s="212" t="s">
        <v>170</v>
      </c>
      <c r="C39" s="92">
        <v>203.347355769231</v>
      </c>
      <c r="D39" s="212">
        <v>37</v>
      </c>
    </row>
    <row r="40" spans="1:4" ht="15.75" customHeight="1">
      <c r="A40" s="83">
        <v>146</v>
      </c>
      <c r="B40" s="212">
        <v>0.8</v>
      </c>
      <c r="C40" s="92">
        <v>202.55801687763699</v>
      </c>
      <c r="D40" s="212">
        <v>38</v>
      </c>
    </row>
    <row r="41" spans="1:4" ht="15.75" customHeight="1">
      <c r="A41" s="83">
        <v>136</v>
      </c>
      <c r="B41" s="212">
        <v>0.6</v>
      </c>
      <c r="C41" s="92">
        <v>191.25124626121601</v>
      </c>
      <c r="D41" s="212">
        <v>39</v>
      </c>
    </row>
    <row r="42" spans="1:4" ht="15.75" customHeight="1">
      <c r="A42" s="83">
        <v>140</v>
      </c>
      <c r="B42" s="212">
        <v>0.8</v>
      </c>
      <c r="C42" s="92">
        <v>189.32485322896301</v>
      </c>
      <c r="D42" s="212">
        <v>40</v>
      </c>
    </row>
    <row r="43" spans="1:4" ht="15.75" customHeight="1">
      <c r="A43" s="83">
        <v>133</v>
      </c>
      <c r="B43" s="212">
        <v>0.8</v>
      </c>
      <c r="C43" s="92">
        <v>189.110644257703</v>
      </c>
      <c r="D43" s="212">
        <v>41</v>
      </c>
    </row>
    <row r="44" spans="1:4" ht="15.75" customHeight="1">
      <c r="A44" s="83">
        <v>128</v>
      </c>
      <c r="B44" s="212">
        <v>0.8</v>
      </c>
      <c r="C44" s="92">
        <v>188.50104821802901</v>
      </c>
      <c r="D44" s="212">
        <v>42</v>
      </c>
    </row>
    <row r="45" spans="1:4" ht="15.75" customHeight="1">
      <c r="A45" s="83">
        <v>117</v>
      </c>
      <c r="B45" s="212">
        <v>0.8</v>
      </c>
      <c r="C45" s="92">
        <v>188.44640434192701</v>
      </c>
      <c r="D45" s="212">
        <v>43</v>
      </c>
    </row>
    <row r="46" spans="1:4" ht="15.75" customHeight="1">
      <c r="A46" s="83">
        <v>107</v>
      </c>
      <c r="B46" s="212">
        <v>0.8</v>
      </c>
      <c r="C46" s="92">
        <v>188.05046948356801</v>
      </c>
      <c r="D46" s="212">
        <v>44</v>
      </c>
    </row>
    <row r="47" spans="1:4" ht="15.75" customHeight="1">
      <c r="A47" s="83">
        <v>101</v>
      </c>
      <c r="B47" s="212">
        <v>0.2</v>
      </c>
      <c r="C47" s="92">
        <v>185.04156769596199</v>
      </c>
      <c r="D47" s="212">
        <v>45</v>
      </c>
    </row>
    <row r="48" spans="1:4" ht="15.75" customHeight="1">
      <c r="A48" s="83">
        <v>148</v>
      </c>
      <c r="B48" s="212" t="s">
        <v>170</v>
      </c>
      <c r="C48" s="92">
        <v>184.653532608696</v>
      </c>
      <c r="D48" s="212">
        <v>46</v>
      </c>
    </row>
    <row r="49" spans="1:4" ht="15.75" customHeight="1">
      <c r="A49" s="83">
        <v>112</v>
      </c>
      <c r="B49" s="212">
        <v>1</v>
      </c>
      <c r="C49" s="92">
        <v>184.52098540146</v>
      </c>
      <c r="D49" s="212">
        <v>47</v>
      </c>
    </row>
    <row r="50" spans="1:4" ht="15.75" customHeight="1">
      <c r="A50" s="83">
        <v>115</v>
      </c>
      <c r="B50" s="212" t="s">
        <v>170</v>
      </c>
      <c r="C50" s="92">
        <v>184.06020558002899</v>
      </c>
      <c r="D50" s="212">
        <v>48</v>
      </c>
    </row>
    <row r="51" spans="1:4" ht="15.75" customHeight="1">
      <c r="A51" s="83">
        <v>123</v>
      </c>
      <c r="B51" s="212">
        <v>0.6</v>
      </c>
      <c r="C51" s="92">
        <v>176.080947680158</v>
      </c>
      <c r="D51" s="212">
        <v>49</v>
      </c>
    </row>
    <row r="52" spans="1:4" ht="15.75" customHeight="1">
      <c r="A52" s="83">
        <v>123</v>
      </c>
      <c r="B52" s="212" t="s">
        <v>170</v>
      </c>
      <c r="C52" s="92">
        <v>175.88335220837999</v>
      </c>
      <c r="D52" s="212">
        <v>50</v>
      </c>
    </row>
    <row r="53" spans="1:4" ht="15.75" customHeight="1">
      <c r="A53" s="83">
        <v>131</v>
      </c>
      <c r="B53" s="212">
        <v>0.8</v>
      </c>
      <c r="C53" s="92">
        <v>175.61946902654901</v>
      </c>
      <c r="D53" s="212">
        <v>51</v>
      </c>
    </row>
    <row r="54" spans="1:4" ht="15.75" customHeight="1">
      <c r="A54" s="83">
        <v>122</v>
      </c>
      <c r="B54" s="212" t="s">
        <v>170</v>
      </c>
      <c r="C54" s="92">
        <v>167.718715393134</v>
      </c>
      <c r="D54" s="212">
        <v>52</v>
      </c>
    </row>
    <row r="55" spans="1:4" ht="15.75" customHeight="1">
      <c r="A55" s="83">
        <v>148</v>
      </c>
      <c r="B55" s="212">
        <v>0.6</v>
      </c>
      <c r="C55" s="92">
        <v>167.71032504780101</v>
      </c>
      <c r="D55" s="212">
        <v>53</v>
      </c>
    </row>
    <row r="56" spans="1:4" ht="15.75" customHeight="1">
      <c r="A56" s="83">
        <v>137</v>
      </c>
      <c r="B56" s="212" t="s">
        <v>170</v>
      </c>
      <c r="C56" s="92">
        <v>165.666293393057</v>
      </c>
      <c r="D56" s="212">
        <v>54</v>
      </c>
    </row>
    <row r="57" spans="1:4" ht="15.75" customHeight="1">
      <c r="A57" s="83">
        <v>139</v>
      </c>
      <c r="B57" s="212" t="s">
        <v>170</v>
      </c>
      <c r="C57" s="92">
        <v>163.66272189349101</v>
      </c>
      <c r="D57" s="212">
        <v>55</v>
      </c>
    </row>
    <row r="58" spans="1:4" ht="15.75" customHeight="1">
      <c r="A58" s="83">
        <v>111</v>
      </c>
      <c r="B58" s="212">
        <v>0.8</v>
      </c>
      <c r="C58" s="92">
        <v>160.49206349206401</v>
      </c>
      <c r="D58" s="212">
        <v>56</v>
      </c>
    </row>
    <row r="59" spans="1:4" ht="15.75" customHeight="1">
      <c r="A59" s="83">
        <v>114</v>
      </c>
      <c r="B59" s="212" t="s">
        <v>170</v>
      </c>
      <c r="C59" s="92">
        <v>159.987908101572</v>
      </c>
      <c r="D59" s="212">
        <v>57</v>
      </c>
    </row>
    <row r="60" spans="1:4" ht="15.75" customHeight="1">
      <c r="A60" s="83">
        <v>109</v>
      </c>
      <c r="B60" s="212">
        <v>1</v>
      </c>
      <c r="C60" s="92">
        <v>159.406779661017</v>
      </c>
      <c r="D60" s="212">
        <v>58</v>
      </c>
    </row>
    <row r="61" spans="1:4" ht="15.75" customHeight="1">
      <c r="A61" s="83">
        <v>138</v>
      </c>
      <c r="B61" s="212">
        <v>0.8</v>
      </c>
      <c r="C61" s="92">
        <v>159.062827225131</v>
      </c>
      <c r="D61" s="212">
        <v>59</v>
      </c>
    </row>
    <row r="62" spans="1:4" ht="15.75" customHeight="1">
      <c r="A62" s="83">
        <v>117</v>
      </c>
      <c r="B62" s="212">
        <v>1</v>
      </c>
      <c r="C62" s="92">
        <v>156.222455403987</v>
      </c>
      <c r="D62" s="212">
        <v>60</v>
      </c>
    </row>
    <row r="63" spans="1:4" ht="15.75" customHeight="1">
      <c r="A63" s="83">
        <v>135</v>
      </c>
      <c r="B63" s="212" t="s">
        <v>170</v>
      </c>
      <c r="C63" s="92">
        <v>152.89682539682499</v>
      </c>
      <c r="D63" s="212">
        <v>61</v>
      </c>
    </row>
    <row r="64" spans="1:4" ht="15.75" customHeight="1">
      <c r="A64" s="83">
        <v>106</v>
      </c>
      <c r="B64" s="212">
        <v>1</v>
      </c>
      <c r="C64" s="92">
        <v>152.34265734265699</v>
      </c>
      <c r="D64" s="212">
        <v>62</v>
      </c>
    </row>
    <row r="65" spans="1:4" ht="15.75" customHeight="1">
      <c r="A65" s="83">
        <v>101</v>
      </c>
      <c r="B65" s="212">
        <v>0.4</v>
      </c>
      <c r="C65" s="92">
        <v>149.94375703037099</v>
      </c>
      <c r="D65" s="212">
        <v>63</v>
      </c>
    </row>
    <row r="66" spans="1:4" ht="15.75" customHeight="1">
      <c r="A66" s="83">
        <v>118</v>
      </c>
      <c r="B66" s="212">
        <v>0.8</v>
      </c>
      <c r="C66" s="92">
        <v>148.73812038014799</v>
      </c>
      <c r="D66" s="212">
        <v>64</v>
      </c>
    </row>
    <row r="67" spans="1:4" ht="15.75" customHeight="1">
      <c r="A67" s="83">
        <v>104</v>
      </c>
      <c r="B67" s="212">
        <v>0.8</v>
      </c>
      <c r="C67" s="92">
        <v>148.67101303911701</v>
      </c>
      <c r="D67" s="212">
        <v>65</v>
      </c>
    </row>
    <row r="68" spans="1:4" ht="15.75" customHeight="1">
      <c r="A68" s="83">
        <v>102</v>
      </c>
      <c r="B68" s="212" t="s">
        <v>170</v>
      </c>
      <c r="C68" s="92">
        <v>148.51479915433401</v>
      </c>
      <c r="D68" s="212">
        <v>66</v>
      </c>
    </row>
    <row r="69" spans="1:4" ht="15.75" customHeight="1">
      <c r="A69" s="83">
        <v>112</v>
      </c>
      <c r="B69" s="212">
        <v>0.2</v>
      </c>
      <c r="C69" s="92">
        <v>147.66829268292699</v>
      </c>
      <c r="D69" s="212">
        <v>67</v>
      </c>
    </row>
    <row r="70" spans="1:4" ht="15.75" customHeight="1">
      <c r="A70" s="83">
        <v>131</v>
      </c>
      <c r="B70" s="212" t="s">
        <v>170</v>
      </c>
      <c r="C70" s="92">
        <v>147.34338747099801</v>
      </c>
      <c r="D70" s="212">
        <v>68</v>
      </c>
    </row>
    <row r="71" spans="1:4" ht="15.75" customHeight="1">
      <c r="A71" s="83">
        <v>121</v>
      </c>
      <c r="B71" s="212">
        <v>0.8</v>
      </c>
      <c r="C71" s="92">
        <v>146.70757737459999</v>
      </c>
      <c r="D71" s="212">
        <v>69</v>
      </c>
    </row>
    <row r="72" spans="1:4" ht="15.75" customHeight="1">
      <c r="A72" s="83">
        <v>125</v>
      </c>
      <c r="B72" s="212" t="s">
        <v>170</v>
      </c>
      <c r="C72" s="92">
        <v>145.42244640605301</v>
      </c>
      <c r="D72" s="212">
        <v>70</v>
      </c>
    </row>
    <row r="73" spans="1:4" ht="15.75" customHeight="1">
      <c r="A73" s="83">
        <v>102</v>
      </c>
      <c r="B73" s="212">
        <v>0.6</v>
      </c>
      <c r="C73" s="92">
        <v>145.27363184079601</v>
      </c>
      <c r="D73" s="212">
        <v>71</v>
      </c>
    </row>
    <row r="74" spans="1:4" ht="15.75" customHeight="1">
      <c r="A74" s="83">
        <v>107</v>
      </c>
      <c r="B74" s="212">
        <v>1</v>
      </c>
      <c r="C74" s="92">
        <v>144.88668555240801</v>
      </c>
      <c r="D74" s="212">
        <v>72</v>
      </c>
    </row>
    <row r="75" spans="1:4" ht="15.75" customHeight="1">
      <c r="A75" s="83">
        <v>123</v>
      </c>
      <c r="B75" s="212">
        <v>1</v>
      </c>
      <c r="C75" s="92">
        <v>143.55409504550099</v>
      </c>
      <c r="D75" s="212">
        <v>73</v>
      </c>
    </row>
    <row r="76" spans="1:4" ht="15.75" customHeight="1">
      <c r="A76" s="83">
        <v>136</v>
      </c>
      <c r="B76" s="212">
        <v>1</v>
      </c>
      <c r="C76" s="92">
        <v>141.89725330620601</v>
      </c>
      <c r="D76" s="212">
        <v>74</v>
      </c>
    </row>
    <row r="77" spans="1:4" ht="15.75" customHeight="1">
      <c r="A77" s="83">
        <v>113</v>
      </c>
      <c r="B77" s="212" t="s">
        <v>170</v>
      </c>
      <c r="C77" s="92">
        <v>141.119565217391</v>
      </c>
      <c r="D77" s="212">
        <v>75</v>
      </c>
    </row>
    <row r="78" spans="1:4" ht="15.75" customHeight="1">
      <c r="A78" s="83">
        <v>122</v>
      </c>
      <c r="B78" s="212">
        <v>0.8</v>
      </c>
      <c r="C78" s="92">
        <v>139.28011753183199</v>
      </c>
      <c r="D78" s="212">
        <v>76</v>
      </c>
    </row>
    <row r="79" spans="1:4" ht="15.75" customHeight="1">
      <c r="A79" s="83">
        <v>108</v>
      </c>
      <c r="B79" s="212">
        <v>0.8</v>
      </c>
      <c r="C79" s="92">
        <v>139.24537987679699</v>
      </c>
      <c r="D79" s="212">
        <v>77</v>
      </c>
    </row>
    <row r="80" spans="1:4" ht="15.75" customHeight="1">
      <c r="A80" s="83">
        <v>107</v>
      </c>
      <c r="B80" s="212">
        <v>0.2</v>
      </c>
      <c r="C80" s="92">
        <v>138.953953953954</v>
      </c>
      <c r="D80" s="212">
        <v>78</v>
      </c>
    </row>
    <row r="81" spans="1:4" ht="15.75" customHeight="1">
      <c r="A81" s="83">
        <v>139</v>
      </c>
      <c r="B81" s="212">
        <v>0.6</v>
      </c>
      <c r="C81" s="92">
        <v>138.752525252525</v>
      </c>
      <c r="D81" s="212">
        <v>79</v>
      </c>
    </row>
    <row r="82" spans="1:4" ht="15.75" customHeight="1">
      <c r="A82" s="83">
        <v>110</v>
      </c>
      <c r="B82" s="212">
        <v>0.6</v>
      </c>
      <c r="C82" s="92">
        <v>136.20707596253899</v>
      </c>
      <c r="D82" s="212">
        <v>80</v>
      </c>
    </row>
    <row r="83" spans="1:4" ht="15.75" customHeight="1">
      <c r="A83" s="83">
        <v>117</v>
      </c>
      <c r="B83" s="212">
        <v>0.2</v>
      </c>
      <c r="C83" s="92">
        <v>135.25683060109299</v>
      </c>
      <c r="D83" s="212">
        <v>81</v>
      </c>
    </row>
    <row r="84" spans="1:4" ht="15.75" customHeight="1">
      <c r="A84" s="83">
        <v>105</v>
      </c>
      <c r="B84" s="212">
        <v>1</v>
      </c>
      <c r="C84" s="92">
        <v>134.38155136268301</v>
      </c>
      <c r="D84" s="212">
        <v>82</v>
      </c>
    </row>
    <row r="85" spans="1:4" ht="15.75" customHeight="1">
      <c r="A85" s="83">
        <v>112</v>
      </c>
      <c r="B85" s="212">
        <v>0.4</v>
      </c>
      <c r="C85" s="92">
        <v>133.97113594040999</v>
      </c>
      <c r="D85" s="212">
        <v>83</v>
      </c>
    </row>
    <row r="86" spans="1:4" ht="15.75" customHeight="1">
      <c r="A86" s="83">
        <v>108</v>
      </c>
      <c r="B86" s="212">
        <v>0.6</v>
      </c>
      <c r="C86" s="92">
        <v>133.71413934426201</v>
      </c>
      <c r="D86" s="212">
        <v>84</v>
      </c>
    </row>
    <row r="87" spans="1:4" ht="15.75" customHeight="1">
      <c r="A87" s="83">
        <v>105</v>
      </c>
      <c r="B87" s="212">
        <v>0.8</v>
      </c>
      <c r="C87" s="92">
        <v>131.62878787878799</v>
      </c>
      <c r="D87" s="212">
        <v>85</v>
      </c>
    </row>
    <row r="88" spans="1:4" ht="15.75" customHeight="1">
      <c r="A88" s="83">
        <v>106</v>
      </c>
      <c r="B88" s="212">
        <v>0.2</v>
      </c>
      <c r="C88" s="92">
        <v>131.38783269961999</v>
      </c>
      <c r="D88" s="212">
        <v>86</v>
      </c>
    </row>
    <row r="89" spans="1:4" ht="15.75" customHeight="1">
      <c r="A89" s="83">
        <v>120</v>
      </c>
      <c r="B89" s="212">
        <v>0.8</v>
      </c>
      <c r="C89" s="92">
        <v>130.16688829787199</v>
      </c>
      <c r="D89" s="212">
        <v>87</v>
      </c>
    </row>
    <row r="90" spans="1:4" ht="15.75" customHeight="1">
      <c r="A90" s="83">
        <v>113</v>
      </c>
      <c r="B90" s="212">
        <v>0.8</v>
      </c>
      <c r="C90" s="92">
        <v>129.73346828609999</v>
      </c>
      <c r="D90" s="212">
        <v>88</v>
      </c>
    </row>
    <row r="91" spans="1:4" ht="15.75" customHeight="1">
      <c r="A91" s="83">
        <v>111</v>
      </c>
      <c r="B91" s="212">
        <v>0.6</v>
      </c>
      <c r="C91" s="92">
        <v>127.14439946018901</v>
      </c>
      <c r="D91" s="212">
        <v>89</v>
      </c>
    </row>
    <row r="92" spans="1:4" ht="15.75" customHeight="1">
      <c r="A92" s="83">
        <v>117</v>
      </c>
      <c r="B92" s="212">
        <v>0.6</v>
      </c>
      <c r="C92" s="92">
        <v>126.534216335541</v>
      </c>
      <c r="D92" s="212">
        <v>90</v>
      </c>
    </row>
    <row r="93" spans="1:4" ht="15.75" customHeight="1">
      <c r="A93" s="83">
        <v>104</v>
      </c>
      <c r="B93" s="212" t="s">
        <v>170</v>
      </c>
      <c r="C93" s="92">
        <v>124.701576576577</v>
      </c>
      <c r="D93" s="212">
        <v>91</v>
      </c>
    </row>
    <row r="94" spans="1:4" ht="15.75" customHeight="1">
      <c r="A94" s="83">
        <v>103</v>
      </c>
      <c r="B94" s="212">
        <v>0.6</v>
      </c>
      <c r="C94" s="92">
        <v>123.834745762712</v>
      </c>
      <c r="D94" s="212">
        <v>92</v>
      </c>
    </row>
    <row r="95" spans="1:4" ht="15.75" customHeight="1">
      <c r="A95" s="83">
        <v>137</v>
      </c>
      <c r="B95" s="212">
        <v>0.8</v>
      </c>
      <c r="C95" s="92">
        <v>123.607723577236</v>
      </c>
      <c r="D95" s="212">
        <v>93</v>
      </c>
    </row>
    <row r="96" spans="1:4" ht="15.75" customHeight="1">
      <c r="A96" s="83">
        <v>148</v>
      </c>
      <c r="B96" s="212">
        <v>1</v>
      </c>
      <c r="C96" s="92">
        <v>123.252947481243</v>
      </c>
      <c r="D96" s="212">
        <v>94</v>
      </c>
    </row>
    <row r="97" spans="1:4" ht="15.75" customHeight="1">
      <c r="A97" s="83">
        <v>121</v>
      </c>
      <c r="B97" s="212" t="s">
        <v>170</v>
      </c>
      <c r="C97" s="92">
        <v>122.492163009404</v>
      </c>
      <c r="D97" s="212">
        <v>95</v>
      </c>
    </row>
    <row r="98" spans="1:4" ht="15.75" customHeight="1">
      <c r="A98" s="83">
        <v>116</v>
      </c>
      <c r="B98" s="212">
        <v>0.8</v>
      </c>
      <c r="C98" s="92">
        <v>118.151308304892</v>
      </c>
      <c r="D98" s="212">
        <v>96</v>
      </c>
    </row>
    <row r="99" spans="1:4" ht="15.75" customHeight="1">
      <c r="A99" s="83">
        <v>116</v>
      </c>
      <c r="B99" s="212" t="s">
        <v>170</v>
      </c>
      <c r="C99" s="92">
        <v>117.279973649539</v>
      </c>
      <c r="D99" s="212">
        <v>97</v>
      </c>
    </row>
    <row r="100" spans="1:4" ht="15.75" customHeight="1">
      <c r="A100" s="83">
        <v>136</v>
      </c>
      <c r="B100" s="212">
        <v>0.2</v>
      </c>
      <c r="C100" s="92">
        <v>117.211740041929</v>
      </c>
      <c r="D100" s="212">
        <v>98</v>
      </c>
    </row>
    <row r="101" spans="1:4" ht="15.75" customHeight="1">
      <c r="A101" s="83">
        <v>108</v>
      </c>
      <c r="B101" s="212">
        <v>1</v>
      </c>
      <c r="C101" s="92">
        <v>116.473577235772</v>
      </c>
      <c r="D101" s="212">
        <v>99</v>
      </c>
    </row>
    <row r="102" spans="1:4" ht="15.75" customHeight="1">
      <c r="A102" s="83">
        <v>138</v>
      </c>
      <c r="B102" s="212" t="s">
        <v>170</v>
      </c>
      <c r="C102" s="92">
        <v>116.46959459459499</v>
      </c>
      <c r="D102" s="212">
        <v>100</v>
      </c>
    </row>
    <row r="103" spans="1:4" ht="15.75" customHeight="1">
      <c r="A103" s="83">
        <v>106</v>
      </c>
      <c r="B103" s="212">
        <v>0.4</v>
      </c>
      <c r="C103" s="92">
        <v>116.31970260223</v>
      </c>
      <c r="D103" s="212">
        <v>101</v>
      </c>
    </row>
    <row r="104" spans="1:4" ht="15.75" customHeight="1">
      <c r="A104" s="83">
        <v>126</v>
      </c>
      <c r="B104" s="212">
        <v>0.8</v>
      </c>
      <c r="C104" s="92">
        <v>115.041912632822</v>
      </c>
      <c r="D104" s="212">
        <v>102</v>
      </c>
    </row>
    <row r="105" spans="1:4" ht="15.75" customHeight="1">
      <c r="A105" s="83">
        <v>130</v>
      </c>
      <c r="B105" s="212">
        <v>0.6</v>
      </c>
      <c r="C105" s="92">
        <v>114.671890303624</v>
      </c>
      <c r="D105" s="212">
        <v>103</v>
      </c>
    </row>
    <row r="106" spans="1:4" ht="15.75" customHeight="1">
      <c r="A106" s="83">
        <v>134</v>
      </c>
      <c r="B106" s="212">
        <v>0.8</v>
      </c>
      <c r="C106" s="92">
        <v>114.49879372738199</v>
      </c>
      <c r="D106" s="212">
        <v>104</v>
      </c>
    </row>
    <row r="107" spans="1:4" ht="15.75" customHeight="1">
      <c r="A107" s="83">
        <v>107</v>
      </c>
      <c r="B107" s="212">
        <v>0.6</v>
      </c>
      <c r="C107" s="92">
        <v>113.912556053812</v>
      </c>
      <c r="D107" s="212">
        <v>105</v>
      </c>
    </row>
    <row r="108" spans="1:4" ht="15.75" customHeight="1">
      <c r="A108" s="83">
        <v>141</v>
      </c>
      <c r="B108" s="212">
        <v>0.6</v>
      </c>
      <c r="C108" s="92">
        <v>113.712871287129</v>
      </c>
      <c r="D108" s="212">
        <v>106</v>
      </c>
    </row>
    <row r="109" spans="1:4" ht="15.75" customHeight="1">
      <c r="A109" s="83">
        <v>144</v>
      </c>
      <c r="B109" s="212" t="s">
        <v>170</v>
      </c>
      <c r="C109" s="92">
        <v>113.64358974359</v>
      </c>
      <c r="D109" s="212">
        <v>107</v>
      </c>
    </row>
    <row r="110" spans="1:4" ht="15.75" customHeight="1">
      <c r="A110" s="83">
        <v>145</v>
      </c>
      <c r="B110" s="212" t="s">
        <v>170</v>
      </c>
      <c r="C110" s="92">
        <v>113.243013365735</v>
      </c>
      <c r="D110" s="212">
        <v>108</v>
      </c>
    </row>
    <row r="111" spans="1:4" ht="15.75" customHeight="1">
      <c r="A111" s="83">
        <v>125</v>
      </c>
      <c r="B111" s="212">
        <v>0.6</v>
      </c>
      <c r="C111" s="92">
        <v>112.960596379127</v>
      </c>
      <c r="D111" s="212">
        <v>109</v>
      </c>
    </row>
    <row r="112" spans="1:4" ht="15.75" customHeight="1">
      <c r="A112" s="83">
        <v>111</v>
      </c>
      <c r="B112" s="212" t="s">
        <v>170</v>
      </c>
      <c r="C112" s="92">
        <v>111.514654161782</v>
      </c>
      <c r="D112" s="212">
        <v>110</v>
      </c>
    </row>
    <row r="113" spans="1:4" ht="15.75" customHeight="1">
      <c r="A113" s="83">
        <v>109</v>
      </c>
      <c r="B113" s="212">
        <v>0.4</v>
      </c>
      <c r="C113" s="92">
        <v>110.947680157947</v>
      </c>
      <c r="D113" s="212">
        <v>111</v>
      </c>
    </row>
    <row r="114" spans="1:4" ht="15.75" customHeight="1">
      <c r="A114" s="83">
        <v>119</v>
      </c>
      <c r="B114" s="212">
        <v>0.4</v>
      </c>
      <c r="C114" s="92">
        <v>108.73023715415</v>
      </c>
      <c r="D114" s="212">
        <v>112</v>
      </c>
    </row>
    <row r="115" spans="1:4" ht="15.75" customHeight="1">
      <c r="A115" s="83">
        <v>130</v>
      </c>
      <c r="B115" s="212">
        <v>1</v>
      </c>
      <c r="C115" s="92">
        <v>107.507869884575</v>
      </c>
      <c r="D115" s="212">
        <v>113</v>
      </c>
    </row>
    <row r="116" spans="1:4" ht="15.75" customHeight="1">
      <c r="A116" s="83">
        <v>119</v>
      </c>
      <c r="B116" s="212">
        <v>0.2</v>
      </c>
      <c r="C116" s="92">
        <v>107.294117647059</v>
      </c>
      <c r="D116" s="212">
        <v>114</v>
      </c>
    </row>
    <row r="117" spans="1:4" ht="15.75" customHeight="1">
      <c r="A117" s="83">
        <v>127</v>
      </c>
      <c r="B117" s="212">
        <v>0.8</v>
      </c>
      <c r="C117" s="92">
        <v>104.617768595041</v>
      </c>
      <c r="D117" s="212">
        <v>115</v>
      </c>
    </row>
    <row r="118" spans="1:4" ht="15.75" customHeight="1">
      <c r="A118" s="83">
        <v>133</v>
      </c>
      <c r="B118" s="212" t="s">
        <v>170</v>
      </c>
      <c r="C118" s="92">
        <v>102.916062801932</v>
      </c>
      <c r="D118" s="212">
        <v>116</v>
      </c>
    </row>
    <row r="119" spans="1:4" ht="15.75" customHeight="1">
      <c r="A119" s="83">
        <v>148</v>
      </c>
      <c r="B119" s="212">
        <v>0.4</v>
      </c>
      <c r="C119" s="92">
        <v>102.275510204082</v>
      </c>
      <c r="D119" s="212">
        <v>117</v>
      </c>
    </row>
    <row r="120" spans="1:4" ht="15.75" customHeight="1">
      <c r="A120" s="83">
        <v>110</v>
      </c>
      <c r="B120" s="212">
        <v>1</v>
      </c>
      <c r="C120" s="92">
        <v>101.72619047619099</v>
      </c>
      <c r="D120" s="212">
        <v>118</v>
      </c>
    </row>
    <row r="121" spans="1:4" ht="15.75" customHeight="1">
      <c r="A121" s="83">
        <v>107</v>
      </c>
      <c r="B121" s="212">
        <v>0.4</v>
      </c>
      <c r="C121" s="92">
        <v>100.673828125</v>
      </c>
      <c r="D121" s="212">
        <v>119</v>
      </c>
    </row>
    <row r="122" spans="1:4" ht="15.75" customHeight="1">
      <c r="A122" s="83">
        <v>120</v>
      </c>
      <c r="B122" s="212">
        <v>0.6</v>
      </c>
      <c r="C122" s="92">
        <v>100.05176767676799</v>
      </c>
      <c r="D122" s="212">
        <v>120</v>
      </c>
    </row>
    <row r="123" spans="1:4" ht="15.75" customHeight="1">
      <c r="A123" s="83">
        <v>103</v>
      </c>
      <c r="B123" s="212">
        <v>0.2</v>
      </c>
      <c r="C123" s="92">
        <v>99.431072210065594</v>
      </c>
      <c r="D123" s="212">
        <v>121</v>
      </c>
    </row>
    <row r="124" spans="1:4" ht="15.75" customHeight="1">
      <c r="A124" s="83">
        <v>103</v>
      </c>
      <c r="B124" s="212">
        <v>1</v>
      </c>
      <c r="C124" s="92">
        <v>98.586518046709102</v>
      </c>
      <c r="D124" s="212">
        <v>122</v>
      </c>
    </row>
    <row r="125" spans="1:4" ht="15.75" customHeight="1">
      <c r="A125" s="83">
        <v>105</v>
      </c>
      <c r="B125" s="212">
        <v>0.2</v>
      </c>
      <c r="C125" s="92">
        <v>97.636272545090193</v>
      </c>
      <c r="D125" s="212">
        <v>123</v>
      </c>
    </row>
    <row r="126" spans="1:4" ht="15.75" customHeight="1">
      <c r="A126" s="83">
        <v>102</v>
      </c>
      <c r="B126" s="212">
        <v>1</v>
      </c>
      <c r="C126" s="92">
        <v>96.948167539267004</v>
      </c>
      <c r="D126" s="212">
        <v>124</v>
      </c>
    </row>
    <row r="127" spans="1:4" ht="15.75" customHeight="1">
      <c r="A127" s="83">
        <v>124</v>
      </c>
      <c r="B127" s="212" t="s">
        <v>170</v>
      </c>
      <c r="C127" s="92">
        <v>96.634363852556504</v>
      </c>
      <c r="D127" s="212">
        <v>125</v>
      </c>
    </row>
    <row r="128" spans="1:4" ht="15.75" customHeight="1">
      <c r="A128" s="83">
        <v>136</v>
      </c>
      <c r="B128" s="212">
        <v>0.4</v>
      </c>
      <c r="C128" s="92">
        <v>96.625</v>
      </c>
      <c r="D128" s="212">
        <v>126</v>
      </c>
    </row>
    <row r="129" spans="1:4" ht="15.75" customHeight="1">
      <c r="A129" s="83">
        <v>127</v>
      </c>
      <c r="B129" s="212" t="s">
        <v>170</v>
      </c>
      <c r="C129" s="92">
        <v>96.144610458911401</v>
      </c>
      <c r="D129" s="212">
        <v>127</v>
      </c>
    </row>
    <row r="130" spans="1:4" ht="15.75" customHeight="1">
      <c r="A130" s="83">
        <v>103</v>
      </c>
      <c r="B130" s="212">
        <v>0.4</v>
      </c>
      <c r="C130" s="92">
        <v>96.1401308615049</v>
      </c>
      <c r="D130" s="212">
        <v>128</v>
      </c>
    </row>
    <row r="131" spans="1:4" ht="15.75" customHeight="1">
      <c r="A131" s="83">
        <v>109</v>
      </c>
      <c r="B131" s="212">
        <v>0.2</v>
      </c>
      <c r="C131" s="92">
        <v>96.132734530938095</v>
      </c>
      <c r="D131" s="212">
        <v>129</v>
      </c>
    </row>
    <row r="132" spans="1:4" ht="15.75" customHeight="1">
      <c r="A132" s="83">
        <v>144</v>
      </c>
      <c r="B132" s="212">
        <v>0.6</v>
      </c>
      <c r="C132" s="92">
        <v>95.993367346938797</v>
      </c>
      <c r="D132" s="212">
        <v>130</v>
      </c>
    </row>
    <row r="133" spans="1:4" ht="15.75" customHeight="1">
      <c r="A133" s="83">
        <v>123</v>
      </c>
      <c r="B133" s="212">
        <v>0.4</v>
      </c>
      <c r="C133" s="92">
        <v>95.058531746031804</v>
      </c>
      <c r="D133" s="212">
        <v>131</v>
      </c>
    </row>
    <row r="134" spans="1:4" ht="15.75" customHeight="1">
      <c r="A134" s="83">
        <v>145</v>
      </c>
      <c r="B134" s="212">
        <v>0.8</v>
      </c>
      <c r="C134" s="92">
        <v>94.636274509803897</v>
      </c>
      <c r="D134" s="212">
        <v>132</v>
      </c>
    </row>
    <row r="135" spans="1:4" ht="15.75" customHeight="1">
      <c r="A135" s="83">
        <v>126</v>
      </c>
      <c r="B135" s="212">
        <v>0.6</v>
      </c>
      <c r="C135" s="92">
        <v>93.196446199407703</v>
      </c>
      <c r="D135" s="212">
        <v>133</v>
      </c>
    </row>
    <row r="136" spans="1:4" ht="15.75" customHeight="1">
      <c r="A136" s="83">
        <v>134</v>
      </c>
      <c r="B136" s="212" t="s">
        <v>170</v>
      </c>
      <c r="C136" s="92">
        <v>92.885805763073606</v>
      </c>
      <c r="D136" s="212">
        <v>134</v>
      </c>
    </row>
    <row r="137" spans="1:4" ht="15.75" customHeight="1">
      <c r="A137" s="83">
        <v>140</v>
      </c>
      <c r="B137" s="212">
        <v>0.6</v>
      </c>
      <c r="C137" s="92">
        <v>92.099442379182193</v>
      </c>
      <c r="D137" s="212">
        <v>135</v>
      </c>
    </row>
    <row r="138" spans="1:4" ht="15.75" customHeight="1">
      <c r="A138" s="83">
        <v>108</v>
      </c>
      <c r="B138" s="212">
        <v>0.2</v>
      </c>
      <c r="C138" s="92">
        <v>90.940669371196805</v>
      </c>
      <c r="D138" s="212">
        <v>136</v>
      </c>
    </row>
    <row r="139" spans="1:4" ht="15.75" customHeight="1">
      <c r="A139" s="83">
        <v>125</v>
      </c>
      <c r="B139" s="212">
        <v>1</v>
      </c>
      <c r="C139" s="92">
        <v>90.301838610827403</v>
      </c>
      <c r="D139" s="212">
        <v>137</v>
      </c>
    </row>
    <row r="140" spans="1:4" ht="15.75" customHeight="1">
      <c r="A140" s="83">
        <v>128</v>
      </c>
      <c r="B140" s="212">
        <v>0.6</v>
      </c>
      <c r="C140" s="92">
        <v>89.654432793136294</v>
      </c>
      <c r="D140" s="212">
        <v>138</v>
      </c>
    </row>
    <row r="141" spans="1:4" ht="15.75" customHeight="1">
      <c r="A141" s="83">
        <v>115</v>
      </c>
      <c r="B141" s="212">
        <v>0.8</v>
      </c>
      <c r="C141" s="92">
        <v>89.650460593654003</v>
      </c>
      <c r="D141" s="212">
        <v>139</v>
      </c>
    </row>
    <row r="142" spans="1:4" ht="15.75" customHeight="1">
      <c r="A142" s="83">
        <v>132</v>
      </c>
      <c r="B142" s="212" t="s">
        <v>170</v>
      </c>
      <c r="C142" s="92">
        <v>88.950488997554999</v>
      </c>
      <c r="D142" s="212">
        <v>140</v>
      </c>
    </row>
    <row r="143" spans="1:4" ht="15.75" customHeight="1">
      <c r="A143" s="83">
        <v>128</v>
      </c>
      <c r="B143" s="212" t="s">
        <v>170</v>
      </c>
      <c r="C143" s="92">
        <v>88.626455026455005</v>
      </c>
      <c r="D143" s="212">
        <v>141</v>
      </c>
    </row>
    <row r="144" spans="1:4" ht="15.75" customHeight="1">
      <c r="A144" s="83">
        <v>130</v>
      </c>
      <c r="B144" s="212">
        <v>0.2</v>
      </c>
      <c r="C144" s="92">
        <v>87.918367346938794</v>
      </c>
      <c r="D144" s="212">
        <v>142</v>
      </c>
    </row>
    <row r="145" spans="1:4" ht="15.75" customHeight="1">
      <c r="A145" s="83">
        <v>105</v>
      </c>
      <c r="B145" s="212">
        <v>0.6</v>
      </c>
      <c r="C145" s="92">
        <v>86.496439471007093</v>
      </c>
      <c r="D145" s="212">
        <v>143</v>
      </c>
    </row>
    <row r="146" spans="1:4" ht="15.75" customHeight="1">
      <c r="A146" s="83">
        <v>142</v>
      </c>
      <c r="B146" s="212">
        <v>0.2</v>
      </c>
      <c r="C146" s="92">
        <v>86.312195121951206</v>
      </c>
      <c r="D146" s="212">
        <v>144</v>
      </c>
    </row>
    <row r="147" spans="1:4" ht="15.75" customHeight="1">
      <c r="A147" s="83">
        <v>102</v>
      </c>
      <c r="B147" s="212">
        <v>0.4</v>
      </c>
      <c r="C147" s="92">
        <v>85.532429816069694</v>
      </c>
      <c r="D147" s="212">
        <v>145</v>
      </c>
    </row>
    <row r="148" spans="1:4" ht="15.75" customHeight="1">
      <c r="A148" s="83">
        <v>110</v>
      </c>
      <c r="B148" s="212">
        <v>0.2</v>
      </c>
      <c r="C148" s="92">
        <v>85.206557377049194</v>
      </c>
      <c r="D148" s="212">
        <v>146</v>
      </c>
    </row>
    <row r="149" spans="1:4" ht="15.75" customHeight="1">
      <c r="A149" s="83">
        <v>138</v>
      </c>
      <c r="B149" s="212">
        <v>0.6</v>
      </c>
      <c r="C149" s="92">
        <v>83.819959879638901</v>
      </c>
      <c r="D149" s="212">
        <v>147</v>
      </c>
    </row>
    <row r="150" spans="1:4" ht="15.75" customHeight="1">
      <c r="A150" s="83">
        <v>142</v>
      </c>
      <c r="B150" s="212">
        <v>0.8</v>
      </c>
      <c r="C150" s="92">
        <v>83.272900763358805</v>
      </c>
      <c r="D150" s="212">
        <v>148</v>
      </c>
    </row>
    <row r="151" spans="1:4" ht="15.75" customHeight="1">
      <c r="A151" s="83">
        <v>137</v>
      </c>
      <c r="B151" s="212">
        <v>1</v>
      </c>
      <c r="C151" s="92">
        <v>82.780097087378607</v>
      </c>
      <c r="D151" s="212">
        <v>149</v>
      </c>
    </row>
    <row r="152" spans="1:4" ht="15.75" customHeight="1">
      <c r="A152" s="83">
        <v>111</v>
      </c>
      <c r="B152" s="212">
        <v>1</v>
      </c>
      <c r="C152" s="92">
        <v>82.747596153846203</v>
      </c>
      <c r="D152" s="212">
        <v>150</v>
      </c>
    </row>
    <row r="153" spans="1:4" ht="15.75" customHeight="1">
      <c r="A153" s="83">
        <v>148</v>
      </c>
      <c r="B153" s="212">
        <v>0.2</v>
      </c>
      <c r="C153" s="92">
        <v>82.679896907216502</v>
      </c>
      <c r="D153" s="212">
        <v>151</v>
      </c>
    </row>
    <row r="154" spans="1:4" ht="15.75" customHeight="1">
      <c r="A154" s="83">
        <v>130</v>
      </c>
      <c r="B154" s="212">
        <v>0.4</v>
      </c>
      <c r="C154" s="92">
        <v>82.674047373841404</v>
      </c>
      <c r="D154" s="212">
        <v>152</v>
      </c>
    </row>
    <row r="155" spans="1:4" ht="15.75" customHeight="1">
      <c r="A155" s="83">
        <v>113</v>
      </c>
      <c r="B155" s="212">
        <v>0.6</v>
      </c>
      <c r="C155" s="92">
        <v>82.645489199491806</v>
      </c>
      <c r="D155" s="212">
        <v>153</v>
      </c>
    </row>
    <row r="156" spans="1:4" ht="15.75" customHeight="1">
      <c r="A156" s="83">
        <v>118</v>
      </c>
      <c r="B156" s="212">
        <v>0.6</v>
      </c>
      <c r="C156" s="92">
        <v>82.159760087240997</v>
      </c>
      <c r="D156" s="212">
        <v>154</v>
      </c>
    </row>
    <row r="157" spans="1:4" ht="15.75" customHeight="1">
      <c r="A157" s="83">
        <v>113</v>
      </c>
      <c r="B157" s="212">
        <v>1</v>
      </c>
      <c r="C157" s="92">
        <v>80.739130434782595</v>
      </c>
      <c r="D157" s="212">
        <v>155</v>
      </c>
    </row>
    <row r="158" spans="1:4" ht="15.75" customHeight="1">
      <c r="A158" s="83">
        <v>142</v>
      </c>
      <c r="B158" s="212">
        <v>1</v>
      </c>
      <c r="C158" s="92">
        <v>80.642590866728796</v>
      </c>
      <c r="D158" s="212">
        <v>156</v>
      </c>
    </row>
    <row r="159" spans="1:4" ht="15.75" customHeight="1">
      <c r="A159" s="83">
        <v>147</v>
      </c>
      <c r="B159" s="212">
        <v>0.8</v>
      </c>
      <c r="C159" s="92">
        <v>80.567036290322605</v>
      </c>
      <c r="D159" s="212">
        <v>157</v>
      </c>
    </row>
    <row r="160" spans="1:4" ht="15.75" customHeight="1">
      <c r="A160" s="83">
        <v>124</v>
      </c>
      <c r="B160" s="212">
        <v>0.8</v>
      </c>
      <c r="C160" s="92">
        <v>80.199903194578894</v>
      </c>
      <c r="D160" s="212">
        <v>158</v>
      </c>
    </row>
    <row r="161" spans="1:4" ht="15.75" customHeight="1">
      <c r="A161" s="83">
        <v>110</v>
      </c>
      <c r="B161" s="212">
        <v>0.4</v>
      </c>
      <c r="C161" s="92">
        <v>79.852201257861594</v>
      </c>
      <c r="D161" s="212">
        <v>159</v>
      </c>
    </row>
    <row r="162" spans="1:4" ht="15.75" customHeight="1">
      <c r="A162" s="83">
        <v>117</v>
      </c>
      <c r="B162" s="212">
        <v>0.4</v>
      </c>
      <c r="C162" s="92">
        <v>79.815734989648007</v>
      </c>
      <c r="D162" s="212">
        <v>160</v>
      </c>
    </row>
    <row r="163" spans="1:4" ht="15.75" customHeight="1">
      <c r="A163" s="83">
        <v>123</v>
      </c>
      <c r="B163" s="212">
        <v>0.2</v>
      </c>
      <c r="C163" s="92">
        <v>79.763397947548498</v>
      </c>
      <c r="D163" s="212">
        <v>161</v>
      </c>
    </row>
    <row r="164" spans="1:4" ht="15.75" customHeight="1">
      <c r="A164" s="83">
        <v>129</v>
      </c>
      <c r="B164" s="212" t="s">
        <v>170</v>
      </c>
      <c r="C164" s="92">
        <v>77.755220417633396</v>
      </c>
      <c r="D164" s="212">
        <v>162</v>
      </c>
    </row>
    <row r="165" spans="1:4" ht="15.75" customHeight="1">
      <c r="A165" s="83">
        <v>131</v>
      </c>
      <c r="B165" s="212">
        <v>0.6</v>
      </c>
      <c r="C165" s="92">
        <v>77.114754098360706</v>
      </c>
      <c r="D165" s="212">
        <v>163</v>
      </c>
    </row>
    <row r="166" spans="1:4" ht="15.75" customHeight="1">
      <c r="A166" s="83">
        <v>102</v>
      </c>
      <c r="B166" s="212">
        <v>0.2</v>
      </c>
      <c r="C166" s="92">
        <v>76.991534391534401</v>
      </c>
      <c r="D166" s="212">
        <v>164</v>
      </c>
    </row>
    <row r="167" spans="1:4" ht="15.75" customHeight="1">
      <c r="A167" s="83">
        <v>120</v>
      </c>
      <c r="B167" s="212">
        <v>1</v>
      </c>
      <c r="C167" s="92">
        <v>76.619492656875806</v>
      </c>
      <c r="D167" s="212">
        <v>165</v>
      </c>
    </row>
    <row r="168" spans="1:4" ht="15.75" customHeight="1">
      <c r="A168" s="83">
        <v>115</v>
      </c>
      <c r="B168" s="212">
        <v>0.2</v>
      </c>
      <c r="C168" s="92">
        <v>76.027624309392294</v>
      </c>
      <c r="D168" s="212">
        <v>166</v>
      </c>
    </row>
    <row r="169" spans="1:4" ht="15.75" customHeight="1">
      <c r="A169" s="83">
        <v>146</v>
      </c>
      <c r="B169" s="212">
        <v>0.6</v>
      </c>
      <c r="C169" s="92">
        <v>75.731573705179301</v>
      </c>
      <c r="D169" s="212">
        <v>167</v>
      </c>
    </row>
    <row r="170" spans="1:4" ht="15.75" customHeight="1">
      <c r="A170" s="83">
        <v>149</v>
      </c>
      <c r="B170" s="212" t="s">
        <v>170</v>
      </c>
      <c r="C170" s="92">
        <v>75.660074165636601</v>
      </c>
      <c r="D170" s="212">
        <v>168</v>
      </c>
    </row>
    <row r="171" spans="1:4" ht="15.75" customHeight="1">
      <c r="A171" s="83">
        <v>121</v>
      </c>
      <c r="B171" s="212">
        <v>0.6</v>
      </c>
      <c r="C171" s="92">
        <v>75.577788649706505</v>
      </c>
      <c r="D171" s="212">
        <v>169</v>
      </c>
    </row>
    <row r="172" spans="1:4" ht="15.75" customHeight="1">
      <c r="A172" s="83">
        <v>125</v>
      </c>
      <c r="B172" s="212">
        <v>0.4</v>
      </c>
      <c r="C172" s="92">
        <v>75.503205128205096</v>
      </c>
      <c r="D172" s="212">
        <v>170</v>
      </c>
    </row>
    <row r="173" spans="1:4" ht="15.75" customHeight="1">
      <c r="A173" s="83">
        <v>125</v>
      </c>
      <c r="B173" s="212">
        <v>0.2</v>
      </c>
      <c r="C173" s="92">
        <v>72.155471289274104</v>
      </c>
      <c r="D173" s="212">
        <v>171</v>
      </c>
    </row>
    <row r="174" spans="1:4" ht="15.75" customHeight="1">
      <c r="A174" s="83">
        <v>113</v>
      </c>
      <c r="B174" s="212">
        <v>0.2</v>
      </c>
      <c r="C174" s="92">
        <v>71.655819774718395</v>
      </c>
      <c r="D174" s="212">
        <v>172</v>
      </c>
    </row>
    <row r="175" spans="1:4" ht="15.75" customHeight="1">
      <c r="A175" s="83">
        <v>139</v>
      </c>
      <c r="B175" s="212">
        <v>1</v>
      </c>
      <c r="C175" s="92">
        <v>70.443205944798294</v>
      </c>
      <c r="D175" s="212">
        <v>173</v>
      </c>
    </row>
    <row r="176" spans="1:4" ht="15.75" customHeight="1">
      <c r="A176" s="83">
        <v>137</v>
      </c>
      <c r="B176" s="212">
        <v>0.6</v>
      </c>
      <c r="C176" s="92">
        <v>69.974999999999994</v>
      </c>
      <c r="D176" s="212">
        <v>174</v>
      </c>
    </row>
    <row r="177" spans="1:4" ht="15.75" customHeight="1">
      <c r="A177" s="83">
        <v>115</v>
      </c>
      <c r="B177" s="212">
        <v>1</v>
      </c>
      <c r="C177" s="92">
        <v>69.888075313807605</v>
      </c>
      <c r="D177" s="212">
        <v>175</v>
      </c>
    </row>
    <row r="178" spans="1:4" ht="15.75" customHeight="1">
      <c r="A178" s="83">
        <v>124</v>
      </c>
      <c r="B178" s="212">
        <v>0.6</v>
      </c>
      <c r="C178" s="92">
        <v>69.7716417910448</v>
      </c>
      <c r="D178" s="212">
        <v>176</v>
      </c>
    </row>
    <row r="179" spans="1:4" ht="15.75" customHeight="1">
      <c r="A179" s="83">
        <v>118</v>
      </c>
      <c r="B179" s="212" t="s">
        <v>170</v>
      </c>
      <c r="C179" s="92">
        <v>69.623815967523697</v>
      </c>
      <c r="D179" s="212">
        <v>177</v>
      </c>
    </row>
    <row r="180" spans="1:4" ht="15.75" customHeight="1">
      <c r="A180" s="83">
        <v>131</v>
      </c>
      <c r="B180" s="212">
        <v>1</v>
      </c>
      <c r="C180" s="92">
        <v>69.356052899287903</v>
      </c>
      <c r="D180" s="212">
        <v>178</v>
      </c>
    </row>
    <row r="181" spans="1:4" ht="15.75" customHeight="1">
      <c r="A181" s="83">
        <v>147</v>
      </c>
      <c r="B181" s="212">
        <v>0.6</v>
      </c>
      <c r="C181" s="92">
        <v>68.7382352941177</v>
      </c>
      <c r="D181" s="212">
        <v>179</v>
      </c>
    </row>
    <row r="182" spans="1:4" ht="15.75" customHeight="1">
      <c r="A182" s="83">
        <v>108</v>
      </c>
      <c r="B182" s="212">
        <v>0.4</v>
      </c>
      <c r="C182" s="92">
        <v>68.586037364798401</v>
      </c>
      <c r="D182" s="212">
        <v>180</v>
      </c>
    </row>
    <row r="183" spans="1:4" ht="15.75" customHeight="1">
      <c r="A183" s="83">
        <v>116</v>
      </c>
      <c r="B183" s="212">
        <v>0.2</v>
      </c>
      <c r="C183" s="92">
        <v>67.655707196029795</v>
      </c>
      <c r="D183" s="212">
        <v>181</v>
      </c>
    </row>
    <row r="184" spans="1:4" ht="15.75" customHeight="1">
      <c r="A184" s="83">
        <v>144</v>
      </c>
      <c r="B184" s="212">
        <v>1</v>
      </c>
      <c r="C184" s="92">
        <v>67.079557428872505</v>
      </c>
      <c r="D184" s="212">
        <v>182</v>
      </c>
    </row>
    <row r="185" spans="1:4" ht="15.75" customHeight="1">
      <c r="A185" s="83">
        <v>116</v>
      </c>
      <c r="B185" s="212">
        <v>0.4</v>
      </c>
      <c r="C185" s="92">
        <v>67.070998796630604</v>
      </c>
      <c r="D185" s="212">
        <v>183</v>
      </c>
    </row>
    <row r="186" spans="1:4" ht="15.75" customHeight="1">
      <c r="A186" s="83">
        <v>116</v>
      </c>
      <c r="B186" s="212">
        <v>1</v>
      </c>
      <c r="C186" s="92">
        <v>66.584734799482504</v>
      </c>
      <c r="D186" s="212">
        <v>184</v>
      </c>
    </row>
    <row r="187" spans="1:4" ht="15.75" customHeight="1">
      <c r="A187" s="83">
        <v>143</v>
      </c>
      <c r="B187" s="212" t="s">
        <v>170</v>
      </c>
      <c r="C187" s="92">
        <v>66.515677491601394</v>
      </c>
      <c r="D187" s="212">
        <v>185</v>
      </c>
    </row>
    <row r="188" spans="1:4" ht="15.75" customHeight="1">
      <c r="A188" s="83">
        <v>105</v>
      </c>
      <c r="B188" s="212">
        <v>0.4</v>
      </c>
      <c r="C188" s="92">
        <v>66.294294294294303</v>
      </c>
      <c r="D188" s="212">
        <v>186</v>
      </c>
    </row>
    <row r="189" spans="1:4" ht="15.75" customHeight="1">
      <c r="A189" s="83">
        <v>120</v>
      </c>
      <c r="B189" s="212" t="s">
        <v>170</v>
      </c>
      <c r="C189" s="92">
        <v>66.278032036613297</v>
      </c>
      <c r="D189" s="212">
        <v>187</v>
      </c>
    </row>
    <row r="190" spans="1:4" ht="15.75" customHeight="1">
      <c r="A190" s="83">
        <v>138</v>
      </c>
      <c r="B190" s="212">
        <v>1</v>
      </c>
      <c r="C190" s="92">
        <v>66.272865853658502</v>
      </c>
      <c r="D190" s="212">
        <v>188</v>
      </c>
    </row>
    <row r="191" spans="1:4" ht="15.75" customHeight="1">
      <c r="A191" s="83">
        <v>104</v>
      </c>
      <c r="B191" s="212">
        <v>1</v>
      </c>
      <c r="C191" s="92">
        <v>66.223722275795595</v>
      </c>
      <c r="D191" s="212">
        <v>189</v>
      </c>
    </row>
    <row r="192" spans="1:4" ht="15.75" customHeight="1">
      <c r="A192" s="83">
        <v>128</v>
      </c>
      <c r="B192" s="212">
        <v>1</v>
      </c>
      <c r="C192" s="92">
        <v>66.142129105322795</v>
      </c>
      <c r="D192" s="212">
        <v>190</v>
      </c>
    </row>
    <row r="193" spans="1:4" ht="15.75" customHeight="1">
      <c r="A193" s="83">
        <v>111</v>
      </c>
      <c r="B193" s="212">
        <v>0.2</v>
      </c>
      <c r="C193" s="92">
        <v>65.477223427331893</v>
      </c>
      <c r="D193" s="212">
        <v>191</v>
      </c>
    </row>
    <row r="194" spans="1:4" ht="15.75" customHeight="1">
      <c r="A194" s="83">
        <v>139</v>
      </c>
      <c r="B194" s="212">
        <v>0.4</v>
      </c>
      <c r="C194" s="92">
        <v>64.692898272552796</v>
      </c>
      <c r="D194" s="212">
        <v>192</v>
      </c>
    </row>
    <row r="195" spans="1:4" ht="15.75" customHeight="1">
      <c r="A195" s="83">
        <v>116</v>
      </c>
      <c r="B195" s="212">
        <v>0.6</v>
      </c>
      <c r="C195" s="92">
        <v>64.5046242774566</v>
      </c>
      <c r="D195" s="212">
        <v>193</v>
      </c>
    </row>
    <row r="196" spans="1:4" ht="15.75" customHeight="1">
      <c r="A196" s="83">
        <v>142</v>
      </c>
      <c r="B196" s="212">
        <v>0.6</v>
      </c>
      <c r="C196" s="92">
        <v>63.782926829268298</v>
      </c>
      <c r="D196" s="212">
        <v>194</v>
      </c>
    </row>
    <row r="197" spans="1:4" ht="15.75" customHeight="1">
      <c r="A197" s="83">
        <v>146</v>
      </c>
      <c r="B197" s="212" t="s">
        <v>170</v>
      </c>
      <c r="C197" s="92">
        <v>62.930582524271898</v>
      </c>
      <c r="D197" s="212">
        <v>195</v>
      </c>
    </row>
    <row r="198" spans="1:4" ht="15.75" customHeight="1">
      <c r="A198" s="83">
        <v>127</v>
      </c>
      <c r="B198" s="212">
        <v>0.6</v>
      </c>
      <c r="C198" s="92">
        <v>62.547926267281099</v>
      </c>
      <c r="D198" s="212">
        <v>196</v>
      </c>
    </row>
    <row r="199" spans="1:4" ht="15.75" customHeight="1">
      <c r="A199" s="83">
        <v>104</v>
      </c>
      <c r="B199" s="212">
        <v>0.6</v>
      </c>
      <c r="C199" s="92">
        <v>62.260351966873699</v>
      </c>
      <c r="D199" s="212">
        <v>197</v>
      </c>
    </row>
    <row r="200" spans="1:4" ht="15.75" customHeight="1">
      <c r="A200" s="83">
        <v>142</v>
      </c>
      <c r="B200" s="212">
        <v>0.4</v>
      </c>
      <c r="C200" s="92">
        <v>62.162639405204501</v>
      </c>
      <c r="D200" s="212">
        <v>198</v>
      </c>
    </row>
    <row r="201" spans="1:4" ht="15.75" customHeight="1">
      <c r="A201" s="83">
        <v>132</v>
      </c>
      <c r="B201" s="212">
        <v>0.8</v>
      </c>
      <c r="C201" s="92">
        <v>62.053324968632403</v>
      </c>
      <c r="D201" s="212">
        <v>199</v>
      </c>
    </row>
    <row r="202" spans="1:4" ht="15.75" customHeight="1">
      <c r="A202" s="83">
        <v>126</v>
      </c>
      <c r="B202" s="212" t="s">
        <v>170</v>
      </c>
      <c r="C202" s="92">
        <v>61.829599056603797</v>
      </c>
      <c r="D202" s="212">
        <v>200</v>
      </c>
    </row>
    <row r="203" spans="1:4" ht="15.75" customHeight="1">
      <c r="A203" s="83">
        <v>124</v>
      </c>
      <c r="B203" s="212">
        <v>1</v>
      </c>
      <c r="C203" s="92">
        <v>61.263663967611301</v>
      </c>
      <c r="D203" s="212">
        <v>201</v>
      </c>
    </row>
    <row r="204" spans="1:4" ht="15.75" customHeight="1">
      <c r="A204" s="83">
        <v>133</v>
      </c>
      <c r="B204" s="212">
        <v>0.6</v>
      </c>
      <c r="C204" s="92">
        <v>59.733333333333299</v>
      </c>
      <c r="D204" s="212">
        <v>202</v>
      </c>
    </row>
    <row r="205" spans="1:4" ht="15.75" customHeight="1">
      <c r="A205" s="83">
        <v>140</v>
      </c>
      <c r="B205" s="212" t="s">
        <v>170</v>
      </c>
      <c r="C205" s="92">
        <v>58.999017681728901</v>
      </c>
      <c r="D205" s="212">
        <v>203</v>
      </c>
    </row>
    <row r="206" spans="1:4" ht="15.75" customHeight="1">
      <c r="A206" s="83">
        <v>121</v>
      </c>
      <c r="B206" s="212">
        <v>1</v>
      </c>
      <c r="C206" s="92">
        <v>57.965171755725201</v>
      </c>
      <c r="D206" s="212">
        <v>204</v>
      </c>
    </row>
    <row r="207" spans="1:4" ht="15.75" customHeight="1">
      <c r="A207" s="83">
        <v>113</v>
      </c>
      <c r="B207" s="212">
        <v>0.4</v>
      </c>
      <c r="C207" s="92">
        <v>57.818129988597498</v>
      </c>
      <c r="D207" s="212">
        <v>205</v>
      </c>
    </row>
    <row r="208" spans="1:4" ht="15.75" customHeight="1">
      <c r="A208" s="83">
        <v>115</v>
      </c>
      <c r="B208" s="212">
        <v>0.6</v>
      </c>
      <c r="C208" s="92">
        <v>57.323936696340297</v>
      </c>
      <c r="D208" s="212">
        <v>206</v>
      </c>
    </row>
    <row r="209" spans="1:4" ht="15.75" customHeight="1">
      <c r="A209" s="83">
        <v>114</v>
      </c>
      <c r="B209" s="212">
        <v>1</v>
      </c>
      <c r="C209" s="92">
        <v>57.236559139785001</v>
      </c>
      <c r="D209" s="212">
        <v>207</v>
      </c>
    </row>
    <row r="210" spans="1:4" ht="15.75" customHeight="1">
      <c r="A210" s="83">
        <v>127</v>
      </c>
      <c r="B210" s="212">
        <v>1</v>
      </c>
      <c r="C210" s="92">
        <v>57.0159680638723</v>
      </c>
      <c r="D210" s="212">
        <v>208</v>
      </c>
    </row>
    <row r="211" spans="1:4" ht="15.75" customHeight="1">
      <c r="A211" s="83">
        <v>114</v>
      </c>
      <c r="B211" s="212">
        <v>0.8</v>
      </c>
      <c r="C211" s="92">
        <v>56.932389937106898</v>
      </c>
      <c r="D211" s="212">
        <v>209</v>
      </c>
    </row>
    <row r="212" spans="1:4" ht="15.75" customHeight="1">
      <c r="A212" s="83">
        <v>124</v>
      </c>
      <c r="B212" s="212">
        <v>0.2</v>
      </c>
      <c r="C212" s="92">
        <v>56.355389541088599</v>
      </c>
      <c r="D212" s="212">
        <v>210</v>
      </c>
    </row>
    <row r="213" spans="1:4" ht="15.75" customHeight="1">
      <c r="A213" s="83">
        <v>126</v>
      </c>
      <c r="B213" s="212">
        <v>1</v>
      </c>
      <c r="C213" s="92">
        <v>55.4586820083682</v>
      </c>
      <c r="D213" s="212">
        <v>211</v>
      </c>
    </row>
    <row r="214" spans="1:4" ht="15.75" customHeight="1">
      <c r="A214" s="83">
        <v>139</v>
      </c>
      <c r="B214" s="212">
        <v>0.2</v>
      </c>
      <c r="C214" s="92">
        <v>55.161256544502599</v>
      </c>
      <c r="D214" s="212">
        <v>212</v>
      </c>
    </row>
    <row r="215" spans="1:4" ht="15.75" customHeight="1">
      <c r="A215" s="83">
        <v>114</v>
      </c>
      <c r="B215" s="212">
        <v>0.6</v>
      </c>
      <c r="C215" s="92">
        <v>55.039634146341498</v>
      </c>
      <c r="D215" s="212">
        <v>213</v>
      </c>
    </row>
    <row r="216" spans="1:4" ht="15.75" customHeight="1">
      <c r="A216" s="83">
        <v>149</v>
      </c>
      <c r="B216" s="212">
        <v>0.8</v>
      </c>
      <c r="C216" s="92">
        <v>53.760209424083797</v>
      </c>
      <c r="D216" s="212">
        <v>214</v>
      </c>
    </row>
    <row r="217" spans="1:4" ht="15.75" customHeight="1">
      <c r="A217" s="83">
        <v>135</v>
      </c>
      <c r="B217" s="212">
        <v>0.8</v>
      </c>
      <c r="C217" s="92">
        <v>53.0814742967992</v>
      </c>
      <c r="D217" s="212">
        <v>215</v>
      </c>
    </row>
    <row r="218" spans="1:4" ht="15.75" customHeight="1">
      <c r="A218" s="83">
        <v>149</v>
      </c>
      <c r="B218" s="212">
        <v>0.6</v>
      </c>
      <c r="C218" s="92">
        <v>52.706653225806498</v>
      </c>
      <c r="D218" s="212">
        <v>216</v>
      </c>
    </row>
    <row r="219" spans="1:4" ht="15.75" customHeight="1">
      <c r="A219" s="83">
        <v>111</v>
      </c>
      <c r="B219" s="212">
        <v>0.4</v>
      </c>
      <c r="C219" s="92">
        <v>52.492143658810299</v>
      </c>
      <c r="D219" s="212">
        <v>217</v>
      </c>
    </row>
    <row r="220" spans="1:4" ht="15.75" customHeight="1">
      <c r="A220" s="83">
        <v>127</v>
      </c>
      <c r="B220" s="212">
        <v>0.2</v>
      </c>
      <c r="C220" s="92">
        <v>51.517275419545904</v>
      </c>
      <c r="D220" s="212">
        <v>218</v>
      </c>
    </row>
    <row r="221" spans="1:4" ht="15.75" customHeight="1">
      <c r="A221" s="83">
        <v>134</v>
      </c>
      <c r="B221" s="212">
        <v>0.6</v>
      </c>
      <c r="C221" s="92">
        <v>51.299695740365102</v>
      </c>
      <c r="D221" s="212">
        <v>219</v>
      </c>
    </row>
    <row r="222" spans="1:4" ht="15.75" customHeight="1">
      <c r="A222" s="83">
        <v>131</v>
      </c>
      <c r="B222" s="212">
        <v>0.4</v>
      </c>
      <c r="C222" s="92">
        <v>51.2671161825726</v>
      </c>
      <c r="D222" s="212">
        <v>220</v>
      </c>
    </row>
    <row r="223" spans="1:4" ht="15.75" customHeight="1">
      <c r="A223" s="83">
        <v>104</v>
      </c>
      <c r="B223" s="212">
        <v>0.2</v>
      </c>
      <c r="C223" s="92">
        <v>49.368617021276599</v>
      </c>
      <c r="D223" s="212">
        <v>221</v>
      </c>
    </row>
    <row r="224" spans="1:4" ht="15.75" customHeight="1">
      <c r="A224" s="83">
        <v>122</v>
      </c>
      <c r="B224" s="212">
        <v>0.6</v>
      </c>
      <c r="C224" s="92">
        <v>49.254670599803298</v>
      </c>
      <c r="D224" s="212">
        <v>222</v>
      </c>
    </row>
    <row r="225" spans="1:4" ht="15.75" customHeight="1">
      <c r="A225" s="83">
        <v>121</v>
      </c>
      <c r="B225" s="212">
        <v>0.2</v>
      </c>
      <c r="C225" s="92">
        <v>49.126712328767098</v>
      </c>
      <c r="D225" s="212">
        <v>223</v>
      </c>
    </row>
    <row r="226" spans="1:4" ht="15.75" customHeight="1">
      <c r="A226" s="83">
        <v>121</v>
      </c>
      <c r="B226" s="212">
        <v>0.4</v>
      </c>
      <c r="C226" s="92">
        <v>48.926711668273903</v>
      </c>
      <c r="D226" s="212">
        <v>224</v>
      </c>
    </row>
    <row r="227" spans="1:4" ht="15.75" customHeight="1">
      <c r="A227" s="83">
        <v>124</v>
      </c>
      <c r="B227" s="212">
        <v>0.4</v>
      </c>
      <c r="C227" s="92">
        <v>48.262453874538799</v>
      </c>
      <c r="D227" s="212">
        <v>225</v>
      </c>
    </row>
    <row r="228" spans="1:4" ht="15.75" customHeight="1">
      <c r="A228" s="83">
        <v>135</v>
      </c>
      <c r="B228" s="212">
        <v>1</v>
      </c>
      <c r="C228" s="92">
        <v>47.719919110212302</v>
      </c>
      <c r="D228" s="212">
        <v>226</v>
      </c>
    </row>
    <row r="229" spans="1:4" ht="15.75" customHeight="1">
      <c r="A229" s="83">
        <v>137</v>
      </c>
      <c r="B229" s="212">
        <v>0.4</v>
      </c>
      <c r="C229" s="92">
        <v>47.615048543689298</v>
      </c>
      <c r="D229" s="212">
        <v>227</v>
      </c>
    </row>
    <row r="230" spans="1:4" ht="15.75" customHeight="1">
      <c r="A230" s="83">
        <v>131</v>
      </c>
      <c r="B230" s="212">
        <v>0.2</v>
      </c>
      <c r="C230" s="92">
        <v>47.533472803347301</v>
      </c>
      <c r="D230" s="212">
        <v>228</v>
      </c>
    </row>
    <row r="231" spans="1:4" ht="15.75" customHeight="1">
      <c r="A231" s="83">
        <v>122</v>
      </c>
      <c r="B231" s="212">
        <v>1</v>
      </c>
      <c r="C231" s="92">
        <v>47.391098484848499</v>
      </c>
      <c r="D231" s="212">
        <v>229</v>
      </c>
    </row>
    <row r="232" spans="1:4" ht="15.75" customHeight="1">
      <c r="A232" s="83">
        <v>137</v>
      </c>
      <c r="B232" s="212">
        <v>0.2</v>
      </c>
      <c r="C232" s="92">
        <v>46.306806806806797</v>
      </c>
      <c r="D232" s="212">
        <v>230</v>
      </c>
    </row>
    <row r="233" spans="1:4" ht="15.75" customHeight="1">
      <c r="A233" s="83">
        <v>141</v>
      </c>
      <c r="B233" s="212">
        <v>1</v>
      </c>
      <c r="C233" s="92">
        <v>46.057933194154501</v>
      </c>
      <c r="D233" s="212">
        <v>231</v>
      </c>
    </row>
    <row r="234" spans="1:4" ht="15.75" customHeight="1">
      <c r="A234" s="83">
        <v>126</v>
      </c>
      <c r="B234" s="212">
        <v>0.2</v>
      </c>
      <c r="C234" s="92">
        <v>45.859859859859903</v>
      </c>
      <c r="D234" s="212">
        <v>232</v>
      </c>
    </row>
    <row r="235" spans="1:4" ht="15.75" customHeight="1">
      <c r="A235" s="83">
        <v>128</v>
      </c>
      <c r="B235" s="212">
        <v>0.4</v>
      </c>
      <c r="C235" s="92">
        <v>45.4689378757515</v>
      </c>
      <c r="D235" s="212">
        <v>233</v>
      </c>
    </row>
    <row r="236" spans="1:4" ht="15.75" customHeight="1">
      <c r="A236" s="83">
        <v>127</v>
      </c>
      <c r="B236" s="212">
        <v>0.4</v>
      </c>
      <c r="C236" s="92">
        <v>44.387522768670301</v>
      </c>
      <c r="D236" s="212">
        <v>234</v>
      </c>
    </row>
    <row r="237" spans="1:4" ht="15.75" customHeight="1">
      <c r="A237" s="83">
        <v>122</v>
      </c>
      <c r="B237" s="212">
        <v>0.2</v>
      </c>
      <c r="C237" s="92">
        <v>44.306748466257702</v>
      </c>
      <c r="D237" s="212">
        <v>235</v>
      </c>
    </row>
    <row r="238" spans="1:4" ht="15.75" customHeight="1">
      <c r="A238" s="83">
        <v>138</v>
      </c>
      <c r="B238" s="212">
        <v>0.2</v>
      </c>
      <c r="C238" s="92">
        <v>44.175099206349202</v>
      </c>
      <c r="D238" s="212">
        <v>236</v>
      </c>
    </row>
    <row r="239" spans="1:4" ht="15.75" customHeight="1">
      <c r="A239" s="83">
        <v>145</v>
      </c>
      <c r="B239" s="212">
        <v>0.6</v>
      </c>
      <c r="C239" s="92">
        <v>44.070702402957501</v>
      </c>
      <c r="D239" s="212">
        <v>237</v>
      </c>
    </row>
    <row r="240" spans="1:4" ht="15.75" customHeight="1">
      <c r="A240" s="83">
        <v>115</v>
      </c>
      <c r="B240" s="212">
        <v>0.4</v>
      </c>
      <c r="C240" s="92">
        <v>43.469637610186098</v>
      </c>
      <c r="D240" s="212">
        <v>238</v>
      </c>
    </row>
    <row r="241" spans="1:4" ht="15.75" customHeight="1">
      <c r="A241" s="83">
        <v>133</v>
      </c>
      <c r="B241" s="212">
        <v>1</v>
      </c>
      <c r="C241" s="92">
        <v>42.627372627372601</v>
      </c>
      <c r="D241" s="212">
        <v>239</v>
      </c>
    </row>
    <row r="242" spans="1:4" ht="15.75" customHeight="1">
      <c r="A242" s="83">
        <v>132</v>
      </c>
      <c r="B242" s="212">
        <v>0.6</v>
      </c>
      <c r="C242" s="92">
        <v>42.482589771490701</v>
      </c>
      <c r="D242" s="212">
        <v>240</v>
      </c>
    </row>
    <row r="243" spans="1:4" ht="15.75" customHeight="1">
      <c r="A243" s="83">
        <v>140</v>
      </c>
      <c r="B243" s="212">
        <v>1</v>
      </c>
      <c r="C243" s="92">
        <v>42.4404873477039</v>
      </c>
      <c r="D243" s="212">
        <v>241</v>
      </c>
    </row>
    <row r="244" spans="1:4" ht="15.75" customHeight="1">
      <c r="A244" s="83">
        <v>120</v>
      </c>
      <c r="B244" s="212">
        <v>0.4</v>
      </c>
      <c r="C244" s="92">
        <v>42.256345177664997</v>
      </c>
      <c r="D244" s="212">
        <v>242</v>
      </c>
    </row>
    <row r="245" spans="1:4" ht="15.75" customHeight="1">
      <c r="A245" s="83">
        <v>135</v>
      </c>
      <c r="B245" s="212">
        <v>0.2</v>
      </c>
      <c r="C245" s="92">
        <v>41.554545454545497</v>
      </c>
      <c r="D245" s="212">
        <v>243</v>
      </c>
    </row>
    <row r="246" spans="1:4" ht="15.75" customHeight="1">
      <c r="A246" s="83">
        <v>135</v>
      </c>
      <c r="B246" s="212">
        <v>0.6</v>
      </c>
      <c r="C246" s="92">
        <v>41.193607305936098</v>
      </c>
      <c r="D246" s="212">
        <v>244</v>
      </c>
    </row>
    <row r="247" spans="1:4" ht="15.75" customHeight="1">
      <c r="A247" s="83">
        <v>118</v>
      </c>
      <c r="B247" s="212">
        <v>0.4</v>
      </c>
      <c r="C247" s="92">
        <v>40.640399556048799</v>
      </c>
      <c r="D247" s="212">
        <v>245</v>
      </c>
    </row>
    <row r="248" spans="1:4" ht="15.75" customHeight="1">
      <c r="A248" s="83">
        <v>141</v>
      </c>
      <c r="B248" s="212" t="s">
        <v>170</v>
      </c>
      <c r="C248" s="92">
        <v>40.493788819875803</v>
      </c>
      <c r="D248" s="212">
        <v>246</v>
      </c>
    </row>
    <row r="249" spans="1:4" ht="15.75" customHeight="1">
      <c r="A249" s="83">
        <v>128</v>
      </c>
      <c r="B249" s="212">
        <v>0.2</v>
      </c>
      <c r="C249" s="92">
        <v>40.329317269076299</v>
      </c>
      <c r="D249" s="212">
        <v>247</v>
      </c>
    </row>
    <row r="250" spans="1:4" ht="15.75" customHeight="1">
      <c r="A250" s="83">
        <v>118</v>
      </c>
      <c r="B250" s="212">
        <v>1</v>
      </c>
      <c r="C250" s="92">
        <v>39.907968574635198</v>
      </c>
      <c r="D250" s="212">
        <v>248</v>
      </c>
    </row>
    <row r="251" spans="1:4" ht="15.75" customHeight="1">
      <c r="A251" s="83">
        <v>147</v>
      </c>
      <c r="B251" s="212" t="s">
        <v>170</v>
      </c>
      <c r="C251" s="92">
        <v>39.867945823927798</v>
      </c>
      <c r="D251" s="212">
        <v>249</v>
      </c>
    </row>
    <row r="252" spans="1:4" ht="15.75" customHeight="1">
      <c r="A252" s="83">
        <v>145</v>
      </c>
      <c r="B252" s="212">
        <v>1</v>
      </c>
      <c r="C252" s="92">
        <v>39.854481369587099</v>
      </c>
      <c r="D252" s="212">
        <v>250</v>
      </c>
    </row>
    <row r="253" spans="1:4" ht="15.75" customHeight="1">
      <c r="A253" s="83">
        <v>129</v>
      </c>
      <c r="B253" s="212">
        <v>0.8</v>
      </c>
      <c r="C253" s="92">
        <v>39.523784901757999</v>
      </c>
      <c r="D253" s="212">
        <v>251</v>
      </c>
    </row>
    <row r="254" spans="1:4" ht="15.75" customHeight="1">
      <c r="A254" s="83">
        <v>134</v>
      </c>
      <c r="B254" s="212">
        <v>1</v>
      </c>
      <c r="C254" s="92">
        <v>39.359798994974902</v>
      </c>
      <c r="D254" s="212">
        <v>252</v>
      </c>
    </row>
    <row r="255" spans="1:4" ht="15.75" customHeight="1">
      <c r="A255" s="83">
        <v>114</v>
      </c>
      <c r="B255" s="212">
        <v>0.2</v>
      </c>
      <c r="C255" s="92">
        <v>39.098294884654003</v>
      </c>
      <c r="D255" s="212">
        <v>253</v>
      </c>
    </row>
    <row r="256" spans="1:4" ht="15.75" customHeight="1">
      <c r="A256" s="83">
        <v>149</v>
      </c>
      <c r="B256" s="212">
        <v>1</v>
      </c>
      <c r="C256" s="92">
        <v>38.488986784140998</v>
      </c>
      <c r="D256" s="212">
        <v>254</v>
      </c>
    </row>
    <row r="257" spans="1:4" ht="15.75" customHeight="1">
      <c r="A257" s="83">
        <v>133</v>
      </c>
      <c r="B257" s="212">
        <v>0.2</v>
      </c>
      <c r="C257" s="92">
        <v>37.707497360084503</v>
      </c>
      <c r="D257" s="212">
        <v>255</v>
      </c>
    </row>
    <row r="258" spans="1:4" ht="15.75" customHeight="1">
      <c r="A258" s="83">
        <v>122</v>
      </c>
      <c r="B258" s="212">
        <v>0.4</v>
      </c>
      <c r="C258" s="92">
        <v>37.605287146763899</v>
      </c>
      <c r="D258" s="212">
        <v>256</v>
      </c>
    </row>
    <row r="259" spans="1:4" ht="15.75" customHeight="1">
      <c r="A259" s="83">
        <v>120</v>
      </c>
      <c r="B259" s="212">
        <v>0.2</v>
      </c>
      <c r="C259" s="92">
        <v>37.212829736210999</v>
      </c>
      <c r="D259" s="212">
        <v>257</v>
      </c>
    </row>
    <row r="260" spans="1:4" ht="15.75" customHeight="1">
      <c r="A260" s="83">
        <v>149</v>
      </c>
      <c r="B260" s="212">
        <v>0.2</v>
      </c>
      <c r="C260" s="92">
        <v>37.108967082860403</v>
      </c>
      <c r="D260" s="212">
        <v>258</v>
      </c>
    </row>
    <row r="261" spans="1:4" ht="15.75" customHeight="1">
      <c r="A261" s="83">
        <v>134</v>
      </c>
      <c r="B261" s="212">
        <v>0.2</v>
      </c>
      <c r="C261" s="92">
        <v>36.656970912738203</v>
      </c>
      <c r="D261" s="212">
        <v>259</v>
      </c>
    </row>
    <row r="262" spans="1:4" ht="15.75" customHeight="1">
      <c r="A262" s="83">
        <v>118</v>
      </c>
      <c r="B262" s="212">
        <v>0.2</v>
      </c>
      <c r="C262" s="92">
        <v>36.623740201567699</v>
      </c>
      <c r="D262" s="212">
        <v>260</v>
      </c>
    </row>
    <row r="263" spans="1:4" ht="15.75" customHeight="1">
      <c r="A263" s="83">
        <v>144</v>
      </c>
      <c r="B263" s="212">
        <v>0.4</v>
      </c>
      <c r="C263" s="92">
        <v>36.516434262948202</v>
      </c>
      <c r="D263" s="212">
        <v>261</v>
      </c>
    </row>
    <row r="264" spans="1:4" ht="15.75" customHeight="1">
      <c r="A264" s="83">
        <v>133</v>
      </c>
      <c r="B264" s="212">
        <v>0.4</v>
      </c>
      <c r="C264" s="92">
        <v>36.499021526418801</v>
      </c>
      <c r="D264" s="212">
        <v>262</v>
      </c>
    </row>
    <row r="265" spans="1:4" ht="15.75" customHeight="1">
      <c r="A265" s="83">
        <v>129</v>
      </c>
      <c r="B265" s="212">
        <v>1</v>
      </c>
      <c r="C265" s="92">
        <v>36.370078740157503</v>
      </c>
      <c r="D265" s="212">
        <v>263</v>
      </c>
    </row>
    <row r="266" spans="1:4" ht="15.75" customHeight="1">
      <c r="A266" s="83">
        <v>144</v>
      </c>
      <c r="B266" s="212">
        <v>0.2</v>
      </c>
      <c r="C266" s="92">
        <v>36.1806768558952</v>
      </c>
      <c r="D266" s="212">
        <v>264</v>
      </c>
    </row>
    <row r="267" spans="1:4" ht="15.75" customHeight="1">
      <c r="A267" s="83">
        <v>132</v>
      </c>
      <c r="B267" s="212">
        <v>1</v>
      </c>
      <c r="C267" s="92">
        <v>35.843005181347102</v>
      </c>
      <c r="D267" s="212">
        <v>265</v>
      </c>
    </row>
    <row r="268" spans="1:4" ht="15.75" customHeight="1">
      <c r="A268" s="83">
        <v>126</v>
      </c>
      <c r="B268" s="212">
        <v>0.4</v>
      </c>
      <c r="C268" s="92">
        <v>35.676130895091397</v>
      </c>
      <c r="D268" s="212">
        <v>266</v>
      </c>
    </row>
    <row r="269" spans="1:4" ht="15.75" customHeight="1">
      <c r="A269" s="83">
        <v>135</v>
      </c>
      <c r="B269" s="212">
        <v>0.4</v>
      </c>
      <c r="C269" s="92">
        <v>35.466666666666697</v>
      </c>
      <c r="D269" s="212">
        <v>267</v>
      </c>
    </row>
    <row r="270" spans="1:4" ht="15.75" customHeight="1">
      <c r="A270" s="83">
        <v>134</v>
      </c>
      <c r="B270" s="212">
        <v>0.4</v>
      </c>
      <c r="C270" s="92">
        <v>35.2861328125</v>
      </c>
      <c r="D270" s="212">
        <v>268</v>
      </c>
    </row>
    <row r="271" spans="1:4" ht="15.75" customHeight="1">
      <c r="A271" s="83">
        <v>143</v>
      </c>
      <c r="B271" s="212">
        <v>0.8</v>
      </c>
      <c r="C271" s="92">
        <v>34.089337175792501</v>
      </c>
      <c r="D271" s="212">
        <v>269</v>
      </c>
    </row>
    <row r="272" spans="1:4" ht="15.75" customHeight="1">
      <c r="A272" s="83">
        <v>140</v>
      </c>
      <c r="B272" s="212">
        <v>0.4</v>
      </c>
      <c r="C272" s="92">
        <v>34.037333333333301</v>
      </c>
      <c r="D272" s="212">
        <v>270</v>
      </c>
    </row>
    <row r="273" spans="1:4" ht="15.75" customHeight="1">
      <c r="A273" s="83">
        <v>104</v>
      </c>
      <c r="B273" s="212">
        <v>0.4</v>
      </c>
      <c r="C273" s="92">
        <v>33.9020979020979</v>
      </c>
      <c r="D273" s="212">
        <v>271</v>
      </c>
    </row>
    <row r="274" spans="1:4" ht="15.75" customHeight="1">
      <c r="A274" s="83">
        <v>149</v>
      </c>
      <c r="B274" s="212">
        <v>0.4</v>
      </c>
      <c r="C274" s="92">
        <v>31.978571428571399</v>
      </c>
      <c r="D274" s="212">
        <v>272</v>
      </c>
    </row>
    <row r="275" spans="1:4" ht="15.75" customHeight="1">
      <c r="A275" s="83">
        <v>138</v>
      </c>
      <c r="B275" s="212">
        <v>0.4</v>
      </c>
      <c r="C275" s="92">
        <v>31.8479307025986</v>
      </c>
      <c r="D275" s="212">
        <v>273</v>
      </c>
    </row>
    <row r="276" spans="1:4" ht="15.75" customHeight="1">
      <c r="A276" s="83">
        <v>132</v>
      </c>
      <c r="B276" s="212">
        <v>0.4</v>
      </c>
      <c r="C276" s="92">
        <v>31.765810276679801</v>
      </c>
      <c r="D276" s="212">
        <v>274</v>
      </c>
    </row>
    <row r="277" spans="1:4" ht="15.75" customHeight="1">
      <c r="A277" s="83">
        <v>129</v>
      </c>
      <c r="B277" s="212">
        <v>0.2</v>
      </c>
      <c r="C277" s="92">
        <v>31.343283582089601</v>
      </c>
      <c r="D277" s="212">
        <v>275</v>
      </c>
    </row>
    <row r="278" spans="1:4" ht="15.75" customHeight="1">
      <c r="A278" s="83">
        <v>147</v>
      </c>
      <c r="B278" s="212">
        <v>1</v>
      </c>
      <c r="C278" s="92">
        <v>30.156451612903201</v>
      </c>
      <c r="D278" s="212">
        <v>276</v>
      </c>
    </row>
    <row r="279" spans="1:4" ht="15.75" customHeight="1">
      <c r="A279" s="83">
        <v>129</v>
      </c>
      <c r="B279" s="212">
        <v>0.6</v>
      </c>
      <c r="C279" s="92">
        <v>29.161057692307701</v>
      </c>
      <c r="D279" s="212">
        <v>277</v>
      </c>
    </row>
    <row r="280" spans="1:4" ht="15.75" customHeight="1">
      <c r="A280" s="83">
        <v>141</v>
      </c>
      <c r="B280" s="212">
        <v>0.4</v>
      </c>
      <c r="C280" s="92">
        <v>28.4395393474088</v>
      </c>
      <c r="D280" s="212">
        <v>278</v>
      </c>
    </row>
    <row r="281" spans="1:4" ht="15.75" customHeight="1">
      <c r="A281" s="83">
        <v>145</v>
      </c>
      <c r="B281" s="212">
        <v>0.4</v>
      </c>
      <c r="C281" s="92">
        <v>27.9690770694577</v>
      </c>
      <c r="D281" s="212">
        <v>279</v>
      </c>
    </row>
    <row r="282" spans="1:4" ht="15.75" customHeight="1">
      <c r="A282" s="83">
        <v>114</v>
      </c>
      <c r="B282" s="212">
        <v>0.4</v>
      </c>
      <c r="C282" s="92">
        <v>27.6974708171206</v>
      </c>
      <c r="D282" s="212">
        <v>280</v>
      </c>
    </row>
    <row r="283" spans="1:4" ht="15.75" customHeight="1">
      <c r="A283" s="83">
        <v>132</v>
      </c>
      <c r="B283" s="212">
        <v>0.2</v>
      </c>
      <c r="C283" s="92">
        <v>27.683213920163801</v>
      </c>
      <c r="D283" s="212">
        <v>281</v>
      </c>
    </row>
    <row r="284" spans="1:4" ht="15.75" customHeight="1">
      <c r="A284" s="83">
        <v>145</v>
      </c>
      <c r="B284" s="212">
        <v>0.2</v>
      </c>
      <c r="C284" s="92">
        <v>27.112654320987701</v>
      </c>
      <c r="D284" s="212">
        <v>282</v>
      </c>
    </row>
    <row r="285" spans="1:4" ht="15.75" customHeight="1">
      <c r="A285" s="83">
        <v>147</v>
      </c>
      <c r="B285" s="212">
        <v>0.4</v>
      </c>
      <c r="C285" s="92">
        <v>25.2</v>
      </c>
      <c r="D285" s="212">
        <v>283</v>
      </c>
    </row>
    <row r="286" spans="1:4" ht="15.75" customHeight="1">
      <c r="A286" s="83">
        <v>140</v>
      </c>
      <c r="B286" s="212">
        <v>0.2</v>
      </c>
      <c r="C286" s="92">
        <v>22.7916666666667</v>
      </c>
      <c r="D286" s="212">
        <v>284</v>
      </c>
    </row>
    <row r="287" spans="1:4" ht="15.75" customHeight="1">
      <c r="A287" s="83">
        <v>143</v>
      </c>
      <c r="B287" s="212">
        <v>1</v>
      </c>
      <c r="C287" s="92">
        <v>20.621309963099598</v>
      </c>
      <c r="D287" s="212">
        <v>285</v>
      </c>
    </row>
    <row r="288" spans="1:4" ht="15.75" customHeight="1">
      <c r="A288" s="83">
        <v>147</v>
      </c>
      <c r="B288" s="212">
        <v>0.2</v>
      </c>
      <c r="C288" s="92">
        <v>20.612796208530799</v>
      </c>
      <c r="D288" s="212">
        <v>286</v>
      </c>
    </row>
    <row r="289" spans="1:4" ht="15.75" customHeight="1">
      <c r="A289" s="83">
        <v>146</v>
      </c>
      <c r="B289" s="212">
        <v>1</v>
      </c>
      <c r="C289" s="92">
        <v>20.430402930402899</v>
      </c>
      <c r="D289" s="212">
        <v>287</v>
      </c>
    </row>
    <row r="290" spans="1:4" ht="15.75" customHeight="1">
      <c r="A290" s="83">
        <v>129</v>
      </c>
      <c r="B290" s="212">
        <v>0.4</v>
      </c>
      <c r="C290" s="92">
        <v>19.073429951690802</v>
      </c>
      <c r="D290" s="212">
        <v>288</v>
      </c>
    </row>
    <row r="291" spans="1:4" ht="15.75" customHeight="1">
      <c r="A291" s="83">
        <v>146</v>
      </c>
      <c r="B291" s="212">
        <v>0.4</v>
      </c>
      <c r="C291" s="92">
        <v>18.8546889507892</v>
      </c>
      <c r="D291" s="212">
        <v>289</v>
      </c>
    </row>
    <row r="292" spans="1:4" ht="15.75" customHeight="1">
      <c r="A292" s="83">
        <v>143</v>
      </c>
      <c r="B292" s="212">
        <v>0.6</v>
      </c>
      <c r="C292" s="92">
        <v>18.1760435571688</v>
      </c>
      <c r="D292" s="212">
        <v>290</v>
      </c>
    </row>
    <row r="293" spans="1:4" ht="15.75" customHeight="1">
      <c r="A293" s="83">
        <v>141</v>
      </c>
      <c r="B293" s="212">
        <v>0.2</v>
      </c>
      <c r="C293" s="92">
        <v>18.153134635149001</v>
      </c>
      <c r="D293" s="212">
        <v>291</v>
      </c>
    </row>
    <row r="294" spans="1:4" ht="15.75" customHeight="1">
      <c r="A294" s="83">
        <v>146</v>
      </c>
      <c r="B294" s="212">
        <v>0.2</v>
      </c>
      <c r="C294" s="92">
        <v>15.5223463687151</v>
      </c>
      <c r="D294" s="212">
        <v>292</v>
      </c>
    </row>
    <row r="295" spans="1:4" ht="15.75" customHeight="1">
      <c r="A295" s="83">
        <v>143</v>
      </c>
      <c r="B295" s="212">
        <v>0.2</v>
      </c>
      <c r="C295" s="92">
        <v>14.298528058877601</v>
      </c>
      <c r="D295" s="212">
        <v>293</v>
      </c>
    </row>
    <row r="296" spans="1:4" ht="15.75" customHeight="1">
      <c r="A296" s="83">
        <v>143</v>
      </c>
      <c r="B296" s="212">
        <v>0.4</v>
      </c>
      <c r="C296" s="92">
        <v>12.8825654923216</v>
      </c>
      <c r="D296" s="212">
        <v>294</v>
      </c>
    </row>
    <row r="297" spans="1:4" ht="15.75" customHeight="1">
      <c r="C297" s="92"/>
    </row>
    <row r="298" spans="1:4" ht="15.75" customHeight="1">
      <c r="C298" s="92"/>
    </row>
    <row r="299" spans="1:4" ht="15.75" customHeight="1">
      <c r="C299" s="92"/>
    </row>
    <row r="300" spans="1:4" ht="15.75" customHeight="1">
      <c r="C300" s="92"/>
    </row>
    <row r="301" spans="1:4" ht="15.75" customHeight="1">
      <c r="C301" s="92"/>
    </row>
    <row r="302" spans="1:4" ht="15.75" customHeight="1">
      <c r="C302" s="92"/>
    </row>
    <row r="303" spans="1:4" ht="15.75" customHeight="1">
      <c r="C303" s="92"/>
    </row>
    <row r="304" spans="1:4" ht="15.75" customHeight="1">
      <c r="C304" s="92"/>
    </row>
    <row r="305" spans="3:3" ht="15.75" customHeight="1">
      <c r="C305" s="92"/>
    </row>
    <row r="306" spans="3:3" ht="15.75" customHeight="1">
      <c r="C306" s="92"/>
    </row>
    <row r="307" spans="3:3" ht="15.75" customHeight="1">
      <c r="C307" s="92"/>
    </row>
    <row r="308" spans="3:3" ht="15.75" customHeight="1">
      <c r="C308" s="92"/>
    </row>
    <row r="309" spans="3:3" ht="15.75" customHeight="1">
      <c r="C309" s="92"/>
    </row>
    <row r="310" spans="3:3" ht="15.75" customHeight="1">
      <c r="C310" s="92"/>
    </row>
    <row r="311" spans="3:3" ht="15.75" customHeight="1">
      <c r="C311" s="92"/>
    </row>
    <row r="312" spans="3:3" ht="15.75" customHeight="1">
      <c r="C312" s="92"/>
    </row>
    <row r="313" spans="3:3" ht="15.75" customHeight="1">
      <c r="C313" s="92"/>
    </row>
    <row r="314" spans="3:3" ht="15.75" customHeight="1">
      <c r="C314" s="92"/>
    </row>
    <row r="315" spans="3:3" ht="15.75" customHeight="1">
      <c r="C315" s="92"/>
    </row>
    <row r="316" spans="3:3" ht="15.75" customHeight="1">
      <c r="C316" s="92"/>
    </row>
    <row r="317" spans="3:3" ht="15.75" customHeight="1">
      <c r="C317" s="92"/>
    </row>
    <row r="318" spans="3:3" ht="15.75" customHeight="1">
      <c r="C318" s="92"/>
    </row>
    <row r="319" spans="3:3" ht="15.75" customHeight="1">
      <c r="C319" s="92"/>
    </row>
    <row r="320" spans="3:3" ht="15.75" customHeight="1">
      <c r="C320" s="92"/>
    </row>
    <row r="321" spans="3:3" ht="15.75" customHeight="1">
      <c r="C321" s="92"/>
    </row>
    <row r="322" spans="3:3" ht="15.75" customHeight="1">
      <c r="C322" s="92"/>
    </row>
    <row r="323" spans="3:3" ht="15.75" customHeight="1">
      <c r="C323" s="92"/>
    </row>
    <row r="324" spans="3:3" ht="15.75" customHeight="1">
      <c r="C324" s="92"/>
    </row>
    <row r="325" spans="3:3" ht="15.75" customHeight="1">
      <c r="C325" s="92"/>
    </row>
    <row r="326" spans="3:3" ht="15.75" customHeight="1">
      <c r="C326" s="92"/>
    </row>
    <row r="327" spans="3:3" ht="15.75" customHeight="1">
      <c r="C327" s="92"/>
    </row>
    <row r="328" spans="3:3" ht="15.75" customHeight="1">
      <c r="C328" s="92"/>
    </row>
    <row r="329" spans="3:3" ht="15.75" customHeight="1">
      <c r="C329" s="92"/>
    </row>
    <row r="330" spans="3:3" ht="15.75" customHeight="1">
      <c r="C330" s="92"/>
    </row>
    <row r="331" spans="3:3" ht="15.75" customHeight="1">
      <c r="C331" s="92"/>
    </row>
    <row r="332" spans="3:3" ht="15.75" customHeight="1">
      <c r="C332" s="92"/>
    </row>
    <row r="333" spans="3:3" ht="15.75" customHeight="1">
      <c r="C333" s="92"/>
    </row>
    <row r="334" spans="3:3" ht="15.75" customHeight="1">
      <c r="C334" s="92"/>
    </row>
    <row r="335" spans="3:3" ht="15.75" customHeight="1">
      <c r="C335" s="92"/>
    </row>
    <row r="336" spans="3:3" ht="15.75" customHeight="1">
      <c r="C336" s="92"/>
    </row>
    <row r="337" spans="3:3" ht="15.75" customHeight="1">
      <c r="C337" s="92"/>
    </row>
    <row r="338" spans="3:3" ht="15.75" customHeight="1">
      <c r="C338" s="92"/>
    </row>
    <row r="339" spans="3:3" ht="15.75" customHeight="1">
      <c r="C339" s="92"/>
    </row>
    <row r="340" spans="3:3" ht="15.75" customHeight="1">
      <c r="C340" s="92"/>
    </row>
    <row r="341" spans="3:3" ht="15.75" customHeight="1">
      <c r="C341" s="92"/>
    </row>
    <row r="342" spans="3:3" ht="15.75" customHeight="1">
      <c r="C342" s="92"/>
    </row>
    <row r="343" spans="3:3" ht="15.75" customHeight="1">
      <c r="C343" s="92"/>
    </row>
    <row r="344" spans="3:3" ht="15.75" customHeight="1">
      <c r="C344" s="92"/>
    </row>
    <row r="345" spans="3:3" ht="15.75" customHeight="1">
      <c r="C345" s="92"/>
    </row>
    <row r="346" spans="3:3" ht="15.75" customHeight="1">
      <c r="C346" s="92"/>
    </row>
    <row r="347" spans="3:3" ht="15.75" customHeight="1">
      <c r="C347" s="92"/>
    </row>
    <row r="348" spans="3:3" ht="15.75" customHeight="1">
      <c r="C348" s="92"/>
    </row>
    <row r="349" spans="3:3" ht="15.75" customHeight="1">
      <c r="C349" s="92"/>
    </row>
    <row r="350" spans="3:3" ht="15.75" customHeight="1">
      <c r="C350" s="92"/>
    </row>
    <row r="351" spans="3:3" ht="15.75" customHeight="1">
      <c r="C351" s="92"/>
    </row>
    <row r="352" spans="3:3" ht="15.75" customHeight="1">
      <c r="C352" s="92"/>
    </row>
    <row r="353" spans="3:3" ht="15.75" customHeight="1">
      <c r="C353" s="92"/>
    </row>
    <row r="354" spans="3:3" ht="15.75" customHeight="1">
      <c r="C354" s="92"/>
    </row>
    <row r="355" spans="3:3" ht="15.75" customHeight="1">
      <c r="C355" s="92"/>
    </row>
    <row r="356" spans="3:3" ht="15.75" customHeight="1">
      <c r="C356" s="92"/>
    </row>
    <row r="357" spans="3:3" ht="15.75" customHeight="1">
      <c r="C357" s="92"/>
    </row>
    <row r="358" spans="3:3" ht="15.75" customHeight="1">
      <c r="C358" s="92"/>
    </row>
    <row r="359" spans="3:3" ht="15.75" customHeight="1">
      <c r="C359" s="92"/>
    </row>
    <row r="360" spans="3:3" ht="15.75" customHeight="1">
      <c r="C360" s="92"/>
    </row>
    <row r="361" spans="3:3" ht="15.75" customHeight="1">
      <c r="C361" s="92"/>
    </row>
    <row r="362" spans="3:3" ht="15.75" customHeight="1">
      <c r="C362" s="92"/>
    </row>
    <row r="363" spans="3:3" ht="15.75" customHeight="1">
      <c r="C363" s="92"/>
    </row>
    <row r="364" spans="3:3" ht="15.75" customHeight="1">
      <c r="C364" s="92"/>
    </row>
    <row r="365" spans="3:3" ht="15.75" customHeight="1">
      <c r="C365" s="92"/>
    </row>
    <row r="366" spans="3:3" ht="15.75" customHeight="1">
      <c r="C366" s="92"/>
    </row>
    <row r="367" spans="3:3" ht="15.75" customHeight="1">
      <c r="C367" s="92"/>
    </row>
    <row r="368" spans="3:3" ht="15.75" customHeight="1">
      <c r="C368" s="92"/>
    </row>
    <row r="369" spans="3:3" ht="15.75" customHeight="1">
      <c r="C369" s="92"/>
    </row>
    <row r="370" spans="3:3" ht="15.75" customHeight="1">
      <c r="C370" s="92"/>
    </row>
    <row r="371" spans="3:3" ht="15.75" customHeight="1">
      <c r="C371" s="92"/>
    </row>
    <row r="372" spans="3:3" ht="15.75" customHeight="1">
      <c r="C372" s="92"/>
    </row>
    <row r="373" spans="3:3" ht="15.75" customHeight="1">
      <c r="C373" s="92"/>
    </row>
    <row r="374" spans="3:3" ht="15.75" customHeight="1">
      <c r="C374" s="92"/>
    </row>
    <row r="375" spans="3:3" ht="15.75" customHeight="1">
      <c r="C375" s="92"/>
    </row>
    <row r="376" spans="3:3" ht="15.75" customHeight="1">
      <c r="C376" s="92"/>
    </row>
    <row r="377" spans="3:3" ht="15.75" customHeight="1">
      <c r="C377" s="92"/>
    </row>
    <row r="378" spans="3:3" ht="15.75" customHeight="1">
      <c r="C378" s="92"/>
    </row>
    <row r="379" spans="3:3" ht="15.75" customHeight="1">
      <c r="C379" s="92"/>
    </row>
    <row r="380" spans="3:3" ht="15.75" customHeight="1">
      <c r="C380" s="92"/>
    </row>
    <row r="381" spans="3:3" ht="15.75" customHeight="1">
      <c r="C381" s="92"/>
    </row>
    <row r="382" spans="3:3" ht="15.75" customHeight="1">
      <c r="C382" s="92"/>
    </row>
    <row r="383" spans="3:3" ht="15.75" customHeight="1">
      <c r="C383" s="92"/>
    </row>
    <row r="384" spans="3:3" ht="15.75" customHeight="1">
      <c r="C384" s="92"/>
    </row>
    <row r="385" spans="3:3" ht="15.75" customHeight="1">
      <c r="C385" s="92"/>
    </row>
    <row r="386" spans="3:3" ht="15.75" customHeight="1">
      <c r="C386" s="92"/>
    </row>
    <row r="387" spans="3:3" ht="15.75" customHeight="1">
      <c r="C387" s="92"/>
    </row>
    <row r="388" spans="3:3" ht="15.75" customHeight="1">
      <c r="C388" s="92"/>
    </row>
    <row r="389" spans="3:3" ht="15.75" customHeight="1">
      <c r="C389" s="92"/>
    </row>
    <row r="390" spans="3:3" ht="15.75" customHeight="1">
      <c r="C390" s="92"/>
    </row>
    <row r="391" spans="3:3" ht="15.75" customHeight="1">
      <c r="C391" s="92"/>
    </row>
    <row r="392" spans="3:3" ht="15.75" customHeight="1">
      <c r="C392" s="92"/>
    </row>
    <row r="393" spans="3:3" ht="15.75" customHeight="1">
      <c r="C393" s="92"/>
    </row>
    <row r="394" spans="3:3" ht="15.75" customHeight="1">
      <c r="C394" s="92"/>
    </row>
    <row r="395" spans="3:3" ht="15.75" customHeight="1">
      <c r="C395" s="92"/>
    </row>
    <row r="396" spans="3:3" ht="15.75" customHeight="1">
      <c r="C396" s="92"/>
    </row>
    <row r="397" spans="3:3" ht="15.75" customHeight="1">
      <c r="C397" s="92"/>
    </row>
    <row r="398" spans="3:3" ht="15.75" customHeight="1">
      <c r="C398" s="92"/>
    </row>
    <row r="399" spans="3:3" ht="15.75" customHeight="1">
      <c r="C399" s="92"/>
    </row>
    <row r="400" spans="3:3" ht="15.75" customHeight="1">
      <c r="C400" s="92"/>
    </row>
    <row r="401" spans="3:3" ht="15.75" customHeight="1">
      <c r="C401" s="92"/>
    </row>
    <row r="402" spans="3:3" ht="15.75" customHeight="1">
      <c r="C402" s="92"/>
    </row>
    <row r="403" spans="3:3" ht="15.75" customHeight="1">
      <c r="C403" s="92"/>
    </row>
    <row r="404" spans="3:3" ht="15.75" customHeight="1">
      <c r="C404" s="92"/>
    </row>
    <row r="405" spans="3:3" ht="15.75" customHeight="1">
      <c r="C405" s="92"/>
    </row>
    <row r="406" spans="3:3" ht="15.75" customHeight="1">
      <c r="C406" s="92"/>
    </row>
    <row r="407" spans="3:3" ht="15.75" customHeight="1">
      <c r="C407" s="92"/>
    </row>
    <row r="408" spans="3:3" ht="15.75" customHeight="1">
      <c r="C408" s="92"/>
    </row>
    <row r="409" spans="3:3" ht="15.75" customHeight="1">
      <c r="C409" s="92"/>
    </row>
    <row r="410" spans="3:3" ht="15.75" customHeight="1">
      <c r="C410" s="92"/>
    </row>
    <row r="411" spans="3:3" ht="15.75" customHeight="1">
      <c r="C411" s="92"/>
    </row>
    <row r="412" spans="3:3" ht="15.75" customHeight="1">
      <c r="C412" s="92"/>
    </row>
    <row r="413" spans="3:3" ht="15.75" customHeight="1">
      <c r="C413" s="92"/>
    </row>
    <row r="414" spans="3:3" ht="15.75" customHeight="1">
      <c r="C414" s="92"/>
    </row>
    <row r="415" spans="3:3" ht="15.75" customHeight="1">
      <c r="C415" s="92"/>
    </row>
    <row r="416" spans="3:3" ht="15.75" customHeight="1">
      <c r="C416" s="92"/>
    </row>
    <row r="417" spans="3:3" ht="15.75" customHeight="1">
      <c r="C417" s="92"/>
    </row>
    <row r="418" spans="3:3" ht="15.75" customHeight="1">
      <c r="C418" s="92"/>
    </row>
    <row r="419" spans="3:3" ht="15.75" customHeight="1">
      <c r="C419" s="92"/>
    </row>
    <row r="420" spans="3:3" ht="15.75" customHeight="1">
      <c r="C420" s="92"/>
    </row>
    <row r="421" spans="3:3" ht="15.75" customHeight="1">
      <c r="C421" s="92"/>
    </row>
    <row r="422" spans="3:3" ht="15.75" customHeight="1">
      <c r="C422" s="92"/>
    </row>
    <row r="423" spans="3:3" ht="15.75" customHeight="1">
      <c r="C423" s="92"/>
    </row>
    <row r="424" spans="3:3" ht="15.75" customHeight="1">
      <c r="C424" s="92"/>
    </row>
    <row r="425" spans="3:3" ht="15.75" customHeight="1">
      <c r="C425" s="92"/>
    </row>
    <row r="426" spans="3:3" ht="15.75" customHeight="1">
      <c r="C426" s="92"/>
    </row>
    <row r="427" spans="3:3" ht="15.75" customHeight="1">
      <c r="C427" s="92"/>
    </row>
    <row r="428" spans="3:3" ht="15.75" customHeight="1">
      <c r="C428" s="92"/>
    </row>
    <row r="429" spans="3:3" ht="15.75" customHeight="1">
      <c r="C429" s="92"/>
    </row>
    <row r="430" spans="3:3" ht="15.75" customHeight="1">
      <c r="C430" s="92"/>
    </row>
    <row r="431" spans="3:3" ht="15.75" customHeight="1">
      <c r="C431" s="92"/>
    </row>
    <row r="432" spans="3:3" ht="15.75" customHeight="1">
      <c r="C432" s="92"/>
    </row>
    <row r="433" spans="3:3" ht="15.75" customHeight="1">
      <c r="C433" s="92"/>
    </row>
    <row r="434" spans="3:3" ht="15.75" customHeight="1">
      <c r="C434" s="92"/>
    </row>
    <row r="435" spans="3:3" ht="15.75" customHeight="1">
      <c r="C435" s="92"/>
    </row>
    <row r="436" spans="3:3" ht="15.75" customHeight="1">
      <c r="C436" s="92"/>
    </row>
    <row r="437" spans="3:3" ht="15.75" customHeight="1">
      <c r="C437" s="92"/>
    </row>
    <row r="438" spans="3:3" ht="15.75" customHeight="1">
      <c r="C438" s="92"/>
    </row>
    <row r="439" spans="3:3" ht="15.75" customHeight="1">
      <c r="C439" s="92"/>
    </row>
    <row r="440" spans="3:3" ht="15.75" customHeight="1">
      <c r="C440" s="92"/>
    </row>
    <row r="441" spans="3:3" ht="15.75" customHeight="1">
      <c r="C441" s="92"/>
    </row>
    <row r="442" spans="3:3" ht="15.75" customHeight="1">
      <c r="C442" s="92"/>
    </row>
    <row r="443" spans="3:3" ht="15.75" customHeight="1">
      <c r="C443" s="92"/>
    </row>
    <row r="444" spans="3:3" ht="15.75" customHeight="1">
      <c r="C444" s="92"/>
    </row>
    <row r="445" spans="3:3" ht="15.75" customHeight="1">
      <c r="C445" s="92"/>
    </row>
    <row r="446" spans="3:3" ht="15.75" customHeight="1">
      <c r="C446" s="92"/>
    </row>
    <row r="447" spans="3:3" ht="15.75" customHeight="1">
      <c r="C447" s="92"/>
    </row>
    <row r="448" spans="3:3" ht="15.75" customHeight="1">
      <c r="C448" s="92"/>
    </row>
    <row r="449" spans="3:3" ht="15.75" customHeight="1">
      <c r="C449" s="92"/>
    </row>
    <row r="450" spans="3:3" ht="15.75" customHeight="1">
      <c r="C450" s="92"/>
    </row>
    <row r="451" spans="3:3" ht="15.75" customHeight="1">
      <c r="C451" s="92"/>
    </row>
    <row r="452" spans="3:3" ht="15.75" customHeight="1">
      <c r="C452" s="92"/>
    </row>
    <row r="453" spans="3:3" ht="15.75" customHeight="1">
      <c r="C453" s="92"/>
    </row>
    <row r="454" spans="3:3" ht="15.75" customHeight="1">
      <c r="C454" s="92"/>
    </row>
    <row r="455" spans="3:3" ht="15.75" customHeight="1">
      <c r="C455" s="92"/>
    </row>
    <row r="456" spans="3:3" ht="15.75" customHeight="1">
      <c r="C456" s="92"/>
    </row>
    <row r="457" spans="3:3" ht="15.75" customHeight="1">
      <c r="C457" s="92"/>
    </row>
    <row r="458" spans="3:3" ht="15.75" customHeight="1">
      <c r="C458" s="92"/>
    </row>
    <row r="459" spans="3:3" ht="15.75" customHeight="1">
      <c r="C459" s="92"/>
    </row>
    <row r="460" spans="3:3" ht="15.75" customHeight="1">
      <c r="C460" s="92"/>
    </row>
    <row r="461" spans="3:3" ht="15.75" customHeight="1">
      <c r="C461" s="92"/>
    </row>
    <row r="462" spans="3:3" ht="15.75" customHeight="1">
      <c r="C462" s="92"/>
    </row>
    <row r="463" spans="3:3" ht="15.75" customHeight="1">
      <c r="C463" s="92"/>
    </row>
    <row r="464" spans="3:3" ht="15.75" customHeight="1">
      <c r="C464" s="92"/>
    </row>
    <row r="465" spans="3:3" ht="15.75" customHeight="1">
      <c r="C465" s="92"/>
    </row>
    <row r="466" spans="3:3" ht="15.75" customHeight="1">
      <c r="C466" s="92"/>
    </row>
    <row r="467" spans="3:3" ht="15.75" customHeight="1">
      <c r="C467" s="92"/>
    </row>
    <row r="468" spans="3:3" ht="15.75" customHeight="1">
      <c r="C468" s="92"/>
    </row>
    <row r="469" spans="3:3" ht="15.75" customHeight="1">
      <c r="C469" s="92"/>
    </row>
    <row r="470" spans="3:3" ht="15.75" customHeight="1">
      <c r="C470" s="92"/>
    </row>
    <row r="471" spans="3:3" ht="15.75" customHeight="1">
      <c r="C471" s="92"/>
    </row>
    <row r="472" spans="3:3" ht="15.75" customHeight="1">
      <c r="C472" s="92"/>
    </row>
    <row r="473" spans="3:3" ht="15.75" customHeight="1">
      <c r="C473" s="92"/>
    </row>
    <row r="474" spans="3:3" ht="15.75" customHeight="1">
      <c r="C474" s="92"/>
    </row>
    <row r="475" spans="3:3" ht="15.75" customHeight="1">
      <c r="C475" s="92"/>
    </row>
    <row r="476" spans="3:3" ht="15.75" customHeight="1">
      <c r="C476" s="92"/>
    </row>
    <row r="477" spans="3:3" ht="15.75" customHeight="1">
      <c r="C477" s="92"/>
    </row>
    <row r="478" spans="3:3" ht="15.75" customHeight="1">
      <c r="C478" s="92"/>
    </row>
    <row r="479" spans="3:3" ht="15.75" customHeight="1">
      <c r="C479" s="92"/>
    </row>
    <row r="480" spans="3:3" ht="15.75" customHeight="1">
      <c r="C480" s="92"/>
    </row>
    <row r="481" spans="3:3" ht="15.75" customHeight="1">
      <c r="C481" s="92"/>
    </row>
    <row r="482" spans="3:3" ht="15.75" customHeight="1">
      <c r="C482" s="92"/>
    </row>
    <row r="483" spans="3:3" ht="15.75" customHeight="1">
      <c r="C483" s="92"/>
    </row>
    <row r="484" spans="3:3" ht="15.75" customHeight="1">
      <c r="C484" s="92"/>
    </row>
    <row r="485" spans="3:3" ht="15.75" customHeight="1">
      <c r="C485" s="92"/>
    </row>
    <row r="486" spans="3:3" ht="15.75" customHeight="1">
      <c r="C486" s="92"/>
    </row>
    <row r="487" spans="3:3" ht="15.75" customHeight="1">
      <c r="C487" s="92"/>
    </row>
    <row r="488" spans="3:3" ht="15.75" customHeight="1">
      <c r="C488" s="92"/>
    </row>
    <row r="489" spans="3:3" ht="15.75" customHeight="1">
      <c r="C489" s="92"/>
    </row>
    <row r="490" spans="3:3" ht="15.75" customHeight="1">
      <c r="C490" s="92"/>
    </row>
    <row r="491" spans="3:3" ht="15.75" customHeight="1">
      <c r="C491" s="92"/>
    </row>
    <row r="492" spans="3:3" ht="15.75" customHeight="1">
      <c r="C492" s="92"/>
    </row>
    <row r="493" spans="3:3" ht="15.75" customHeight="1">
      <c r="C493" s="92"/>
    </row>
    <row r="494" spans="3:3" ht="15.75" customHeight="1">
      <c r="C494" s="92"/>
    </row>
    <row r="495" spans="3:3" ht="15.75" customHeight="1">
      <c r="C495" s="92"/>
    </row>
    <row r="496" spans="3:3" ht="15.75" customHeight="1">
      <c r="C496" s="92"/>
    </row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8749999999999998" right="0.78749999999999998" top="1.05277777777778" bottom="1.05277777777778" header="0" footer="0"/>
  <pageSetup paperSize="9" orientation="portrait" horizontalDpi="300" verticalDpi="300"/>
  <headerFooter>
    <oddHeader>&amp;Cffffff&amp;A</oddHeader>
    <oddFooter>&amp;CffffffStrona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Pył drogowy Hori</vt:lpstr>
      <vt:lpstr>Masa Wawer</vt:lpstr>
      <vt:lpstr>F1 Wawer</vt:lpstr>
      <vt:lpstr>F3 Wawer</vt:lpstr>
      <vt:lpstr>Analiza sitowa</vt:lpstr>
      <vt:lpstr>Lokalizacje</vt:lpstr>
      <vt:lpstr>ARM</vt:lpstr>
      <vt:lpstr>ARM_RAW</vt:lpstr>
      <vt:lpstr>F1 Sort</vt:lpstr>
      <vt:lpstr>VSM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Grzegorz Karasiński</dc:creator>
  <dc:description/>
  <cp:lastModifiedBy>Sylwia Klaudia Dytłow</cp:lastModifiedBy>
  <cp:revision>18</cp:revision>
  <dcterms:created xsi:type="dcterms:W3CDTF">2020-04-25T09:33:08Z</dcterms:created>
  <dcterms:modified xsi:type="dcterms:W3CDTF">2025-01-30T13:32:42Z</dcterms:modified>
  <dc:language>pl-PL</dc:language>
</cp:coreProperties>
</file>